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c18ddac6f01582a/Baseball/"/>
    </mc:Choice>
  </mc:AlternateContent>
  <xr:revisionPtr revIDLastSave="0" documentId="8_{3715CE20-9C0C-430B-93B4-27D100F8BBE8}" xr6:coauthVersionLast="47" xr6:coauthVersionMax="47" xr10:uidLastSave="{00000000-0000-0000-0000-000000000000}"/>
  <bookViews>
    <workbookView xWindow="-28920" yWindow="-120" windowWidth="29040" windowHeight="15720" xr2:uid="{D71AD84E-87B2-4A0D-A143-D0F256BCF211}"/>
  </bookViews>
  <sheets>
    <sheet name="savant_data" sheetId="1" r:id="rId1"/>
    <sheet name="Pitcher Heights" sheetId="2" r:id="rId2"/>
  </sheets>
  <definedNames>
    <definedName name="_xlnm._FilterDatabase" localSheetId="0" hidden="1">savant_data!$A$1:$FA$323</definedName>
  </definedNames>
  <calcPr calcId="0"/>
</workbook>
</file>

<file path=xl/calcChain.xml><?xml version="1.0" encoding="utf-8"?>
<calcChain xmlns="http://schemas.openxmlformats.org/spreadsheetml/2006/main">
  <c r="EG3" i="1" l="1"/>
  <c r="EG4" i="1"/>
  <c r="EG5" i="1"/>
  <c r="EG6" i="1"/>
  <c r="EG7" i="1"/>
  <c r="EG8" i="1"/>
  <c r="EG9" i="1"/>
  <c r="EG10" i="1"/>
  <c r="EG11" i="1"/>
  <c r="EG12" i="1"/>
  <c r="EG13" i="1"/>
  <c r="EG14" i="1"/>
  <c r="EG15" i="1"/>
  <c r="EG16" i="1"/>
  <c r="EG17" i="1"/>
  <c r="EG18" i="1"/>
  <c r="EG19" i="1"/>
  <c r="EG20" i="1"/>
  <c r="EG21" i="1"/>
  <c r="EG22" i="1"/>
  <c r="EG23" i="1"/>
  <c r="EG24" i="1"/>
  <c r="EG25" i="1"/>
  <c r="EG26" i="1"/>
  <c r="EG27" i="1"/>
  <c r="EG28" i="1"/>
  <c r="EG29" i="1"/>
  <c r="EG30" i="1"/>
  <c r="EG31" i="1"/>
  <c r="EG32" i="1"/>
  <c r="EG33" i="1"/>
  <c r="EG34" i="1"/>
  <c r="EG35" i="1"/>
  <c r="EG36" i="1"/>
  <c r="EG37" i="1"/>
  <c r="EG38" i="1"/>
  <c r="EG39" i="1"/>
  <c r="EG40" i="1"/>
  <c r="EG41" i="1"/>
  <c r="EG42" i="1"/>
  <c r="EG43" i="1"/>
  <c r="EG44" i="1"/>
  <c r="EG45" i="1"/>
  <c r="EG46" i="1"/>
  <c r="EG47" i="1"/>
  <c r="EG48" i="1"/>
  <c r="EG49" i="1"/>
  <c r="EG50" i="1"/>
  <c r="EG51" i="1"/>
  <c r="EG52" i="1"/>
  <c r="EG53" i="1"/>
  <c r="EG54" i="1"/>
  <c r="EG55" i="1"/>
  <c r="EG56" i="1"/>
  <c r="EG57" i="1"/>
  <c r="EG58" i="1"/>
  <c r="EG59" i="1"/>
  <c r="EG60" i="1"/>
  <c r="EG61" i="1"/>
  <c r="EG62" i="1"/>
  <c r="EG63" i="1"/>
  <c r="EG64" i="1"/>
  <c r="EG65" i="1"/>
  <c r="EG66" i="1"/>
  <c r="EG67" i="1"/>
  <c r="EG68" i="1"/>
  <c r="EG69" i="1"/>
  <c r="EG70" i="1"/>
  <c r="EG71" i="1"/>
  <c r="EG72" i="1"/>
  <c r="EG73" i="1"/>
  <c r="EG74" i="1"/>
  <c r="EG75" i="1"/>
  <c r="EG76" i="1"/>
  <c r="EG77" i="1"/>
  <c r="EG78" i="1"/>
  <c r="EG79" i="1"/>
  <c r="EG80" i="1"/>
  <c r="EG81" i="1"/>
  <c r="EG82" i="1"/>
  <c r="EG83" i="1"/>
  <c r="EG84" i="1"/>
  <c r="EG85" i="1"/>
  <c r="EG86" i="1"/>
  <c r="EG87" i="1"/>
  <c r="EG88" i="1"/>
  <c r="EG89" i="1"/>
  <c r="EG90" i="1"/>
  <c r="EG91" i="1"/>
  <c r="EG92" i="1"/>
  <c r="EG93" i="1"/>
  <c r="EG94" i="1"/>
  <c r="EG95" i="1"/>
  <c r="EG96" i="1"/>
  <c r="EG97" i="1"/>
  <c r="EG98" i="1"/>
  <c r="EG99" i="1"/>
  <c r="EG100" i="1"/>
  <c r="EG101" i="1"/>
  <c r="EG102" i="1"/>
  <c r="EG103" i="1"/>
  <c r="EG104" i="1"/>
  <c r="EG105" i="1"/>
  <c r="EG106" i="1"/>
  <c r="EG107" i="1"/>
  <c r="EG108" i="1"/>
  <c r="EG109" i="1"/>
  <c r="EG110" i="1"/>
  <c r="EG111" i="1"/>
  <c r="EG112" i="1"/>
  <c r="EG113" i="1"/>
  <c r="EG114" i="1"/>
  <c r="EG115" i="1"/>
  <c r="EG116" i="1"/>
  <c r="EG117" i="1"/>
  <c r="EG118" i="1"/>
  <c r="EG119" i="1"/>
  <c r="EG120" i="1"/>
  <c r="EG121" i="1"/>
  <c r="EG122" i="1"/>
  <c r="EG123" i="1"/>
  <c r="EG124" i="1"/>
  <c r="EG125" i="1"/>
  <c r="EG126" i="1"/>
  <c r="EG127" i="1"/>
  <c r="EG128" i="1"/>
  <c r="EG129" i="1"/>
  <c r="EG130" i="1"/>
  <c r="EG131" i="1"/>
  <c r="EG132" i="1"/>
  <c r="EG133" i="1"/>
  <c r="EG134" i="1"/>
  <c r="EG135" i="1"/>
  <c r="EG136" i="1"/>
  <c r="EG137" i="1"/>
  <c r="EG138" i="1"/>
  <c r="EG139" i="1"/>
  <c r="EG140" i="1"/>
  <c r="EG141" i="1"/>
  <c r="EG142" i="1"/>
  <c r="EG143" i="1"/>
  <c r="EG144" i="1"/>
  <c r="EG145" i="1"/>
  <c r="EG146" i="1"/>
  <c r="EG147" i="1"/>
  <c r="EG148" i="1"/>
  <c r="EG149" i="1"/>
  <c r="EG150" i="1"/>
  <c r="EG151" i="1"/>
  <c r="EG152" i="1"/>
  <c r="EG153" i="1"/>
  <c r="EG154" i="1"/>
  <c r="EG155" i="1"/>
  <c r="EG156" i="1"/>
  <c r="EG157" i="1"/>
  <c r="EG158" i="1"/>
  <c r="EG159" i="1"/>
  <c r="EG160" i="1"/>
  <c r="EG161" i="1"/>
  <c r="EG162" i="1"/>
  <c r="EG163" i="1"/>
  <c r="EG164" i="1"/>
  <c r="EG165" i="1"/>
  <c r="EG166" i="1"/>
  <c r="EG167" i="1"/>
  <c r="EG168" i="1"/>
  <c r="EG169" i="1"/>
  <c r="EG170" i="1"/>
  <c r="EG171" i="1"/>
  <c r="EG172" i="1"/>
  <c r="EG173" i="1"/>
  <c r="EG174" i="1"/>
  <c r="EG175" i="1"/>
  <c r="EG176" i="1"/>
  <c r="EG177" i="1"/>
  <c r="EG178" i="1"/>
  <c r="EG179" i="1"/>
  <c r="EG180" i="1"/>
  <c r="EG181" i="1"/>
  <c r="EG182" i="1"/>
  <c r="EG183" i="1"/>
  <c r="EG184" i="1"/>
  <c r="EG185" i="1"/>
  <c r="EG186" i="1"/>
  <c r="EG187" i="1"/>
  <c r="EG188" i="1"/>
  <c r="EG189" i="1"/>
  <c r="EG190" i="1"/>
  <c r="EG191" i="1"/>
  <c r="EG192" i="1"/>
  <c r="EG193" i="1"/>
  <c r="EG194" i="1"/>
  <c r="EG195" i="1"/>
  <c r="EG196" i="1"/>
  <c r="EG197" i="1"/>
  <c r="EG198" i="1"/>
  <c r="EG199" i="1"/>
  <c r="EG200" i="1"/>
  <c r="EG201" i="1"/>
  <c r="EG202" i="1"/>
  <c r="EG203" i="1"/>
  <c r="EG204" i="1"/>
  <c r="EG205" i="1"/>
  <c r="EG206" i="1"/>
  <c r="EG207" i="1"/>
  <c r="EG208" i="1"/>
  <c r="EG209" i="1"/>
  <c r="EG210" i="1"/>
  <c r="EG211" i="1"/>
  <c r="EG212" i="1"/>
  <c r="EG213" i="1"/>
  <c r="EG214" i="1"/>
  <c r="EG215" i="1"/>
  <c r="EG216" i="1"/>
  <c r="EG217" i="1"/>
  <c r="EG218" i="1"/>
  <c r="EG219" i="1"/>
  <c r="EG220" i="1"/>
  <c r="EG221" i="1"/>
  <c r="EG222" i="1"/>
  <c r="EG223" i="1"/>
  <c r="EG224" i="1"/>
  <c r="EG225" i="1"/>
  <c r="EG226" i="1"/>
  <c r="EG227" i="1"/>
  <c r="EG228" i="1"/>
  <c r="EG229" i="1"/>
  <c r="EG230" i="1"/>
  <c r="EG231" i="1"/>
  <c r="EG232" i="1"/>
  <c r="EG233" i="1"/>
  <c r="EG234" i="1"/>
  <c r="EG235" i="1"/>
  <c r="EG236" i="1"/>
  <c r="EG237" i="1"/>
  <c r="EG238" i="1"/>
  <c r="EG239" i="1"/>
  <c r="EG240" i="1"/>
  <c r="EG241" i="1"/>
  <c r="EG242" i="1"/>
  <c r="EG243" i="1"/>
  <c r="EG244" i="1"/>
  <c r="EG245" i="1"/>
  <c r="EG246" i="1"/>
  <c r="EG247" i="1"/>
  <c r="EG248" i="1"/>
  <c r="EG249" i="1"/>
  <c r="EG250" i="1"/>
  <c r="EG251" i="1"/>
  <c r="EG252" i="1"/>
  <c r="EG253" i="1"/>
  <c r="EG254" i="1"/>
  <c r="EG255" i="1"/>
  <c r="EG256" i="1"/>
  <c r="EG257" i="1"/>
  <c r="EG258" i="1"/>
  <c r="EG259" i="1"/>
  <c r="EG260" i="1"/>
  <c r="EG261" i="1"/>
  <c r="EG262" i="1"/>
  <c r="EG263" i="1"/>
  <c r="EG264" i="1"/>
  <c r="EG265" i="1"/>
  <c r="EG266" i="1"/>
  <c r="EG267" i="1"/>
  <c r="EG268" i="1"/>
  <c r="EG269" i="1"/>
  <c r="EG270" i="1"/>
  <c r="EG271" i="1"/>
  <c r="EG272" i="1"/>
  <c r="EG273" i="1"/>
  <c r="EG274" i="1"/>
  <c r="EG275" i="1"/>
  <c r="EG276" i="1"/>
  <c r="EG277" i="1"/>
  <c r="EG278" i="1"/>
  <c r="EG279" i="1"/>
  <c r="EG280" i="1"/>
  <c r="EG281" i="1"/>
  <c r="EG282" i="1"/>
  <c r="EG283" i="1"/>
  <c r="EG284" i="1"/>
  <c r="EG285" i="1"/>
  <c r="EG286" i="1"/>
  <c r="EG287" i="1"/>
  <c r="EG288" i="1"/>
  <c r="EG289" i="1"/>
  <c r="EG290" i="1"/>
  <c r="EG291" i="1"/>
  <c r="EG292" i="1"/>
  <c r="EG293" i="1"/>
  <c r="EG294" i="1"/>
  <c r="EG295" i="1"/>
  <c r="EG296" i="1"/>
  <c r="EG297" i="1"/>
  <c r="EG298" i="1"/>
  <c r="EG299" i="1"/>
  <c r="EG300" i="1"/>
  <c r="EG301" i="1"/>
  <c r="EG302" i="1"/>
  <c r="EG303" i="1"/>
  <c r="EG304" i="1"/>
  <c r="EG305" i="1"/>
  <c r="EG306" i="1"/>
  <c r="EG307" i="1"/>
  <c r="EG308" i="1"/>
  <c r="EG309" i="1"/>
  <c r="EG310" i="1"/>
  <c r="EG311" i="1"/>
  <c r="EG312" i="1"/>
  <c r="EG313" i="1"/>
  <c r="EG314" i="1"/>
  <c r="EG315" i="1"/>
  <c r="EG316" i="1"/>
  <c r="EG317" i="1"/>
  <c r="EG318" i="1"/>
  <c r="EG319" i="1"/>
  <c r="EG320" i="1"/>
  <c r="EG321" i="1"/>
  <c r="EG322" i="1"/>
  <c r="EG323" i="1"/>
  <c r="EG2" i="1"/>
  <c r="EF3" i="1"/>
  <c r="EF4" i="1"/>
  <c r="EF5" i="1"/>
  <c r="EF6" i="1"/>
  <c r="EF7" i="1"/>
  <c r="EF8" i="1"/>
  <c r="EF9" i="1"/>
  <c r="EF10" i="1"/>
  <c r="EF11" i="1"/>
  <c r="EF12" i="1"/>
  <c r="EF13" i="1"/>
  <c r="EF14" i="1"/>
  <c r="EF15" i="1"/>
  <c r="EF16" i="1"/>
  <c r="EF17" i="1"/>
  <c r="EF18" i="1"/>
  <c r="EF19" i="1"/>
  <c r="EF20" i="1"/>
  <c r="EF21" i="1"/>
  <c r="EF22" i="1"/>
  <c r="EF23" i="1"/>
  <c r="EF24" i="1"/>
  <c r="EF25" i="1"/>
  <c r="EF26" i="1"/>
  <c r="EF27" i="1"/>
  <c r="EF28" i="1"/>
  <c r="EF29" i="1"/>
  <c r="EF30" i="1"/>
  <c r="EF31" i="1"/>
  <c r="EF32" i="1"/>
  <c r="EF33" i="1"/>
  <c r="EF34" i="1"/>
  <c r="EF35" i="1"/>
  <c r="EF36" i="1"/>
  <c r="EF37" i="1"/>
  <c r="EF38" i="1"/>
  <c r="EF39" i="1"/>
  <c r="EF40" i="1"/>
  <c r="EF41" i="1"/>
  <c r="EF42" i="1"/>
  <c r="EF43" i="1"/>
  <c r="EF44" i="1"/>
  <c r="EF45" i="1"/>
  <c r="EF46" i="1"/>
  <c r="EF47" i="1"/>
  <c r="EF48" i="1"/>
  <c r="EF49" i="1"/>
  <c r="EF50" i="1"/>
  <c r="EF51" i="1"/>
  <c r="EF52" i="1"/>
  <c r="EF53" i="1"/>
  <c r="EF54" i="1"/>
  <c r="EF55" i="1"/>
  <c r="EF56" i="1"/>
  <c r="EF57" i="1"/>
  <c r="EF58" i="1"/>
  <c r="EF59" i="1"/>
  <c r="EF60" i="1"/>
  <c r="EF61" i="1"/>
  <c r="EF62" i="1"/>
  <c r="EF63" i="1"/>
  <c r="EF64" i="1"/>
  <c r="EF65" i="1"/>
  <c r="EF66" i="1"/>
  <c r="EF67" i="1"/>
  <c r="EF68" i="1"/>
  <c r="EF69" i="1"/>
  <c r="EF70" i="1"/>
  <c r="EF71" i="1"/>
  <c r="EF72" i="1"/>
  <c r="EF73" i="1"/>
  <c r="EF74" i="1"/>
  <c r="EF75" i="1"/>
  <c r="EF76" i="1"/>
  <c r="EF77" i="1"/>
  <c r="EF78" i="1"/>
  <c r="EF79" i="1"/>
  <c r="EF80" i="1"/>
  <c r="EF81" i="1"/>
  <c r="EF82" i="1"/>
  <c r="EF83" i="1"/>
  <c r="EF84" i="1"/>
  <c r="EF85" i="1"/>
  <c r="EF86" i="1"/>
  <c r="EF87" i="1"/>
  <c r="EF88" i="1"/>
  <c r="EF89" i="1"/>
  <c r="EF90" i="1"/>
  <c r="EF91" i="1"/>
  <c r="EF92" i="1"/>
  <c r="EF93" i="1"/>
  <c r="EF94" i="1"/>
  <c r="EF95" i="1"/>
  <c r="EF96" i="1"/>
  <c r="EF97" i="1"/>
  <c r="EF98" i="1"/>
  <c r="EF99" i="1"/>
  <c r="EF100" i="1"/>
  <c r="EF101" i="1"/>
  <c r="EF102" i="1"/>
  <c r="EF103" i="1"/>
  <c r="EF104" i="1"/>
  <c r="EF105" i="1"/>
  <c r="EF106" i="1"/>
  <c r="EF107" i="1"/>
  <c r="EF108" i="1"/>
  <c r="EF109" i="1"/>
  <c r="EF110" i="1"/>
  <c r="EF111" i="1"/>
  <c r="EF112" i="1"/>
  <c r="EF113" i="1"/>
  <c r="EF114" i="1"/>
  <c r="EF115" i="1"/>
  <c r="EF116" i="1"/>
  <c r="EF117" i="1"/>
  <c r="EF118" i="1"/>
  <c r="EF119" i="1"/>
  <c r="EF120" i="1"/>
  <c r="EF121" i="1"/>
  <c r="EF122" i="1"/>
  <c r="EF123" i="1"/>
  <c r="EF124" i="1"/>
  <c r="EF125" i="1"/>
  <c r="EF126" i="1"/>
  <c r="EF127" i="1"/>
  <c r="EF128" i="1"/>
  <c r="EF129" i="1"/>
  <c r="EF130" i="1"/>
  <c r="EF131" i="1"/>
  <c r="EF132" i="1"/>
  <c r="EF133" i="1"/>
  <c r="EF134" i="1"/>
  <c r="EF135" i="1"/>
  <c r="EF136" i="1"/>
  <c r="EF137" i="1"/>
  <c r="EF138" i="1"/>
  <c r="EF139" i="1"/>
  <c r="EF140" i="1"/>
  <c r="EF141" i="1"/>
  <c r="EF142" i="1"/>
  <c r="EF143" i="1"/>
  <c r="EF144" i="1"/>
  <c r="EF145" i="1"/>
  <c r="EF146" i="1"/>
  <c r="EF147" i="1"/>
  <c r="EF148" i="1"/>
  <c r="EF149" i="1"/>
  <c r="EF150" i="1"/>
  <c r="EF151" i="1"/>
  <c r="EF152" i="1"/>
  <c r="EF153" i="1"/>
  <c r="EF154" i="1"/>
  <c r="EF155" i="1"/>
  <c r="EF156" i="1"/>
  <c r="EF157" i="1"/>
  <c r="EF158" i="1"/>
  <c r="EF159" i="1"/>
  <c r="EF160" i="1"/>
  <c r="EF161" i="1"/>
  <c r="EF162" i="1"/>
  <c r="EF163" i="1"/>
  <c r="EF164" i="1"/>
  <c r="EF165" i="1"/>
  <c r="EF166" i="1"/>
  <c r="EF167" i="1"/>
  <c r="EF168" i="1"/>
  <c r="EF169" i="1"/>
  <c r="EF170" i="1"/>
  <c r="EF171" i="1"/>
  <c r="EF172" i="1"/>
  <c r="EF173" i="1"/>
  <c r="EF174" i="1"/>
  <c r="EF175" i="1"/>
  <c r="EF176" i="1"/>
  <c r="EF177" i="1"/>
  <c r="EF178" i="1"/>
  <c r="EF179" i="1"/>
  <c r="EF180" i="1"/>
  <c r="EF181" i="1"/>
  <c r="EF182" i="1"/>
  <c r="EF183" i="1"/>
  <c r="EF184" i="1"/>
  <c r="EF185" i="1"/>
  <c r="EF186" i="1"/>
  <c r="EF187" i="1"/>
  <c r="EF188" i="1"/>
  <c r="EF189" i="1"/>
  <c r="EF190" i="1"/>
  <c r="EF191" i="1"/>
  <c r="EF192" i="1"/>
  <c r="EF193" i="1"/>
  <c r="EF194" i="1"/>
  <c r="EF195" i="1"/>
  <c r="EF196" i="1"/>
  <c r="EF197" i="1"/>
  <c r="EF198" i="1"/>
  <c r="EF199" i="1"/>
  <c r="EF200" i="1"/>
  <c r="EF201" i="1"/>
  <c r="EF202" i="1"/>
  <c r="EF203" i="1"/>
  <c r="EF204" i="1"/>
  <c r="EF205" i="1"/>
  <c r="EF206" i="1"/>
  <c r="EF207" i="1"/>
  <c r="EF208" i="1"/>
  <c r="EF209" i="1"/>
  <c r="EF210" i="1"/>
  <c r="EF211" i="1"/>
  <c r="EF212" i="1"/>
  <c r="EF213" i="1"/>
  <c r="EF214" i="1"/>
  <c r="EF215" i="1"/>
  <c r="EF216" i="1"/>
  <c r="EF217" i="1"/>
  <c r="EF218" i="1"/>
  <c r="EF219" i="1"/>
  <c r="EF220" i="1"/>
  <c r="EF221" i="1"/>
  <c r="EF222" i="1"/>
  <c r="EF223" i="1"/>
  <c r="EF224" i="1"/>
  <c r="EF225" i="1"/>
  <c r="EF226" i="1"/>
  <c r="EF227" i="1"/>
  <c r="EF228" i="1"/>
  <c r="EF229" i="1"/>
  <c r="EF230" i="1"/>
  <c r="EF231" i="1"/>
  <c r="EF232" i="1"/>
  <c r="EF233" i="1"/>
  <c r="EF234" i="1"/>
  <c r="EF235" i="1"/>
  <c r="EF236" i="1"/>
  <c r="EF237" i="1"/>
  <c r="EF238" i="1"/>
  <c r="EF239" i="1"/>
  <c r="EF240" i="1"/>
  <c r="EF241" i="1"/>
  <c r="EF242" i="1"/>
  <c r="EF243" i="1"/>
  <c r="EF244" i="1"/>
  <c r="EF245" i="1"/>
  <c r="EF246" i="1"/>
  <c r="EF247" i="1"/>
  <c r="EF248" i="1"/>
  <c r="EF249" i="1"/>
  <c r="EF250" i="1"/>
  <c r="EF251" i="1"/>
  <c r="EF252" i="1"/>
  <c r="EF253" i="1"/>
  <c r="EF254" i="1"/>
  <c r="EF255" i="1"/>
  <c r="EF256" i="1"/>
  <c r="EF257" i="1"/>
  <c r="EF258" i="1"/>
  <c r="EF259" i="1"/>
  <c r="EF260" i="1"/>
  <c r="EF261" i="1"/>
  <c r="EF262" i="1"/>
  <c r="EF263" i="1"/>
  <c r="EF264" i="1"/>
  <c r="EF265" i="1"/>
  <c r="EF266" i="1"/>
  <c r="EF267" i="1"/>
  <c r="EF268" i="1"/>
  <c r="EF269" i="1"/>
  <c r="EF270" i="1"/>
  <c r="EF271" i="1"/>
  <c r="EF272" i="1"/>
  <c r="EF273" i="1"/>
  <c r="EF274" i="1"/>
  <c r="EF275" i="1"/>
  <c r="EF276" i="1"/>
  <c r="EF277" i="1"/>
  <c r="EF278" i="1"/>
  <c r="EF279" i="1"/>
  <c r="EF280" i="1"/>
  <c r="EF281" i="1"/>
  <c r="EF282" i="1"/>
  <c r="EF283" i="1"/>
  <c r="EF284" i="1"/>
  <c r="EF285" i="1"/>
  <c r="EF286" i="1"/>
  <c r="EF287" i="1"/>
  <c r="EF288" i="1"/>
  <c r="EF289" i="1"/>
  <c r="EF290" i="1"/>
  <c r="EF291" i="1"/>
  <c r="EF292" i="1"/>
  <c r="EF293" i="1"/>
  <c r="EF294" i="1"/>
  <c r="EF295" i="1"/>
  <c r="EF296" i="1"/>
  <c r="EF297" i="1"/>
  <c r="EF298" i="1"/>
  <c r="EF299" i="1"/>
  <c r="EF300" i="1"/>
  <c r="EF301" i="1"/>
  <c r="EF302" i="1"/>
  <c r="EF303" i="1"/>
  <c r="EF304" i="1"/>
  <c r="EF305" i="1"/>
  <c r="EF306" i="1"/>
  <c r="EF307" i="1"/>
  <c r="EF308" i="1"/>
  <c r="EF309" i="1"/>
  <c r="EF310" i="1"/>
  <c r="EF311" i="1"/>
  <c r="EF312" i="1"/>
  <c r="EF313" i="1"/>
  <c r="EF314" i="1"/>
  <c r="EF315" i="1"/>
  <c r="EF316" i="1"/>
  <c r="EF317" i="1"/>
  <c r="EF318" i="1"/>
  <c r="EF319" i="1"/>
  <c r="EF320" i="1"/>
  <c r="EF321" i="1"/>
  <c r="EF322" i="1"/>
  <c r="EF323" i="1"/>
  <c r="EF2" i="1"/>
  <c r="FB3" i="1"/>
  <c r="FC3" i="1" s="1"/>
  <c r="FB4" i="1"/>
  <c r="FC4" i="1" s="1"/>
  <c r="FB5" i="1"/>
  <c r="FC5" i="1" s="1"/>
  <c r="FB6" i="1"/>
  <c r="FC6" i="1" s="1"/>
  <c r="FB7" i="1"/>
  <c r="FC7" i="1" s="1"/>
  <c r="FB8" i="1"/>
  <c r="FC8" i="1" s="1"/>
  <c r="FB9" i="1"/>
  <c r="FC9" i="1" s="1"/>
  <c r="FB10" i="1"/>
  <c r="FC10" i="1" s="1"/>
  <c r="FB11" i="1"/>
  <c r="FC11" i="1" s="1"/>
  <c r="FB12" i="1"/>
  <c r="FC12" i="1" s="1"/>
  <c r="FB13" i="1"/>
  <c r="FC13" i="1" s="1"/>
  <c r="FB14" i="1"/>
  <c r="FC14" i="1" s="1"/>
  <c r="FB15" i="1"/>
  <c r="FC15" i="1" s="1"/>
  <c r="FB16" i="1"/>
  <c r="FC16" i="1" s="1"/>
  <c r="FB17" i="1"/>
  <c r="FC17" i="1" s="1"/>
  <c r="FB18" i="1"/>
  <c r="FC18" i="1" s="1"/>
  <c r="FB19" i="1"/>
  <c r="FC19" i="1" s="1"/>
  <c r="FB20" i="1"/>
  <c r="FC20" i="1" s="1"/>
  <c r="FB21" i="1"/>
  <c r="FC21" i="1" s="1"/>
  <c r="FB22" i="1"/>
  <c r="FC22" i="1" s="1"/>
  <c r="FB23" i="1"/>
  <c r="FC23" i="1" s="1"/>
  <c r="FB24" i="1"/>
  <c r="FC24" i="1" s="1"/>
  <c r="FB25" i="1"/>
  <c r="FC25" i="1" s="1"/>
  <c r="FB26" i="1"/>
  <c r="FC26" i="1" s="1"/>
  <c r="FB27" i="1"/>
  <c r="FC27" i="1" s="1"/>
  <c r="FB28" i="1"/>
  <c r="FC28" i="1" s="1"/>
  <c r="FB29" i="1"/>
  <c r="FC29" i="1" s="1"/>
  <c r="FB30" i="1"/>
  <c r="FC30" i="1" s="1"/>
  <c r="FB31" i="1"/>
  <c r="FC31" i="1" s="1"/>
  <c r="FB32" i="1"/>
  <c r="FC32" i="1" s="1"/>
  <c r="FB33" i="1"/>
  <c r="FC33" i="1" s="1"/>
  <c r="FB34" i="1"/>
  <c r="FC34" i="1" s="1"/>
  <c r="FB35" i="1"/>
  <c r="FC35" i="1" s="1"/>
  <c r="FB36" i="1"/>
  <c r="FC36" i="1" s="1"/>
  <c r="FB37" i="1"/>
  <c r="FC37" i="1" s="1"/>
  <c r="FB38" i="1"/>
  <c r="FC38" i="1" s="1"/>
  <c r="FB39" i="1"/>
  <c r="FC39" i="1" s="1"/>
  <c r="FB40" i="1"/>
  <c r="FC40" i="1" s="1"/>
  <c r="FB41" i="1"/>
  <c r="FC41" i="1" s="1"/>
  <c r="FB42" i="1"/>
  <c r="FC42" i="1" s="1"/>
  <c r="FB43" i="1"/>
  <c r="FC43" i="1" s="1"/>
  <c r="FB44" i="1"/>
  <c r="FC44" i="1" s="1"/>
  <c r="FB45" i="1"/>
  <c r="FC45" i="1" s="1"/>
  <c r="FB46" i="1"/>
  <c r="FC46" i="1" s="1"/>
  <c r="FB47" i="1"/>
  <c r="FC47" i="1" s="1"/>
  <c r="FB48" i="1"/>
  <c r="FC48" i="1" s="1"/>
  <c r="FB49" i="1"/>
  <c r="FC49" i="1" s="1"/>
  <c r="FB50" i="1"/>
  <c r="FC50" i="1" s="1"/>
  <c r="FB51" i="1"/>
  <c r="FC51" i="1" s="1"/>
  <c r="FB52" i="1"/>
  <c r="FC52" i="1" s="1"/>
  <c r="FB53" i="1"/>
  <c r="FC53" i="1" s="1"/>
  <c r="FB54" i="1"/>
  <c r="FC54" i="1" s="1"/>
  <c r="FB55" i="1"/>
  <c r="FC55" i="1" s="1"/>
  <c r="FB56" i="1"/>
  <c r="FC56" i="1" s="1"/>
  <c r="FB57" i="1"/>
  <c r="FC57" i="1" s="1"/>
  <c r="FB58" i="1"/>
  <c r="FC58" i="1" s="1"/>
  <c r="FB59" i="1"/>
  <c r="FC59" i="1" s="1"/>
  <c r="FB60" i="1"/>
  <c r="FC60" i="1" s="1"/>
  <c r="FB61" i="1"/>
  <c r="FC61" i="1" s="1"/>
  <c r="FB62" i="1"/>
  <c r="FC62" i="1" s="1"/>
  <c r="FB63" i="1"/>
  <c r="FC63" i="1" s="1"/>
  <c r="FB64" i="1"/>
  <c r="FD64" i="1" s="1"/>
  <c r="FB65" i="1"/>
  <c r="FD65" i="1" s="1"/>
  <c r="FB66" i="1"/>
  <c r="FD66" i="1" s="1"/>
  <c r="FB67" i="1"/>
  <c r="FC67" i="1" s="1"/>
  <c r="FB68" i="1"/>
  <c r="FC68" i="1" s="1"/>
  <c r="FB69" i="1"/>
  <c r="FC69" i="1" s="1"/>
  <c r="FB70" i="1"/>
  <c r="FC70" i="1" s="1"/>
  <c r="FB71" i="1"/>
  <c r="FC71" i="1" s="1"/>
  <c r="FB72" i="1"/>
  <c r="FC72" i="1" s="1"/>
  <c r="FB73" i="1"/>
  <c r="FC73" i="1" s="1"/>
  <c r="FB74" i="1"/>
  <c r="FC74" i="1" s="1"/>
  <c r="FB75" i="1"/>
  <c r="FC75" i="1" s="1"/>
  <c r="FB76" i="1"/>
  <c r="FC76" i="1" s="1"/>
  <c r="FB77" i="1"/>
  <c r="FC77" i="1" s="1"/>
  <c r="FB78" i="1"/>
  <c r="FC78" i="1" s="1"/>
  <c r="FB79" i="1"/>
  <c r="FC79" i="1" s="1"/>
  <c r="FB80" i="1"/>
  <c r="FC80" i="1" s="1"/>
  <c r="FB81" i="1"/>
  <c r="FC81" i="1" s="1"/>
  <c r="FB82" i="1"/>
  <c r="FC82" i="1" s="1"/>
  <c r="FB83" i="1"/>
  <c r="FC83" i="1" s="1"/>
  <c r="FB84" i="1"/>
  <c r="FC84" i="1" s="1"/>
  <c r="FB85" i="1"/>
  <c r="FC85" i="1" s="1"/>
  <c r="FB86" i="1"/>
  <c r="FC86" i="1" s="1"/>
  <c r="FB87" i="1"/>
  <c r="FC87" i="1" s="1"/>
  <c r="FB88" i="1"/>
  <c r="FC88" i="1" s="1"/>
  <c r="FB89" i="1"/>
  <c r="FC89" i="1" s="1"/>
  <c r="FB90" i="1"/>
  <c r="FC90" i="1" s="1"/>
  <c r="FB91" i="1"/>
  <c r="FC91" i="1" s="1"/>
  <c r="FB92" i="1"/>
  <c r="FC92" i="1" s="1"/>
  <c r="FB93" i="1"/>
  <c r="FC93" i="1" s="1"/>
  <c r="FB94" i="1"/>
  <c r="FC94" i="1" s="1"/>
  <c r="FB95" i="1"/>
  <c r="FC95" i="1" s="1"/>
  <c r="FB96" i="1"/>
  <c r="FC96" i="1" s="1"/>
  <c r="FB97" i="1"/>
  <c r="FC97" i="1" s="1"/>
  <c r="FB98" i="1"/>
  <c r="FC98" i="1" s="1"/>
  <c r="FB99" i="1"/>
  <c r="FC99" i="1" s="1"/>
  <c r="FB100" i="1"/>
  <c r="FC100" i="1" s="1"/>
  <c r="FB101" i="1"/>
  <c r="FC101" i="1" s="1"/>
  <c r="FB102" i="1"/>
  <c r="FC102" i="1" s="1"/>
  <c r="FB103" i="1"/>
  <c r="FC103" i="1" s="1"/>
  <c r="FB104" i="1"/>
  <c r="FC104" i="1" s="1"/>
  <c r="FB105" i="1"/>
  <c r="FC105" i="1" s="1"/>
  <c r="FB106" i="1"/>
  <c r="FC106" i="1" s="1"/>
  <c r="FB107" i="1"/>
  <c r="FC107" i="1" s="1"/>
  <c r="FB108" i="1"/>
  <c r="FC108" i="1" s="1"/>
  <c r="FB109" i="1"/>
  <c r="FC109" i="1" s="1"/>
  <c r="FB110" i="1"/>
  <c r="FC110" i="1" s="1"/>
  <c r="FB111" i="1"/>
  <c r="FC111" i="1" s="1"/>
  <c r="FB112" i="1"/>
  <c r="FC112" i="1" s="1"/>
  <c r="FB113" i="1"/>
  <c r="FC113" i="1" s="1"/>
  <c r="FB114" i="1"/>
  <c r="FC114" i="1" s="1"/>
  <c r="FB115" i="1"/>
  <c r="FC115" i="1" s="1"/>
  <c r="FB116" i="1"/>
  <c r="FC116" i="1" s="1"/>
  <c r="FB117" i="1"/>
  <c r="FC117" i="1" s="1"/>
  <c r="FB118" i="1"/>
  <c r="FC118" i="1" s="1"/>
  <c r="FB119" i="1"/>
  <c r="FC119" i="1" s="1"/>
  <c r="FB120" i="1"/>
  <c r="FC120" i="1" s="1"/>
  <c r="FB121" i="1"/>
  <c r="FC121" i="1" s="1"/>
  <c r="FB122" i="1"/>
  <c r="FC122" i="1" s="1"/>
  <c r="FB123" i="1"/>
  <c r="FC123" i="1" s="1"/>
  <c r="FB124" i="1"/>
  <c r="FC124" i="1" s="1"/>
  <c r="FB125" i="1"/>
  <c r="FC125" i="1" s="1"/>
  <c r="FB126" i="1"/>
  <c r="FC126" i="1" s="1"/>
  <c r="FB127" i="1"/>
  <c r="FC127" i="1" s="1"/>
  <c r="FB128" i="1"/>
  <c r="FD128" i="1" s="1"/>
  <c r="FB129" i="1"/>
  <c r="FD129" i="1" s="1"/>
  <c r="FB130" i="1"/>
  <c r="FD130" i="1" s="1"/>
  <c r="FB131" i="1"/>
  <c r="FC131" i="1" s="1"/>
  <c r="FB132" i="1"/>
  <c r="FC132" i="1" s="1"/>
  <c r="FB133" i="1"/>
  <c r="FC133" i="1" s="1"/>
  <c r="FB134" i="1"/>
  <c r="FC134" i="1" s="1"/>
  <c r="FB135" i="1"/>
  <c r="FC135" i="1" s="1"/>
  <c r="FB136" i="1"/>
  <c r="FC136" i="1" s="1"/>
  <c r="FB137" i="1"/>
  <c r="FC137" i="1" s="1"/>
  <c r="FB138" i="1"/>
  <c r="FC138" i="1" s="1"/>
  <c r="FB139" i="1"/>
  <c r="FC139" i="1" s="1"/>
  <c r="FB140" i="1"/>
  <c r="FC140" i="1" s="1"/>
  <c r="FB141" i="1"/>
  <c r="FC141" i="1" s="1"/>
  <c r="FB142" i="1"/>
  <c r="FC142" i="1" s="1"/>
  <c r="FB143" i="1"/>
  <c r="FC143" i="1" s="1"/>
  <c r="FB144" i="1"/>
  <c r="FC144" i="1" s="1"/>
  <c r="FB145" i="1"/>
  <c r="FC145" i="1" s="1"/>
  <c r="FB146" i="1"/>
  <c r="FC146" i="1" s="1"/>
  <c r="FB147" i="1"/>
  <c r="FC147" i="1" s="1"/>
  <c r="FB148" i="1"/>
  <c r="FC148" i="1" s="1"/>
  <c r="FB149" i="1"/>
  <c r="FC149" i="1" s="1"/>
  <c r="FB150" i="1"/>
  <c r="FC150" i="1" s="1"/>
  <c r="FB151" i="1"/>
  <c r="FC151" i="1" s="1"/>
  <c r="FB152" i="1"/>
  <c r="FC152" i="1" s="1"/>
  <c r="FB153" i="1"/>
  <c r="FC153" i="1" s="1"/>
  <c r="FB154" i="1"/>
  <c r="FC154" i="1" s="1"/>
  <c r="FB155" i="1"/>
  <c r="FC155" i="1" s="1"/>
  <c r="FB156" i="1"/>
  <c r="FC156" i="1" s="1"/>
  <c r="FB157" i="1"/>
  <c r="FC157" i="1" s="1"/>
  <c r="FB158" i="1"/>
  <c r="FC158" i="1" s="1"/>
  <c r="FB159" i="1"/>
  <c r="FC159" i="1" s="1"/>
  <c r="FB160" i="1"/>
  <c r="FC160" i="1" s="1"/>
  <c r="FB161" i="1"/>
  <c r="FC161" i="1" s="1"/>
  <c r="FB162" i="1"/>
  <c r="FC162" i="1" s="1"/>
  <c r="FB163" i="1"/>
  <c r="FC163" i="1" s="1"/>
  <c r="FB164" i="1"/>
  <c r="FC164" i="1" s="1"/>
  <c r="FB165" i="1"/>
  <c r="FC165" i="1" s="1"/>
  <c r="FB166" i="1"/>
  <c r="FC166" i="1" s="1"/>
  <c r="FB167" i="1"/>
  <c r="FC167" i="1" s="1"/>
  <c r="FB168" i="1"/>
  <c r="FC168" i="1" s="1"/>
  <c r="FB169" i="1"/>
  <c r="FC169" i="1" s="1"/>
  <c r="FB170" i="1"/>
  <c r="FC170" i="1" s="1"/>
  <c r="FB171" i="1"/>
  <c r="FC171" i="1" s="1"/>
  <c r="FB172" i="1"/>
  <c r="FC172" i="1" s="1"/>
  <c r="FB173" i="1"/>
  <c r="FC173" i="1" s="1"/>
  <c r="FB174" i="1"/>
  <c r="FC174" i="1" s="1"/>
  <c r="FB175" i="1"/>
  <c r="FC175" i="1" s="1"/>
  <c r="FB176" i="1"/>
  <c r="FC176" i="1" s="1"/>
  <c r="FB177" i="1"/>
  <c r="FC177" i="1" s="1"/>
  <c r="FB178" i="1"/>
  <c r="FC178" i="1" s="1"/>
  <c r="FB179" i="1"/>
  <c r="FC179" i="1" s="1"/>
  <c r="FB180" i="1"/>
  <c r="FC180" i="1" s="1"/>
  <c r="FB181" i="1"/>
  <c r="FC181" i="1" s="1"/>
  <c r="FB182" i="1"/>
  <c r="FC182" i="1" s="1"/>
  <c r="FB183" i="1"/>
  <c r="FC183" i="1" s="1"/>
  <c r="FB184" i="1"/>
  <c r="FC184" i="1" s="1"/>
  <c r="FB185" i="1"/>
  <c r="FC185" i="1" s="1"/>
  <c r="FB186" i="1"/>
  <c r="FC186" i="1" s="1"/>
  <c r="FB187" i="1"/>
  <c r="FC187" i="1" s="1"/>
  <c r="FB188" i="1"/>
  <c r="FC188" i="1" s="1"/>
  <c r="FB189" i="1"/>
  <c r="FC189" i="1" s="1"/>
  <c r="FB190" i="1"/>
  <c r="FC190" i="1" s="1"/>
  <c r="FB191" i="1"/>
  <c r="FC191" i="1" s="1"/>
  <c r="FB192" i="1"/>
  <c r="FD192" i="1" s="1"/>
  <c r="FB193" i="1"/>
  <c r="FD193" i="1" s="1"/>
  <c r="FB194" i="1"/>
  <c r="FD194" i="1" s="1"/>
  <c r="FB195" i="1"/>
  <c r="FC195" i="1" s="1"/>
  <c r="FB196" i="1"/>
  <c r="FC196" i="1" s="1"/>
  <c r="FB197" i="1"/>
  <c r="FC197" i="1" s="1"/>
  <c r="FB198" i="1"/>
  <c r="FC198" i="1" s="1"/>
  <c r="FB199" i="1"/>
  <c r="FC199" i="1" s="1"/>
  <c r="FB200" i="1"/>
  <c r="FC200" i="1" s="1"/>
  <c r="FB201" i="1"/>
  <c r="FC201" i="1" s="1"/>
  <c r="FB202" i="1"/>
  <c r="FC202" i="1" s="1"/>
  <c r="FB203" i="1"/>
  <c r="FC203" i="1" s="1"/>
  <c r="FB204" i="1"/>
  <c r="FC204" i="1" s="1"/>
  <c r="FB205" i="1"/>
  <c r="FC205" i="1" s="1"/>
  <c r="FB206" i="1"/>
  <c r="FC206" i="1" s="1"/>
  <c r="FB207" i="1"/>
  <c r="FC207" i="1" s="1"/>
  <c r="FB208" i="1"/>
  <c r="FC208" i="1" s="1"/>
  <c r="FB209" i="1"/>
  <c r="FC209" i="1" s="1"/>
  <c r="FB210" i="1"/>
  <c r="FC210" i="1" s="1"/>
  <c r="FB211" i="1"/>
  <c r="FC211" i="1" s="1"/>
  <c r="FB212" i="1"/>
  <c r="FC212" i="1" s="1"/>
  <c r="FB213" i="1"/>
  <c r="FC213" i="1" s="1"/>
  <c r="FB214" i="1"/>
  <c r="FC214" i="1" s="1"/>
  <c r="FB215" i="1"/>
  <c r="FC215" i="1" s="1"/>
  <c r="FB216" i="1"/>
  <c r="FC216" i="1" s="1"/>
  <c r="FB217" i="1"/>
  <c r="FC217" i="1" s="1"/>
  <c r="FB218" i="1"/>
  <c r="FC218" i="1" s="1"/>
  <c r="FB219" i="1"/>
  <c r="FC219" i="1" s="1"/>
  <c r="FB220" i="1"/>
  <c r="FC220" i="1" s="1"/>
  <c r="FB221" i="1"/>
  <c r="FC221" i="1" s="1"/>
  <c r="FB222" i="1"/>
  <c r="FC222" i="1" s="1"/>
  <c r="FB223" i="1"/>
  <c r="FC223" i="1" s="1"/>
  <c r="FB224" i="1"/>
  <c r="FC224" i="1" s="1"/>
  <c r="FB225" i="1"/>
  <c r="FC225" i="1" s="1"/>
  <c r="FB226" i="1"/>
  <c r="FC226" i="1" s="1"/>
  <c r="FB227" i="1"/>
  <c r="FC227" i="1" s="1"/>
  <c r="FB228" i="1"/>
  <c r="FC228" i="1" s="1"/>
  <c r="FB229" i="1"/>
  <c r="FC229" i="1" s="1"/>
  <c r="FB230" i="1"/>
  <c r="FC230" i="1" s="1"/>
  <c r="FB231" i="1"/>
  <c r="FC231" i="1" s="1"/>
  <c r="FB232" i="1"/>
  <c r="FC232" i="1" s="1"/>
  <c r="FB233" i="1"/>
  <c r="FC233" i="1" s="1"/>
  <c r="FB234" i="1"/>
  <c r="FC234" i="1" s="1"/>
  <c r="FB235" i="1"/>
  <c r="FC235" i="1" s="1"/>
  <c r="FB236" i="1"/>
  <c r="FC236" i="1" s="1"/>
  <c r="FB237" i="1"/>
  <c r="FC237" i="1" s="1"/>
  <c r="FB238" i="1"/>
  <c r="FC238" i="1" s="1"/>
  <c r="FB239" i="1"/>
  <c r="FC239" i="1" s="1"/>
  <c r="FB240" i="1"/>
  <c r="FC240" i="1" s="1"/>
  <c r="FB241" i="1"/>
  <c r="FC241" i="1" s="1"/>
  <c r="FB242" i="1"/>
  <c r="FC242" i="1" s="1"/>
  <c r="FB243" i="1"/>
  <c r="FC243" i="1" s="1"/>
  <c r="FB244" i="1"/>
  <c r="FC244" i="1" s="1"/>
  <c r="FB245" i="1"/>
  <c r="FC245" i="1" s="1"/>
  <c r="FB246" i="1"/>
  <c r="FC246" i="1" s="1"/>
  <c r="FB247" i="1"/>
  <c r="FC247" i="1" s="1"/>
  <c r="FB248" i="1"/>
  <c r="FC248" i="1" s="1"/>
  <c r="FB249" i="1"/>
  <c r="FC249" i="1" s="1"/>
  <c r="FB250" i="1"/>
  <c r="FC250" i="1" s="1"/>
  <c r="FB251" i="1"/>
  <c r="FC251" i="1" s="1"/>
  <c r="FB252" i="1"/>
  <c r="FC252" i="1" s="1"/>
  <c r="FB253" i="1"/>
  <c r="FC253" i="1" s="1"/>
  <c r="FB254" i="1"/>
  <c r="FC254" i="1" s="1"/>
  <c r="FB255" i="1"/>
  <c r="FC255" i="1" s="1"/>
  <c r="FB256" i="1"/>
  <c r="FD256" i="1" s="1"/>
  <c r="FB257" i="1"/>
  <c r="FD257" i="1" s="1"/>
  <c r="FB258" i="1"/>
  <c r="FD258" i="1" s="1"/>
  <c r="FB259" i="1"/>
  <c r="FC259" i="1" s="1"/>
  <c r="FB260" i="1"/>
  <c r="FC260" i="1" s="1"/>
  <c r="FB261" i="1"/>
  <c r="FC261" i="1" s="1"/>
  <c r="FB262" i="1"/>
  <c r="FC262" i="1" s="1"/>
  <c r="FB263" i="1"/>
  <c r="FC263" i="1" s="1"/>
  <c r="FB264" i="1"/>
  <c r="FC264" i="1" s="1"/>
  <c r="FB265" i="1"/>
  <c r="FC265" i="1" s="1"/>
  <c r="FB266" i="1"/>
  <c r="FC266" i="1" s="1"/>
  <c r="FB267" i="1"/>
  <c r="FC267" i="1" s="1"/>
  <c r="FB268" i="1"/>
  <c r="FC268" i="1" s="1"/>
  <c r="FB269" i="1"/>
  <c r="FC269" i="1" s="1"/>
  <c r="FB270" i="1"/>
  <c r="FC270" i="1" s="1"/>
  <c r="FB271" i="1"/>
  <c r="FC271" i="1" s="1"/>
  <c r="FB272" i="1"/>
  <c r="FC272" i="1" s="1"/>
  <c r="FB273" i="1"/>
  <c r="FC273" i="1" s="1"/>
  <c r="FB274" i="1"/>
  <c r="FC274" i="1" s="1"/>
  <c r="FB275" i="1"/>
  <c r="FC275" i="1" s="1"/>
  <c r="FB276" i="1"/>
  <c r="FC276" i="1" s="1"/>
  <c r="FB277" i="1"/>
  <c r="FC277" i="1" s="1"/>
  <c r="FB278" i="1"/>
  <c r="FC278" i="1" s="1"/>
  <c r="FB279" i="1"/>
  <c r="FC279" i="1" s="1"/>
  <c r="FB280" i="1"/>
  <c r="FC280" i="1" s="1"/>
  <c r="FB281" i="1"/>
  <c r="FC281" i="1" s="1"/>
  <c r="FB282" i="1"/>
  <c r="FC282" i="1" s="1"/>
  <c r="FB283" i="1"/>
  <c r="FC283" i="1" s="1"/>
  <c r="FB284" i="1"/>
  <c r="FC284" i="1" s="1"/>
  <c r="FB285" i="1"/>
  <c r="FC285" i="1" s="1"/>
  <c r="FB286" i="1"/>
  <c r="FC286" i="1" s="1"/>
  <c r="FB287" i="1"/>
  <c r="FC287" i="1" s="1"/>
  <c r="FB288" i="1"/>
  <c r="FC288" i="1" s="1"/>
  <c r="FB289" i="1"/>
  <c r="FC289" i="1" s="1"/>
  <c r="FB290" i="1"/>
  <c r="FC290" i="1" s="1"/>
  <c r="FB291" i="1"/>
  <c r="FC291" i="1" s="1"/>
  <c r="FB292" i="1"/>
  <c r="FC292" i="1" s="1"/>
  <c r="FB293" i="1"/>
  <c r="FC293" i="1" s="1"/>
  <c r="FB294" i="1"/>
  <c r="FC294" i="1" s="1"/>
  <c r="FB295" i="1"/>
  <c r="FC295" i="1" s="1"/>
  <c r="FB296" i="1"/>
  <c r="FC296" i="1" s="1"/>
  <c r="FB297" i="1"/>
  <c r="FC297" i="1" s="1"/>
  <c r="FB298" i="1"/>
  <c r="FC298" i="1" s="1"/>
  <c r="FB299" i="1"/>
  <c r="FC299" i="1" s="1"/>
  <c r="FB300" i="1"/>
  <c r="FC300" i="1" s="1"/>
  <c r="FB301" i="1"/>
  <c r="FC301" i="1" s="1"/>
  <c r="FB302" i="1"/>
  <c r="FC302" i="1" s="1"/>
  <c r="FB303" i="1"/>
  <c r="FC303" i="1" s="1"/>
  <c r="FB304" i="1"/>
  <c r="FC304" i="1" s="1"/>
  <c r="FB305" i="1"/>
  <c r="FC305" i="1" s="1"/>
  <c r="FB306" i="1"/>
  <c r="FC306" i="1" s="1"/>
  <c r="FB307" i="1"/>
  <c r="FC307" i="1" s="1"/>
  <c r="FB308" i="1"/>
  <c r="FC308" i="1" s="1"/>
  <c r="FB309" i="1"/>
  <c r="FC309" i="1" s="1"/>
  <c r="FB310" i="1"/>
  <c r="FC310" i="1" s="1"/>
  <c r="FB311" i="1"/>
  <c r="FC311" i="1" s="1"/>
  <c r="FB312" i="1"/>
  <c r="FC312" i="1" s="1"/>
  <c r="FB313" i="1"/>
  <c r="FC313" i="1" s="1"/>
  <c r="FB314" i="1"/>
  <c r="FC314" i="1" s="1"/>
  <c r="FB315" i="1"/>
  <c r="FC315" i="1" s="1"/>
  <c r="FB316" i="1"/>
  <c r="FC316" i="1" s="1"/>
  <c r="FB317" i="1"/>
  <c r="FC317" i="1" s="1"/>
  <c r="FB318" i="1"/>
  <c r="FC318" i="1" s="1"/>
  <c r="FB319" i="1"/>
  <c r="FC319" i="1" s="1"/>
  <c r="FB320" i="1"/>
  <c r="FD320" i="1" s="1"/>
  <c r="FB321" i="1"/>
  <c r="FD321" i="1" s="1"/>
  <c r="FB322" i="1"/>
  <c r="FD322" i="1" s="1"/>
  <c r="FB323" i="1"/>
  <c r="FC323" i="1" s="1"/>
  <c r="FB2" i="1"/>
  <c r="FC2" i="1" s="1"/>
  <c r="ES3" i="1"/>
  <c r="ES4" i="1"/>
  <c r="ES5" i="1"/>
  <c r="ES6" i="1"/>
  <c r="ES7" i="1"/>
  <c r="ES8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29" i="1"/>
  <c r="ES30" i="1"/>
  <c r="ES31" i="1"/>
  <c r="ES32" i="1"/>
  <c r="ES33" i="1"/>
  <c r="ES34" i="1"/>
  <c r="ES35" i="1"/>
  <c r="ES36" i="1"/>
  <c r="ES37" i="1"/>
  <c r="ES38" i="1"/>
  <c r="ES39" i="1"/>
  <c r="ES40" i="1"/>
  <c r="ES41" i="1"/>
  <c r="ES42" i="1"/>
  <c r="ES43" i="1"/>
  <c r="ES44" i="1"/>
  <c r="ES45" i="1"/>
  <c r="ES46" i="1"/>
  <c r="ES47" i="1"/>
  <c r="ES48" i="1"/>
  <c r="ES49" i="1"/>
  <c r="ES50" i="1"/>
  <c r="ES51" i="1"/>
  <c r="ES52" i="1"/>
  <c r="ES53" i="1"/>
  <c r="ES54" i="1"/>
  <c r="ES55" i="1"/>
  <c r="ES56" i="1"/>
  <c r="ES57" i="1"/>
  <c r="ES58" i="1"/>
  <c r="ES59" i="1"/>
  <c r="ES60" i="1"/>
  <c r="ES61" i="1"/>
  <c r="ES62" i="1"/>
  <c r="ES63" i="1"/>
  <c r="ES64" i="1"/>
  <c r="ES65" i="1"/>
  <c r="ES66" i="1"/>
  <c r="ES67" i="1"/>
  <c r="ES68" i="1"/>
  <c r="ES69" i="1"/>
  <c r="ES70" i="1"/>
  <c r="ES71" i="1"/>
  <c r="ES72" i="1"/>
  <c r="ES73" i="1"/>
  <c r="ES74" i="1"/>
  <c r="ES75" i="1"/>
  <c r="ES76" i="1"/>
  <c r="ES77" i="1"/>
  <c r="ES78" i="1"/>
  <c r="ES79" i="1"/>
  <c r="ES80" i="1"/>
  <c r="ES81" i="1"/>
  <c r="ES82" i="1"/>
  <c r="ES83" i="1"/>
  <c r="ES84" i="1"/>
  <c r="ES85" i="1"/>
  <c r="ES86" i="1"/>
  <c r="ES87" i="1"/>
  <c r="ES88" i="1"/>
  <c r="ES89" i="1"/>
  <c r="ES90" i="1"/>
  <c r="ES91" i="1"/>
  <c r="ES92" i="1"/>
  <c r="ES93" i="1"/>
  <c r="ES94" i="1"/>
  <c r="ES95" i="1"/>
  <c r="ES96" i="1"/>
  <c r="ES97" i="1"/>
  <c r="ES98" i="1"/>
  <c r="ES99" i="1"/>
  <c r="ES100" i="1"/>
  <c r="ES101" i="1"/>
  <c r="ES102" i="1"/>
  <c r="ES103" i="1"/>
  <c r="ES104" i="1"/>
  <c r="ES105" i="1"/>
  <c r="ES106" i="1"/>
  <c r="ES107" i="1"/>
  <c r="ES108" i="1"/>
  <c r="ES109" i="1"/>
  <c r="ES110" i="1"/>
  <c r="ES111" i="1"/>
  <c r="ES112" i="1"/>
  <c r="ES113" i="1"/>
  <c r="ES114" i="1"/>
  <c r="ES115" i="1"/>
  <c r="ES116" i="1"/>
  <c r="ES117" i="1"/>
  <c r="ES118" i="1"/>
  <c r="ES119" i="1"/>
  <c r="ES120" i="1"/>
  <c r="ES121" i="1"/>
  <c r="ES122" i="1"/>
  <c r="ES123" i="1"/>
  <c r="ES124" i="1"/>
  <c r="ES125" i="1"/>
  <c r="ES126" i="1"/>
  <c r="ES127" i="1"/>
  <c r="ES128" i="1"/>
  <c r="ES129" i="1"/>
  <c r="ES130" i="1"/>
  <c r="ES131" i="1"/>
  <c r="ES132" i="1"/>
  <c r="ES133" i="1"/>
  <c r="ES134" i="1"/>
  <c r="ES135" i="1"/>
  <c r="ES136" i="1"/>
  <c r="ES137" i="1"/>
  <c r="ES138" i="1"/>
  <c r="ES139" i="1"/>
  <c r="ES140" i="1"/>
  <c r="ES141" i="1"/>
  <c r="ES142" i="1"/>
  <c r="ES143" i="1"/>
  <c r="ES144" i="1"/>
  <c r="ES145" i="1"/>
  <c r="ES146" i="1"/>
  <c r="ES147" i="1"/>
  <c r="ES148" i="1"/>
  <c r="ES149" i="1"/>
  <c r="ES150" i="1"/>
  <c r="ES151" i="1"/>
  <c r="ES152" i="1"/>
  <c r="ES153" i="1"/>
  <c r="ES154" i="1"/>
  <c r="ES155" i="1"/>
  <c r="ES156" i="1"/>
  <c r="ES157" i="1"/>
  <c r="ES158" i="1"/>
  <c r="ES159" i="1"/>
  <c r="ES160" i="1"/>
  <c r="ES161" i="1"/>
  <c r="ES162" i="1"/>
  <c r="ES163" i="1"/>
  <c r="ES164" i="1"/>
  <c r="ES165" i="1"/>
  <c r="ES166" i="1"/>
  <c r="ES167" i="1"/>
  <c r="ES168" i="1"/>
  <c r="ES169" i="1"/>
  <c r="ES170" i="1"/>
  <c r="ES171" i="1"/>
  <c r="ES172" i="1"/>
  <c r="ES173" i="1"/>
  <c r="ES174" i="1"/>
  <c r="ES175" i="1"/>
  <c r="ES176" i="1"/>
  <c r="ES177" i="1"/>
  <c r="ES178" i="1"/>
  <c r="ES179" i="1"/>
  <c r="ES180" i="1"/>
  <c r="ES181" i="1"/>
  <c r="ES182" i="1"/>
  <c r="ES183" i="1"/>
  <c r="ES184" i="1"/>
  <c r="ES185" i="1"/>
  <c r="ES186" i="1"/>
  <c r="ES187" i="1"/>
  <c r="ES188" i="1"/>
  <c r="ES189" i="1"/>
  <c r="ES190" i="1"/>
  <c r="ES191" i="1"/>
  <c r="ES192" i="1"/>
  <c r="ES193" i="1"/>
  <c r="ES194" i="1"/>
  <c r="ES195" i="1"/>
  <c r="ES196" i="1"/>
  <c r="ES197" i="1"/>
  <c r="ES198" i="1"/>
  <c r="ES199" i="1"/>
  <c r="ES200" i="1"/>
  <c r="ES201" i="1"/>
  <c r="ES202" i="1"/>
  <c r="ES203" i="1"/>
  <c r="ES204" i="1"/>
  <c r="ES205" i="1"/>
  <c r="ES206" i="1"/>
  <c r="ES207" i="1"/>
  <c r="ES208" i="1"/>
  <c r="ES209" i="1"/>
  <c r="ES210" i="1"/>
  <c r="ES211" i="1"/>
  <c r="ES212" i="1"/>
  <c r="ES213" i="1"/>
  <c r="ES214" i="1"/>
  <c r="ES215" i="1"/>
  <c r="ES216" i="1"/>
  <c r="ES217" i="1"/>
  <c r="ES218" i="1"/>
  <c r="ES219" i="1"/>
  <c r="ES220" i="1"/>
  <c r="ES221" i="1"/>
  <c r="ES222" i="1"/>
  <c r="ES223" i="1"/>
  <c r="ES224" i="1"/>
  <c r="ES225" i="1"/>
  <c r="ES226" i="1"/>
  <c r="ES227" i="1"/>
  <c r="ES228" i="1"/>
  <c r="ES229" i="1"/>
  <c r="ES230" i="1"/>
  <c r="ES231" i="1"/>
  <c r="ES232" i="1"/>
  <c r="ES233" i="1"/>
  <c r="ES234" i="1"/>
  <c r="ES235" i="1"/>
  <c r="ES236" i="1"/>
  <c r="ES237" i="1"/>
  <c r="ES238" i="1"/>
  <c r="ES239" i="1"/>
  <c r="ES240" i="1"/>
  <c r="ES241" i="1"/>
  <c r="ES242" i="1"/>
  <c r="ES243" i="1"/>
  <c r="ES244" i="1"/>
  <c r="ES245" i="1"/>
  <c r="ES246" i="1"/>
  <c r="ES247" i="1"/>
  <c r="ES248" i="1"/>
  <c r="ES249" i="1"/>
  <c r="ES250" i="1"/>
  <c r="ES251" i="1"/>
  <c r="ES252" i="1"/>
  <c r="ES253" i="1"/>
  <c r="ES254" i="1"/>
  <c r="ES255" i="1"/>
  <c r="ES256" i="1"/>
  <c r="ES257" i="1"/>
  <c r="ES258" i="1"/>
  <c r="ES259" i="1"/>
  <c r="ES260" i="1"/>
  <c r="ES261" i="1"/>
  <c r="ES262" i="1"/>
  <c r="ES263" i="1"/>
  <c r="ES264" i="1"/>
  <c r="ES265" i="1"/>
  <c r="ES266" i="1"/>
  <c r="ES267" i="1"/>
  <c r="ES268" i="1"/>
  <c r="ES269" i="1"/>
  <c r="ES270" i="1"/>
  <c r="ES271" i="1"/>
  <c r="ES272" i="1"/>
  <c r="ES273" i="1"/>
  <c r="ES274" i="1"/>
  <c r="ES275" i="1"/>
  <c r="ES276" i="1"/>
  <c r="ES277" i="1"/>
  <c r="ES278" i="1"/>
  <c r="ES279" i="1"/>
  <c r="ES280" i="1"/>
  <c r="ES281" i="1"/>
  <c r="ES282" i="1"/>
  <c r="ES283" i="1"/>
  <c r="ES284" i="1"/>
  <c r="ES285" i="1"/>
  <c r="ES286" i="1"/>
  <c r="ES287" i="1"/>
  <c r="ES288" i="1"/>
  <c r="ES289" i="1"/>
  <c r="ES290" i="1"/>
  <c r="ES291" i="1"/>
  <c r="ES292" i="1"/>
  <c r="ES293" i="1"/>
  <c r="ES294" i="1"/>
  <c r="ES295" i="1"/>
  <c r="ES296" i="1"/>
  <c r="ES297" i="1"/>
  <c r="ES298" i="1"/>
  <c r="ES299" i="1"/>
  <c r="ES300" i="1"/>
  <c r="ES301" i="1"/>
  <c r="ES302" i="1"/>
  <c r="ES303" i="1"/>
  <c r="ES304" i="1"/>
  <c r="ES305" i="1"/>
  <c r="ES306" i="1"/>
  <c r="ES307" i="1"/>
  <c r="ES308" i="1"/>
  <c r="ES309" i="1"/>
  <c r="ES310" i="1"/>
  <c r="ES311" i="1"/>
  <c r="ES312" i="1"/>
  <c r="ES313" i="1"/>
  <c r="ES314" i="1"/>
  <c r="ES315" i="1"/>
  <c r="ES316" i="1"/>
  <c r="ES317" i="1"/>
  <c r="ES318" i="1"/>
  <c r="ES319" i="1"/>
  <c r="ES320" i="1"/>
  <c r="ES321" i="1"/>
  <c r="ES322" i="1"/>
  <c r="ES323" i="1"/>
  <c r="ES2" i="1"/>
  <c r="EH252" i="1"/>
  <c r="ER252" i="1" s="1"/>
  <c r="EH212" i="1"/>
  <c r="ER212" i="1" s="1"/>
  <c r="EH84" i="1"/>
  <c r="ER84" i="1" s="1"/>
  <c r="EH89" i="1"/>
  <c r="ER89" i="1" s="1"/>
  <c r="EH98" i="1"/>
  <c r="ER98" i="1" s="1"/>
  <c r="EH132" i="1"/>
  <c r="ER132" i="1" s="1"/>
  <c r="ET132" i="1" s="1"/>
  <c r="EH53" i="1"/>
  <c r="ER53" i="1" s="1"/>
  <c r="EH219" i="1"/>
  <c r="ER219" i="1" s="1"/>
  <c r="EH73" i="1"/>
  <c r="ER73" i="1" s="1"/>
  <c r="ET73" i="1" s="1"/>
  <c r="EH209" i="1"/>
  <c r="ER209" i="1" s="1"/>
  <c r="EH307" i="1"/>
  <c r="ER307" i="1" s="1"/>
  <c r="EH174" i="1"/>
  <c r="ER174" i="1" s="1"/>
  <c r="EH123" i="1"/>
  <c r="ER123" i="1" s="1"/>
  <c r="EH213" i="1"/>
  <c r="ER213" i="1" s="1"/>
  <c r="EH164" i="1"/>
  <c r="ER164" i="1" s="1"/>
  <c r="EH51" i="1"/>
  <c r="ER51" i="1" s="1"/>
  <c r="EH195" i="1"/>
  <c r="ER195" i="1" s="1"/>
  <c r="EH146" i="1"/>
  <c r="ER146" i="1" s="1"/>
  <c r="EH24" i="1"/>
  <c r="ER24" i="1" s="1"/>
  <c r="EH267" i="1"/>
  <c r="ER267" i="1" s="1"/>
  <c r="EH226" i="1"/>
  <c r="ER226" i="1" s="1"/>
  <c r="EH162" i="1"/>
  <c r="ER162" i="1" s="1"/>
  <c r="EH169" i="1"/>
  <c r="ER169" i="1" s="1"/>
  <c r="EH39" i="1"/>
  <c r="ER39" i="1" s="1"/>
  <c r="EH263" i="1"/>
  <c r="ER263" i="1" s="1"/>
  <c r="EH23" i="1"/>
  <c r="ER23" i="1" s="1"/>
  <c r="EH207" i="1"/>
  <c r="ER207" i="1" s="1"/>
  <c r="EH203" i="1"/>
  <c r="ER203" i="1" s="1"/>
  <c r="EH133" i="1"/>
  <c r="ER133" i="1" s="1"/>
  <c r="EH61" i="1"/>
  <c r="ER61" i="1" s="1"/>
  <c r="EH112" i="1"/>
  <c r="ER112" i="1" s="1"/>
  <c r="EH47" i="1"/>
  <c r="ER47" i="1" s="1"/>
  <c r="EH220" i="1"/>
  <c r="ER220" i="1" s="1"/>
  <c r="EH60" i="1"/>
  <c r="ER60" i="1" s="1"/>
  <c r="EH121" i="1"/>
  <c r="ER121" i="1" s="1"/>
  <c r="EH41" i="1"/>
  <c r="ER41" i="1" s="1"/>
  <c r="EH74" i="1"/>
  <c r="ER74" i="1" s="1"/>
  <c r="EH296" i="1"/>
  <c r="ER296" i="1" s="1"/>
  <c r="EH20" i="1"/>
  <c r="ER20" i="1" s="1"/>
  <c r="EH101" i="1"/>
  <c r="ER101" i="1" s="1"/>
  <c r="EH221" i="1"/>
  <c r="ER221" i="1" s="1"/>
  <c r="EH277" i="1"/>
  <c r="ER277" i="1" s="1"/>
  <c r="EH104" i="1"/>
  <c r="ER104" i="1" s="1"/>
  <c r="EH11" i="1"/>
  <c r="ER11" i="1" s="1"/>
  <c r="EH79" i="1"/>
  <c r="ER79" i="1" s="1"/>
  <c r="EH38" i="1"/>
  <c r="ER38" i="1" s="1"/>
  <c r="ET38" i="1" s="1"/>
  <c r="EH83" i="1"/>
  <c r="ER83" i="1" s="1"/>
  <c r="EH97" i="1"/>
  <c r="ER97" i="1" s="1"/>
  <c r="EH72" i="1"/>
  <c r="ER72" i="1" s="1"/>
  <c r="EH113" i="1"/>
  <c r="ER113" i="1" s="1"/>
  <c r="EH108" i="1"/>
  <c r="ER108" i="1" s="1"/>
  <c r="EH159" i="1"/>
  <c r="ER159" i="1" s="1"/>
  <c r="EH258" i="1"/>
  <c r="ER258" i="1" s="1"/>
  <c r="EH181" i="1"/>
  <c r="ER181" i="1" s="1"/>
  <c r="EH62" i="1"/>
  <c r="ER62" i="1" s="1"/>
  <c r="EH142" i="1"/>
  <c r="ER142" i="1" s="1"/>
  <c r="EH6" i="1"/>
  <c r="ER6" i="1" s="1"/>
  <c r="EH145" i="1"/>
  <c r="ER145" i="1" s="1"/>
  <c r="EH262" i="1"/>
  <c r="ER262" i="1" s="1"/>
  <c r="EH28" i="1"/>
  <c r="ER28" i="1" s="1"/>
  <c r="EH167" i="1"/>
  <c r="ER167" i="1" s="1"/>
  <c r="EH25" i="1"/>
  <c r="ER25" i="1" s="1"/>
  <c r="EH93" i="1"/>
  <c r="ER93" i="1" s="1"/>
  <c r="EH179" i="1"/>
  <c r="ER179" i="1" s="1"/>
  <c r="EH239" i="1"/>
  <c r="ER239" i="1" s="1"/>
  <c r="EH111" i="1"/>
  <c r="ER111" i="1" s="1"/>
  <c r="EH100" i="1"/>
  <c r="ER100" i="1" s="1"/>
  <c r="EH136" i="1"/>
  <c r="ER136" i="1" s="1"/>
  <c r="ET136" i="1" s="1"/>
  <c r="EH210" i="1"/>
  <c r="ER210" i="1" s="1"/>
  <c r="EH199" i="1"/>
  <c r="ER199" i="1" s="1"/>
  <c r="ET199" i="1" s="1"/>
  <c r="EH75" i="1"/>
  <c r="ER75" i="1" s="1"/>
  <c r="ET75" i="1" s="1"/>
  <c r="EH191" i="1"/>
  <c r="ER191" i="1" s="1"/>
  <c r="EH114" i="1"/>
  <c r="ER114" i="1" s="1"/>
  <c r="EH197" i="1"/>
  <c r="ER197" i="1" s="1"/>
  <c r="EH178" i="1"/>
  <c r="ER178" i="1" s="1"/>
  <c r="EH48" i="1"/>
  <c r="ER48" i="1" s="1"/>
  <c r="EH3" i="1"/>
  <c r="ER3" i="1" s="1"/>
  <c r="EH177" i="1"/>
  <c r="ER177" i="1" s="1"/>
  <c r="EH183" i="1"/>
  <c r="ER183" i="1" s="1"/>
  <c r="EH273" i="1"/>
  <c r="ER273" i="1" s="1"/>
  <c r="EH144" i="1"/>
  <c r="ER144" i="1" s="1"/>
  <c r="EH143" i="1"/>
  <c r="ER143" i="1" s="1"/>
  <c r="EH109" i="1"/>
  <c r="ER109" i="1" s="1"/>
  <c r="EH9" i="1"/>
  <c r="ER9" i="1" s="1"/>
  <c r="EH148" i="1"/>
  <c r="ER148" i="1" s="1"/>
  <c r="EH95" i="1"/>
  <c r="ER95" i="1" s="1"/>
  <c r="EH228" i="1"/>
  <c r="ER228" i="1" s="1"/>
  <c r="EH188" i="1"/>
  <c r="ER188" i="1" s="1"/>
  <c r="EH202" i="1"/>
  <c r="ER202" i="1" s="1"/>
  <c r="EH29" i="1"/>
  <c r="ER29" i="1" s="1"/>
  <c r="ET29" i="1" s="1"/>
  <c r="EH17" i="1"/>
  <c r="ER17" i="1" s="1"/>
  <c r="EH187" i="1"/>
  <c r="ER187" i="1" s="1"/>
  <c r="EH80" i="1"/>
  <c r="ER80" i="1" s="1"/>
  <c r="EH43" i="1"/>
  <c r="ER43" i="1" s="1"/>
  <c r="EH256" i="1"/>
  <c r="ER256" i="1" s="1"/>
  <c r="EH314" i="1"/>
  <c r="ER314" i="1" s="1"/>
  <c r="EH215" i="1"/>
  <c r="ER215" i="1" s="1"/>
  <c r="EH99" i="1"/>
  <c r="ER99" i="1" s="1"/>
  <c r="EH192" i="1"/>
  <c r="ER192" i="1" s="1"/>
  <c r="EH185" i="1"/>
  <c r="ER185" i="1" s="1"/>
  <c r="EH278" i="1"/>
  <c r="ER278" i="1" s="1"/>
  <c r="EH161" i="1"/>
  <c r="ER161" i="1" s="1"/>
  <c r="EH156" i="1"/>
  <c r="ER156" i="1" s="1"/>
  <c r="EH102" i="1"/>
  <c r="ER102" i="1" s="1"/>
  <c r="EH180" i="1"/>
  <c r="ER180" i="1" s="1"/>
  <c r="EH30" i="1"/>
  <c r="ER30" i="1" s="1"/>
  <c r="EH70" i="1"/>
  <c r="ER70" i="1" s="1"/>
  <c r="EH189" i="1"/>
  <c r="ER189" i="1" s="1"/>
  <c r="EH173" i="1"/>
  <c r="ER173" i="1" s="1"/>
  <c r="EH68" i="1"/>
  <c r="ER68" i="1" s="1"/>
  <c r="EH170" i="1"/>
  <c r="ER170" i="1" s="1"/>
  <c r="EH268" i="1"/>
  <c r="ER268" i="1" s="1"/>
  <c r="EH261" i="1"/>
  <c r="ER261" i="1" s="1"/>
  <c r="EH46" i="1"/>
  <c r="ER46" i="1" s="1"/>
  <c r="EH286" i="1"/>
  <c r="ER286" i="1" s="1"/>
  <c r="EH58" i="1"/>
  <c r="ER58" i="1" s="1"/>
  <c r="EH246" i="1"/>
  <c r="ER246" i="1" s="1"/>
  <c r="EH150" i="1"/>
  <c r="ER150" i="1" s="1"/>
  <c r="EH165" i="1"/>
  <c r="ER165" i="1" s="1"/>
  <c r="EH274" i="1"/>
  <c r="ER274" i="1" s="1"/>
  <c r="EH66" i="1"/>
  <c r="ER66" i="1" s="1"/>
  <c r="EH321" i="1"/>
  <c r="ER321" i="1" s="1"/>
  <c r="EH233" i="1"/>
  <c r="ER233" i="1" s="1"/>
  <c r="EH117" i="1"/>
  <c r="ER117" i="1" s="1"/>
  <c r="EH205" i="1"/>
  <c r="ER205" i="1" s="1"/>
  <c r="EH238" i="1"/>
  <c r="ER238" i="1" s="1"/>
  <c r="EH322" i="1"/>
  <c r="ER322" i="1" s="1"/>
  <c r="EH125" i="1"/>
  <c r="ER125" i="1" s="1"/>
  <c r="EH308" i="1"/>
  <c r="ER308" i="1" s="1"/>
  <c r="EH292" i="1"/>
  <c r="ER292" i="1" s="1"/>
  <c r="EH247" i="1"/>
  <c r="ER247" i="1" s="1"/>
  <c r="EH214" i="1"/>
  <c r="ER214" i="1" s="1"/>
  <c r="EH287" i="1"/>
  <c r="ER287" i="1" s="1"/>
  <c r="EH130" i="1"/>
  <c r="ER130" i="1" s="1"/>
  <c r="EH49" i="1"/>
  <c r="ER49" i="1" s="1"/>
  <c r="EH94" i="1"/>
  <c r="ER94" i="1" s="1"/>
  <c r="EH4" i="1"/>
  <c r="ER4" i="1" s="1"/>
  <c r="ET4" i="1" s="1"/>
  <c r="EH106" i="1"/>
  <c r="ER106" i="1" s="1"/>
  <c r="EH295" i="1"/>
  <c r="ER295" i="1" s="1"/>
  <c r="EH223" i="1"/>
  <c r="ER223" i="1" s="1"/>
  <c r="EH269" i="1"/>
  <c r="ER269" i="1" s="1"/>
  <c r="EH91" i="1"/>
  <c r="ER91" i="1" s="1"/>
  <c r="EH300" i="1"/>
  <c r="ER300" i="1" s="1"/>
  <c r="EH40" i="1"/>
  <c r="ER40" i="1" s="1"/>
  <c r="EH193" i="1"/>
  <c r="ER193" i="1" s="1"/>
  <c r="EH201" i="1"/>
  <c r="ER201" i="1" s="1"/>
  <c r="EH128" i="1"/>
  <c r="ER128" i="1" s="1"/>
  <c r="EH85" i="1"/>
  <c r="ER85" i="1" s="1"/>
  <c r="EH279" i="1"/>
  <c r="ER279" i="1" s="1"/>
  <c r="ET279" i="1" s="1"/>
  <c r="EH171" i="1"/>
  <c r="ER171" i="1" s="1"/>
  <c r="EH249" i="1"/>
  <c r="ER249" i="1" s="1"/>
  <c r="EH235" i="1"/>
  <c r="ER235" i="1" s="1"/>
  <c r="EH103" i="1"/>
  <c r="ER103" i="1" s="1"/>
  <c r="EH76" i="1"/>
  <c r="ER76" i="1" s="1"/>
  <c r="EH218" i="1"/>
  <c r="ER218" i="1" s="1"/>
  <c r="EH15" i="1"/>
  <c r="ER15" i="1" s="1"/>
  <c r="EH245" i="1"/>
  <c r="ER245" i="1" s="1"/>
  <c r="EH312" i="1"/>
  <c r="ER312" i="1" s="1"/>
  <c r="EH253" i="1"/>
  <c r="ER253" i="1" s="1"/>
  <c r="EH243" i="1"/>
  <c r="ER243" i="1" s="1"/>
  <c r="EH294" i="1"/>
  <c r="ER294" i="1" s="1"/>
  <c r="EH50" i="1"/>
  <c r="ER50" i="1" s="1"/>
  <c r="EH320" i="1"/>
  <c r="ER320" i="1" s="1"/>
  <c r="EH35" i="1"/>
  <c r="ER35" i="1" s="1"/>
  <c r="EH244" i="1"/>
  <c r="ER244" i="1" s="1"/>
  <c r="EH139" i="1"/>
  <c r="ER139" i="1" s="1"/>
  <c r="EH127" i="1"/>
  <c r="ER127" i="1" s="1"/>
  <c r="EH285" i="1"/>
  <c r="ER285" i="1" s="1"/>
  <c r="EH134" i="1"/>
  <c r="ER134" i="1" s="1"/>
  <c r="EH272" i="1"/>
  <c r="ER272" i="1" s="1"/>
  <c r="EH291" i="1"/>
  <c r="ER291" i="1" s="1"/>
  <c r="EH140" i="1"/>
  <c r="ER140" i="1" s="1"/>
  <c r="EH153" i="1"/>
  <c r="ER153" i="1" s="1"/>
  <c r="EH309" i="1"/>
  <c r="ER309" i="1" s="1"/>
  <c r="EH251" i="1"/>
  <c r="ER251" i="1" s="1"/>
  <c r="EH231" i="1"/>
  <c r="ER231" i="1" s="1"/>
  <c r="EH52" i="1"/>
  <c r="ER52" i="1" s="1"/>
  <c r="EH115" i="1"/>
  <c r="ER115" i="1" s="1"/>
  <c r="EH42" i="1"/>
  <c r="ER42" i="1" s="1"/>
  <c r="EH154" i="1"/>
  <c r="ER154" i="1" s="1"/>
  <c r="EH86" i="1"/>
  <c r="ER86" i="1" s="1"/>
  <c r="EH290" i="1"/>
  <c r="ER290" i="1" s="1"/>
  <c r="EH216" i="1"/>
  <c r="ER216" i="1" s="1"/>
  <c r="EH317" i="1"/>
  <c r="ER317" i="1" s="1"/>
  <c r="EH190" i="1"/>
  <c r="ER190" i="1" s="1"/>
  <c r="EH310" i="1"/>
  <c r="ER310" i="1" s="1"/>
  <c r="EH276" i="1"/>
  <c r="ER276" i="1" s="1"/>
  <c r="EH149" i="1"/>
  <c r="ER149" i="1" s="1"/>
  <c r="EH255" i="1"/>
  <c r="ER255" i="1" s="1"/>
  <c r="EH82" i="1"/>
  <c r="ER82" i="1" s="1"/>
  <c r="EH110" i="1"/>
  <c r="ER110" i="1" s="1"/>
  <c r="EH32" i="1"/>
  <c r="ER32" i="1" s="1"/>
  <c r="EH172" i="1"/>
  <c r="ER172" i="1" s="1"/>
  <c r="EH13" i="1"/>
  <c r="ER13" i="1" s="1"/>
  <c r="EH302" i="1"/>
  <c r="ER302" i="1" s="1"/>
  <c r="EH116" i="1"/>
  <c r="ER116" i="1" s="1"/>
  <c r="EH22" i="1"/>
  <c r="ER22" i="1" s="1"/>
  <c r="EH63" i="1"/>
  <c r="ER63" i="1" s="1"/>
  <c r="EH157" i="1"/>
  <c r="ER157" i="1" s="1"/>
  <c r="EH196" i="1"/>
  <c r="ER196" i="1" s="1"/>
  <c r="ET196" i="1" s="1"/>
  <c r="EH131" i="1"/>
  <c r="ER131" i="1" s="1"/>
  <c r="EH301" i="1"/>
  <c r="ER301" i="1" s="1"/>
  <c r="EH18" i="1"/>
  <c r="ER18" i="1" s="1"/>
  <c r="EH283" i="1"/>
  <c r="ER283" i="1" s="1"/>
  <c r="EH281" i="1"/>
  <c r="ER281" i="1" s="1"/>
  <c r="EH160" i="1"/>
  <c r="ER160" i="1" s="1"/>
  <c r="EH88" i="1"/>
  <c r="ER88" i="1" s="1"/>
  <c r="EH282" i="1"/>
  <c r="ER282" i="1" s="1"/>
  <c r="EH21" i="1"/>
  <c r="ER21" i="1" s="1"/>
  <c r="ET21" i="1" s="1"/>
  <c r="EH45" i="1"/>
  <c r="ER45" i="1" s="1"/>
  <c r="EH126" i="1"/>
  <c r="ER126" i="1" s="1"/>
  <c r="EH27" i="1"/>
  <c r="ER27" i="1" s="1"/>
  <c r="EH293" i="1"/>
  <c r="ER293" i="1" s="1"/>
  <c r="EH64" i="1"/>
  <c r="ER64" i="1" s="1"/>
  <c r="EH254" i="1"/>
  <c r="ER254" i="1" s="1"/>
  <c r="EH297" i="1"/>
  <c r="ER297" i="1" s="1"/>
  <c r="EH119" i="1"/>
  <c r="ER119" i="1" s="1"/>
  <c r="EH124" i="1"/>
  <c r="ER124" i="1" s="1"/>
  <c r="EH299" i="1"/>
  <c r="ER299" i="1" s="1"/>
  <c r="EH265" i="1"/>
  <c r="ER265" i="1" s="1"/>
  <c r="EH81" i="1"/>
  <c r="ER81" i="1" s="1"/>
  <c r="EH8" i="1"/>
  <c r="ER8" i="1" s="1"/>
  <c r="EH78" i="1"/>
  <c r="ER78" i="1" s="1"/>
  <c r="ET78" i="1" s="1"/>
  <c r="EH186" i="1"/>
  <c r="ER186" i="1" s="1"/>
  <c r="EH33" i="1"/>
  <c r="ER33" i="1" s="1"/>
  <c r="EH71" i="1"/>
  <c r="ER71" i="1" s="1"/>
  <c r="EH26" i="1"/>
  <c r="ER26" i="1" s="1"/>
  <c r="EH206" i="1"/>
  <c r="ER206" i="1" s="1"/>
  <c r="ET206" i="1" s="1"/>
  <c r="EH311" i="1"/>
  <c r="ER311" i="1" s="1"/>
  <c r="EH204" i="1"/>
  <c r="ER204" i="1" s="1"/>
  <c r="EH217" i="1"/>
  <c r="ER217" i="1" s="1"/>
  <c r="EH289" i="1"/>
  <c r="ER289" i="1" s="1"/>
  <c r="EH242" i="1"/>
  <c r="ER242" i="1" s="1"/>
  <c r="EH151" i="1"/>
  <c r="ER151" i="1" s="1"/>
  <c r="EH319" i="1"/>
  <c r="ER319" i="1" s="1"/>
  <c r="EH135" i="1"/>
  <c r="ER135" i="1" s="1"/>
  <c r="EH7" i="1"/>
  <c r="ER7" i="1" s="1"/>
  <c r="EH237" i="1"/>
  <c r="ER237" i="1" s="1"/>
  <c r="EH69" i="1"/>
  <c r="ER69" i="1" s="1"/>
  <c r="EH176" i="1"/>
  <c r="ER176" i="1" s="1"/>
  <c r="ET176" i="1" s="1"/>
  <c r="EH168" i="1"/>
  <c r="ER168" i="1" s="1"/>
  <c r="EH118" i="1"/>
  <c r="ER118" i="1" s="1"/>
  <c r="ET118" i="1" s="1"/>
  <c r="EH298" i="1"/>
  <c r="ER298" i="1" s="1"/>
  <c r="EH129" i="1"/>
  <c r="ER129" i="1" s="1"/>
  <c r="EH34" i="1"/>
  <c r="ER34" i="1" s="1"/>
  <c r="EH284" i="1"/>
  <c r="ER284" i="1" s="1"/>
  <c r="EH87" i="1"/>
  <c r="ER87" i="1" s="1"/>
  <c r="EH67" i="1"/>
  <c r="ER67" i="1" s="1"/>
  <c r="EH175" i="1"/>
  <c r="ER175" i="1" s="1"/>
  <c r="EH155" i="1"/>
  <c r="ER155" i="1" s="1"/>
  <c r="EH10" i="1"/>
  <c r="ER10" i="1" s="1"/>
  <c r="EH31" i="1"/>
  <c r="ER31" i="1" s="1"/>
  <c r="EH248" i="1"/>
  <c r="ER248" i="1" s="1"/>
  <c r="EH147" i="1"/>
  <c r="ER147" i="1" s="1"/>
  <c r="EH55" i="1"/>
  <c r="ER55" i="1" s="1"/>
  <c r="EH107" i="1"/>
  <c r="ER107" i="1" s="1"/>
  <c r="EH182" i="1"/>
  <c r="ER182" i="1" s="1"/>
  <c r="EH257" i="1"/>
  <c r="ER257" i="1" s="1"/>
  <c r="EH44" i="1"/>
  <c r="ER44" i="1" s="1"/>
  <c r="EH163" i="1"/>
  <c r="ER163" i="1" s="1"/>
  <c r="EH65" i="1"/>
  <c r="ER65" i="1" s="1"/>
  <c r="EH36" i="1"/>
  <c r="ER36" i="1" s="1"/>
  <c r="EH303" i="1"/>
  <c r="ER303" i="1" s="1"/>
  <c r="EH224" i="1"/>
  <c r="ER224" i="1" s="1"/>
  <c r="EH56" i="1"/>
  <c r="ER56" i="1" s="1"/>
  <c r="EH316" i="1"/>
  <c r="ER316" i="1" s="1"/>
  <c r="EH184" i="1"/>
  <c r="ER184" i="1" s="1"/>
  <c r="EH211" i="1"/>
  <c r="ER211" i="1" s="1"/>
  <c r="EH232" i="1"/>
  <c r="ER232" i="1" s="1"/>
  <c r="EH77" i="1"/>
  <c r="ER77" i="1" s="1"/>
  <c r="ET77" i="1" s="1"/>
  <c r="EH141" i="1"/>
  <c r="ER141" i="1" s="1"/>
  <c r="ET141" i="1" s="1"/>
  <c r="EH315" i="1"/>
  <c r="ER315" i="1" s="1"/>
  <c r="EH270" i="1"/>
  <c r="ER270" i="1" s="1"/>
  <c r="ET270" i="1" s="1"/>
  <c r="EH59" i="1"/>
  <c r="ER59" i="1" s="1"/>
  <c r="EH152" i="1"/>
  <c r="ER152" i="1" s="1"/>
  <c r="EH266" i="1"/>
  <c r="ER266" i="1" s="1"/>
  <c r="EH14" i="1"/>
  <c r="ER14" i="1" s="1"/>
  <c r="EH57" i="1"/>
  <c r="ER57" i="1" s="1"/>
  <c r="EH200" i="1"/>
  <c r="ER200" i="1" s="1"/>
  <c r="EH264" i="1"/>
  <c r="ER264" i="1" s="1"/>
  <c r="EH304" i="1"/>
  <c r="ER304" i="1" s="1"/>
  <c r="EH305" i="1"/>
  <c r="ER305" i="1" s="1"/>
  <c r="EH37" i="1"/>
  <c r="ER37" i="1" s="1"/>
  <c r="EH323" i="1"/>
  <c r="ER323" i="1" s="1"/>
  <c r="EH225" i="1"/>
  <c r="ER225" i="1" s="1"/>
  <c r="ET225" i="1" s="1"/>
  <c r="EH54" i="1"/>
  <c r="ER54" i="1" s="1"/>
  <c r="EH198" i="1"/>
  <c r="ER198" i="1" s="1"/>
  <c r="EH259" i="1"/>
  <c r="ER259" i="1" s="1"/>
  <c r="EH318" i="1"/>
  <c r="ER318" i="1" s="1"/>
  <c r="EH275" i="1"/>
  <c r="ER275" i="1" s="1"/>
  <c r="EH12" i="1"/>
  <c r="ER12" i="1" s="1"/>
  <c r="EH280" i="1"/>
  <c r="ER280" i="1" s="1"/>
  <c r="EH16" i="1"/>
  <c r="ER16" i="1" s="1"/>
  <c r="EH120" i="1"/>
  <c r="ER120" i="1" s="1"/>
  <c r="EH222" i="1"/>
  <c r="ER222" i="1" s="1"/>
  <c r="EH137" i="1"/>
  <c r="ER137" i="1" s="1"/>
  <c r="EH19" i="1"/>
  <c r="ER19" i="1" s="1"/>
  <c r="EH229" i="1"/>
  <c r="ER229" i="1" s="1"/>
  <c r="ET229" i="1" s="1"/>
  <c r="EH208" i="1"/>
  <c r="ER208" i="1" s="1"/>
  <c r="EH227" i="1"/>
  <c r="ER227" i="1" s="1"/>
  <c r="EH306" i="1"/>
  <c r="ER306" i="1" s="1"/>
  <c r="EH105" i="1"/>
  <c r="ER105" i="1" s="1"/>
  <c r="ET105" i="1" s="1"/>
  <c r="EH194" i="1"/>
  <c r="ER194" i="1" s="1"/>
  <c r="EH5" i="1"/>
  <c r="ER5" i="1" s="1"/>
  <c r="EH230" i="1"/>
  <c r="ER230" i="1" s="1"/>
  <c r="ET230" i="1" s="1"/>
  <c r="EH240" i="1"/>
  <c r="ER240" i="1" s="1"/>
  <c r="EH2" i="1"/>
  <c r="ER2" i="1" s="1"/>
  <c r="EH241" i="1"/>
  <c r="ER241" i="1" s="1"/>
  <c r="EH234" i="1"/>
  <c r="ER234" i="1" s="1"/>
  <c r="ET234" i="1" s="1"/>
  <c r="EH260" i="1"/>
  <c r="ER260" i="1" s="1"/>
  <c r="EH288" i="1"/>
  <c r="ER288" i="1" s="1"/>
  <c r="EH122" i="1"/>
  <c r="ER122" i="1" s="1"/>
  <c r="EH166" i="1"/>
  <c r="ER166" i="1" s="1"/>
  <c r="EH90" i="1"/>
  <c r="ER90" i="1" s="1"/>
  <c r="EH313" i="1"/>
  <c r="ER313" i="1" s="1"/>
  <c r="EH271" i="1"/>
  <c r="ER271" i="1" s="1"/>
  <c r="EH96" i="1"/>
  <c r="ER96" i="1" s="1"/>
  <c r="EH138" i="1"/>
  <c r="ER138" i="1" s="1"/>
  <c r="EH92" i="1"/>
  <c r="ER92" i="1" s="1"/>
  <c r="EH236" i="1"/>
  <c r="ER236" i="1" s="1"/>
  <c r="EH158" i="1"/>
  <c r="ER158" i="1" s="1"/>
  <c r="EH250" i="1"/>
  <c r="ER250" i="1" s="1"/>
  <c r="DJ212" i="1"/>
  <c r="DK212" i="1" s="1"/>
  <c r="DJ84" i="1"/>
  <c r="DK84" i="1" s="1"/>
  <c r="DJ89" i="1"/>
  <c r="DK89" i="1" s="1"/>
  <c r="DJ98" i="1"/>
  <c r="DK98" i="1" s="1"/>
  <c r="DJ132" i="1"/>
  <c r="DK132" i="1" s="1"/>
  <c r="DJ53" i="1"/>
  <c r="DK53" i="1" s="1"/>
  <c r="DJ219" i="1"/>
  <c r="DK219" i="1" s="1"/>
  <c r="DJ73" i="1"/>
  <c r="DK73" i="1" s="1"/>
  <c r="DJ209" i="1"/>
  <c r="DM209" i="1" s="1"/>
  <c r="DJ307" i="1"/>
  <c r="DK307" i="1" s="1"/>
  <c r="DJ174" i="1"/>
  <c r="DK174" i="1" s="1"/>
  <c r="DJ123" i="1"/>
  <c r="DJ213" i="1"/>
  <c r="DM213" i="1" s="1"/>
  <c r="DJ164" i="1"/>
  <c r="DK164" i="1" s="1"/>
  <c r="DJ51" i="1"/>
  <c r="DK51" i="1" s="1"/>
  <c r="DJ195" i="1"/>
  <c r="DK195" i="1" s="1"/>
  <c r="DJ146" i="1"/>
  <c r="DK146" i="1" s="1"/>
  <c r="DJ24" i="1"/>
  <c r="DK24" i="1" s="1"/>
  <c r="DJ267" i="1"/>
  <c r="DK267" i="1" s="1"/>
  <c r="DJ226" i="1"/>
  <c r="DK226" i="1" s="1"/>
  <c r="DJ162" i="1"/>
  <c r="DK162" i="1" s="1"/>
  <c r="DJ169" i="1"/>
  <c r="DK169" i="1" s="1"/>
  <c r="DJ39" i="1"/>
  <c r="DK39" i="1" s="1"/>
  <c r="DJ263" i="1"/>
  <c r="DK263" i="1" s="1"/>
  <c r="DJ23" i="1"/>
  <c r="DL23" i="1" s="1"/>
  <c r="DJ207" i="1"/>
  <c r="DK207" i="1" s="1"/>
  <c r="DJ203" i="1"/>
  <c r="DL203" i="1" s="1"/>
  <c r="DJ133" i="1"/>
  <c r="DK133" i="1" s="1"/>
  <c r="DJ61" i="1"/>
  <c r="DK61" i="1" s="1"/>
  <c r="DJ112" i="1"/>
  <c r="DK112" i="1" s="1"/>
  <c r="DJ47" i="1"/>
  <c r="DK47" i="1" s="1"/>
  <c r="DJ220" i="1"/>
  <c r="DL220" i="1" s="1"/>
  <c r="DJ60" i="1"/>
  <c r="DK60" i="1" s="1"/>
  <c r="DJ121" i="1"/>
  <c r="DJ41" i="1"/>
  <c r="DL41" i="1" s="1"/>
  <c r="DJ74" i="1"/>
  <c r="DK74" i="1" s="1"/>
  <c r="DJ296" i="1"/>
  <c r="DK296" i="1" s="1"/>
  <c r="DJ20" i="1"/>
  <c r="DK20" i="1" s="1"/>
  <c r="DJ101" i="1"/>
  <c r="DK101" i="1" s="1"/>
  <c r="DJ221" i="1"/>
  <c r="DK221" i="1" s="1"/>
  <c r="DJ277" i="1"/>
  <c r="DK277" i="1" s="1"/>
  <c r="DJ104" i="1"/>
  <c r="DK104" i="1" s="1"/>
  <c r="DJ11" i="1"/>
  <c r="DK11" i="1" s="1"/>
  <c r="DJ79" i="1"/>
  <c r="DK79" i="1" s="1"/>
  <c r="DJ38" i="1"/>
  <c r="DK38" i="1" s="1"/>
  <c r="DJ83" i="1"/>
  <c r="DK83" i="1" s="1"/>
  <c r="DJ97" i="1"/>
  <c r="DK97" i="1" s="1"/>
  <c r="DJ72" i="1"/>
  <c r="DK72" i="1" s="1"/>
  <c r="DJ113" i="1"/>
  <c r="DK113" i="1" s="1"/>
  <c r="DJ108" i="1"/>
  <c r="DK108" i="1" s="1"/>
  <c r="DJ159" i="1"/>
  <c r="DK159" i="1" s="1"/>
  <c r="DJ258" i="1"/>
  <c r="DK258" i="1" s="1"/>
  <c r="DJ181" i="1"/>
  <c r="DL181" i="1" s="1"/>
  <c r="DJ62" i="1"/>
  <c r="DM62" i="1" s="1"/>
  <c r="DJ142" i="1"/>
  <c r="DJ6" i="1"/>
  <c r="DK6" i="1" s="1"/>
  <c r="DJ145" i="1"/>
  <c r="DK145" i="1" s="1"/>
  <c r="DJ262" i="1"/>
  <c r="DK262" i="1" s="1"/>
  <c r="DJ28" i="1"/>
  <c r="DK28" i="1" s="1"/>
  <c r="DJ167" i="1"/>
  <c r="DK167" i="1" s="1"/>
  <c r="DJ25" i="1"/>
  <c r="DK25" i="1" s="1"/>
  <c r="DJ93" i="1"/>
  <c r="DK93" i="1" s="1"/>
  <c r="DJ179" i="1"/>
  <c r="DK179" i="1" s="1"/>
  <c r="DJ239" i="1"/>
  <c r="DM239" i="1" s="1"/>
  <c r="DJ111" i="1"/>
  <c r="DK111" i="1" s="1"/>
  <c r="DJ100" i="1"/>
  <c r="DK100" i="1" s="1"/>
  <c r="DJ136" i="1"/>
  <c r="DK136" i="1" s="1"/>
  <c r="DJ210" i="1"/>
  <c r="DK210" i="1" s="1"/>
  <c r="DJ199" i="1"/>
  <c r="DK199" i="1" s="1"/>
  <c r="DJ75" i="1"/>
  <c r="DK75" i="1" s="1"/>
  <c r="DJ191" i="1"/>
  <c r="DK191" i="1" s="1"/>
  <c r="DJ114" i="1"/>
  <c r="DK114" i="1" s="1"/>
  <c r="DJ197" i="1"/>
  <c r="DK197" i="1" s="1"/>
  <c r="DJ178" i="1"/>
  <c r="DM178" i="1" s="1"/>
  <c r="DJ48" i="1"/>
  <c r="DK48" i="1" s="1"/>
  <c r="DJ3" i="1"/>
  <c r="DK3" i="1" s="1"/>
  <c r="DJ177" i="1"/>
  <c r="DL177" i="1" s="1"/>
  <c r="DN177" i="1" s="1"/>
  <c r="DJ183" i="1"/>
  <c r="DK183" i="1" s="1"/>
  <c r="DJ273" i="1"/>
  <c r="DK273" i="1" s="1"/>
  <c r="DJ144" i="1"/>
  <c r="DK144" i="1" s="1"/>
  <c r="DJ143" i="1"/>
  <c r="DK143" i="1" s="1"/>
  <c r="DJ109" i="1"/>
  <c r="DK109" i="1" s="1"/>
  <c r="DJ9" i="1"/>
  <c r="DK9" i="1" s="1"/>
  <c r="DJ148" i="1"/>
  <c r="DK148" i="1" s="1"/>
  <c r="DJ95" i="1"/>
  <c r="DK95" i="1" s="1"/>
  <c r="DJ228" i="1"/>
  <c r="DM228" i="1" s="1"/>
  <c r="DJ188" i="1"/>
  <c r="DK188" i="1" s="1"/>
  <c r="DJ202" i="1"/>
  <c r="DK202" i="1" s="1"/>
  <c r="DJ29" i="1"/>
  <c r="DK29" i="1" s="1"/>
  <c r="DJ17" i="1"/>
  <c r="DK17" i="1" s="1"/>
  <c r="DJ187" i="1"/>
  <c r="DK187" i="1" s="1"/>
  <c r="DJ80" i="1"/>
  <c r="DK80" i="1" s="1"/>
  <c r="DJ43" i="1"/>
  <c r="DK43" i="1" s="1"/>
  <c r="DJ256" i="1"/>
  <c r="DK256" i="1" s="1"/>
  <c r="DJ314" i="1"/>
  <c r="DL314" i="1" s="1"/>
  <c r="DJ215" i="1"/>
  <c r="DK215" i="1" s="1"/>
  <c r="DJ99" i="1"/>
  <c r="DL99" i="1" s="1"/>
  <c r="DN99" i="1" s="1"/>
  <c r="DJ192" i="1"/>
  <c r="DK192" i="1" s="1"/>
  <c r="DJ185" i="1"/>
  <c r="DK185" i="1" s="1"/>
  <c r="DJ278" i="1"/>
  <c r="DK278" i="1" s="1"/>
  <c r="DJ161" i="1"/>
  <c r="DK161" i="1" s="1"/>
  <c r="DJ156" i="1"/>
  <c r="DK156" i="1" s="1"/>
  <c r="DJ102" i="1"/>
  <c r="DM102" i="1" s="1"/>
  <c r="DJ180" i="1"/>
  <c r="DK180" i="1" s="1"/>
  <c r="DJ30" i="1"/>
  <c r="DK30" i="1" s="1"/>
  <c r="DJ70" i="1"/>
  <c r="DK70" i="1" s="1"/>
  <c r="DJ189" i="1"/>
  <c r="DM189" i="1" s="1"/>
  <c r="DJ173" i="1"/>
  <c r="DL173" i="1" s="1"/>
  <c r="DJ68" i="1"/>
  <c r="DK68" i="1" s="1"/>
  <c r="DJ170" i="1"/>
  <c r="DK170" i="1" s="1"/>
  <c r="DJ268" i="1"/>
  <c r="DK268" i="1" s="1"/>
  <c r="DJ261" i="1"/>
  <c r="DK261" i="1" s="1"/>
  <c r="DJ46" i="1"/>
  <c r="DK46" i="1" s="1"/>
  <c r="DJ286" i="1"/>
  <c r="DK286" i="1" s="1"/>
  <c r="DJ58" i="1"/>
  <c r="DK58" i="1" s="1"/>
  <c r="DJ246" i="1"/>
  <c r="DM246" i="1" s="1"/>
  <c r="DJ150" i="1"/>
  <c r="DK150" i="1" s="1"/>
  <c r="DJ165" i="1"/>
  <c r="DM165" i="1" s="1"/>
  <c r="DJ274" i="1"/>
  <c r="DK274" i="1" s="1"/>
  <c r="DJ66" i="1"/>
  <c r="DL66" i="1" s="1"/>
  <c r="DJ321" i="1"/>
  <c r="DK321" i="1" s="1"/>
  <c r="DJ233" i="1"/>
  <c r="DK233" i="1" s="1"/>
  <c r="DJ117" i="1"/>
  <c r="DL117" i="1" s="1"/>
  <c r="DJ205" i="1"/>
  <c r="DK205" i="1" s="1"/>
  <c r="DJ238" i="1"/>
  <c r="DL238" i="1" s="1"/>
  <c r="DJ322" i="1"/>
  <c r="DK322" i="1" s="1"/>
  <c r="DJ125" i="1"/>
  <c r="DK125" i="1" s="1"/>
  <c r="DJ308" i="1"/>
  <c r="DK308" i="1" s="1"/>
  <c r="DJ292" i="1"/>
  <c r="DK292" i="1" s="1"/>
  <c r="DJ247" i="1"/>
  <c r="DK247" i="1" s="1"/>
  <c r="DJ214" i="1"/>
  <c r="DK214" i="1" s="1"/>
  <c r="DJ287" i="1"/>
  <c r="DL287" i="1" s="1"/>
  <c r="DN287" i="1" s="1"/>
  <c r="DS287" i="1" s="1"/>
  <c r="DJ130" i="1"/>
  <c r="DM130" i="1" s="1"/>
  <c r="DJ49" i="1"/>
  <c r="DK49" i="1" s="1"/>
  <c r="DJ94" i="1"/>
  <c r="DK94" i="1" s="1"/>
  <c r="DJ4" i="1"/>
  <c r="DK4" i="1" s="1"/>
  <c r="DJ106" i="1"/>
  <c r="DK106" i="1" s="1"/>
  <c r="DJ295" i="1"/>
  <c r="DK295" i="1" s="1"/>
  <c r="DJ223" i="1"/>
  <c r="DM223" i="1" s="1"/>
  <c r="DJ269" i="1"/>
  <c r="DK269" i="1" s="1"/>
  <c r="DJ91" i="1"/>
  <c r="DK91" i="1" s="1"/>
  <c r="DJ300" i="1"/>
  <c r="DK300" i="1" s="1"/>
  <c r="DJ40" i="1"/>
  <c r="DK40" i="1" s="1"/>
  <c r="DJ193" i="1"/>
  <c r="DL193" i="1" s="1"/>
  <c r="DJ201" i="1"/>
  <c r="DK201" i="1" s="1"/>
  <c r="DJ128" i="1"/>
  <c r="DK128" i="1" s="1"/>
  <c r="DJ85" i="1"/>
  <c r="DK85" i="1" s="1"/>
  <c r="DJ279" i="1"/>
  <c r="DK279" i="1" s="1"/>
  <c r="DJ171" i="1"/>
  <c r="DK171" i="1" s="1"/>
  <c r="DJ249" i="1"/>
  <c r="DK249" i="1" s="1"/>
  <c r="DJ235" i="1"/>
  <c r="DK235" i="1" s="1"/>
  <c r="DJ103" i="1"/>
  <c r="DK103" i="1" s="1"/>
  <c r="DJ76" i="1"/>
  <c r="DK76" i="1" s="1"/>
  <c r="DJ218" i="1"/>
  <c r="DK218" i="1" s="1"/>
  <c r="DJ15" i="1"/>
  <c r="DK15" i="1" s="1"/>
  <c r="DJ245" i="1"/>
  <c r="DK245" i="1" s="1"/>
  <c r="DJ312" i="1"/>
  <c r="DL312" i="1" s="1"/>
  <c r="DJ253" i="1"/>
  <c r="DK253" i="1" s="1"/>
  <c r="DJ243" i="1"/>
  <c r="DK243" i="1" s="1"/>
  <c r="DJ294" i="1"/>
  <c r="DL294" i="1" s="1"/>
  <c r="DJ50" i="1"/>
  <c r="DL50" i="1" s="1"/>
  <c r="DN50" i="1" s="1"/>
  <c r="DJ320" i="1"/>
  <c r="DK320" i="1" s="1"/>
  <c r="DJ35" i="1"/>
  <c r="DK35" i="1" s="1"/>
  <c r="DJ244" i="1"/>
  <c r="DK244" i="1" s="1"/>
  <c r="DJ139" i="1"/>
  <c r="DL139" i="1" s="1"/>
  <c r="DN139" i="1" s="1"/>
  <c r="DJ127" i="1"/>
  <c r="DK127" i="1" s="1"/>
  <c r="DJ285" i="1"/>
  <c r="DK285" i="1" s="1"/>
  <c r="DJ134" i="1"/>
  <c r="DM134" i="1" s="1"/>
  <c r="DJ272" i="1"/>
  <c r="DK272" i="1" s="1"/>
  <c r="DJ291" i="1"/>
  <c r="DK291" i="1" s="1"/>
  <c r="DJ140" i="1"/>
  <c r="DK140" i="1" s="1"/>
  <c r="DJ153" i="1"/>
  <c r="DM153" i="1" s="1"/>
  <c r="DJ309" i="1"/>
  <c r="DM309" i="1" s="1"/>
  <c r="DJ251" i="1"/>
  <c r="DK251" i="1" s="1"/>
  <c r="DJ231" i="1"/>
  <c r="DK231" i="1" s="1"/>
  <c r="DJ52" i="1"/>
  <c r="DK52" i="1" s="1"/>
  <c r="DJ115" i="1"/>
  <c r="DK115" i="1" s="1"/>
  <c r="DJ42" i="1"/>
  <c r="DK42" i="1" s="1"/>
  <c r="DJ154" i="1"/>
  <c r="DK154" i="1" s="1"/>
  <c r="DJ86" i="1"/>
  <c r="DL86" i="1" s="1"/>
  <c r="DJ290" i="1"/>
  <c r="DM290" i="1" s="1"/>
  <c r="DJ216" i="1"/>
  <c r="DM216" i="1" s="1"/>
  <c r="DJ317" i="1"/>
  <c r="DK317" i="1" s="1"/>
  <c r="DJ190" i="1"/>
  <c r="DK190" i="1" s="1"/>
  <c r="DJ310" i="1"/>
  <c r="DL310" i="1" s="1"/>
  <c r="DJ276" i="1"/>
  <c r="DK276" i="1" s="1"/>
  <c r="DJ149" i="1"/>
  <c r="DK149" i="1" s="1"/>
  <c r="DJ255" i="1"/>
  <c r="DK255" i="1" s="1"/>
  <c r="DJ82" i="1"/>
  <c r="DK82" i="1" s="1"/>
  <c r="DJ110" i="1"/>
  <c r="DL110" i="1" s="1"/>
  <c r="DJ32" i="1"/>
  <c r="DK32" i="1" s="1"/>
  <c r="DJ172" i="1"/>
  <c r="DK172" i="1" s="1"/>
  <c r="DJ13" i="1"/>
  <c r="DK13" i="1" s="1"/>
  <c r="DJ302" i="1"/>
  <c r="DK302" i="1" s="1"/>
  <c r="DJ116" i="1"/>
  <c r="DK116" i="1" s="1"/>
  <c r="DJ22" i="1"/>
  <c r="DK22" i="1" s="1"/>
  <c r="DJ63" i="1"/>
  <c r="DK63" i="1" s="1"/>
  <c r="DJ157" i="1"/>
  <c r="DK157" i="1" s="1"/>
  <c r="DJ196" i="1"/>
  <c r="DK196" i="1" s="1"/>
  <c r="DJ131" i="1"/>
  <c r="DK131" i="1" s="1"/>
  <c r="DJ301" i="1"/>
  <c r="DK301" i="1" s="1"/>
  <c r="DJ18" i="1"/>
  <c r="DL18" i="1" s="1"/>
  <c r="DJ283" i="1"/>
  <c r="DK283" i="1" s="1"/>
  <c r="DJ281" i="1"/>
  <c r="DK281" i="1" s="1"/>
  <c r="DJ160" i="1"/>
  <c r="DK160" i="1" s="1"/>
  <c r="DJ88" i="1"/>
  <c r="DK88" i="1" s="1"/>
  <c r="DJ282" i="1"/>
  <c r="DL282" i="1" s="1"/>
  <c r="DN282" i="1" s="1"/>
  <c r="DJ21" i="1"/>
  <c r="DK21" i="1" s="1"/>
  <c r="DJ45" i="1"/>
  <c r="DK45" i="1" s="1"/>
  <c r="DJ126" i="1"/>
  <c r="DK126" i="1" s="1"/>
  <c r="DJ27" i="1"/>
  <c r="DK27" i="1" s="1"/>
  <c r="DJ293" i="1"/>
  <c r="DK293" i="1" s="1"/>
  <c r="DJ64" i="1"/>
  <c r="DK64" i="1" s="1"/>
  <c r="DJ254" i="1"/>
  <c r="DK254" i="1" s="1"/>
  <c r="DJ297" i="1"/>
  <c r="DK297" i="1" s="1"/>
  <c r="DJ119" i="1"/>
  <c r="DK119" i="1" s="1"/>
  <c r="DJ124" i="1"/>
  <c r="DK124" i="1" s="1"/>
  <c r="DJ299" i="1"/>
  <c r="DK299" i="1" s="1"/>
  <c r="DJ265" i="1"/>
  <c r="DK265" i="1" s="1"/>
  <c r="DJ81" i="1"/>
  <c r="DK81" i="1" s="1"/>
  <c r="DJ8" i="1"/>
  <c r="DK8" i="1" s="1"/>
  <c r="DJ78" i="1"/>
  <c r="DM78" i="1" s="1"/>
  <c r="DJ186" i="1"/>
  <c r="DM186" i="1" s="1"/>
  <c r="DJ33" i="1"/>
  <c r="DK33" i="1" s="1"/>
  <c r="DJ71" i="1"/>
  <c r="DL71" i="1" s="1"/>
  <c r="DN71" i="1" s="1"/>
  <c r="DJ26" i="1"/>
  <c r="DL26" i="1" s="1"/>
  <c r="DJ206" i="1"/>
  <c r="DK206" i="1" s="1"/>
  <c r="DJ311" i="1"/>
  <c r="DK311" i="1" s="1"/>
  <c r="DJ204" i="1"/>
  <c r="DK204" i="1" s="1"/>
  <c r="DJ217" i="1"/>
  <c r="DK217" i="1" s="1"/>
  <c r="DJ289" i="1"/>
  <c r="DK289" i="1" s="1"/>
  <c r="DJ242" i="1"/>
  <c r="DK242" i="1" s="1"/>
  <c r="DJ151" i="1"/>
  <c r="DM151" i="1" s="1"/>
  <c r="DJ319" i="1"/>
  <c r="DK319" i="1" s="1"/>
  <c r="DJ135" i="1"/>
  <c r="DK135" i="1" s="1"/>
  <c r="DJ7" i="1"/>
  <c r="DK7" i="1" s="1"/>
  <c r="DJ237" i="1"/>
  <c r="DM237" i="1" s="1"/>
  <c r="DJ69" i="1"/>
  <c r="DK69" i="1" s="1"/>
  <c r="DJ176" i="1"/>
  <c r="DK176" i="1" s="1"/>
  <c r="DJ168" i="1"/>
  <c r="DK168" i="1" s="1"/>
  <c r="DJ118" i="1"/>
  <c r="DK118" i="1" s="1"/>
  <c r="DJ298" i="1"/>
  <c r="DK298" i="1" s="1"/>
  <c r="DJ129" i="1"/>
  <c r="DK129" i="1" s="1"/>
  <c r="DJ34" i="1"/>
  <c r="DL34" i="1" s="1"/>
  <c r="DJ284" i="1"/>
  <c r="DL284" i="1" s="1"/>
  <c r="DJ87" i="1"/>
  <c r="DM87" i="1" s="1"/>
  <c r="DJ67" i="1"/>
  <c r="DK67" i="1" s="1"/>
  <c r="DJ175" i="1"/>
  <c r="DK175" i="1" s="1"/>
  <c r="DJ155" i="1"/>
  <c r="DK155" i="1" s="1"/>
  <c r="DJ10" i="1"/>
  <c r="DL10" i="1" s="1"/>
  <c r="DJ31" i="1"/>
  <c r="DL31" i="1" s="1"/>
  <c r="DJ248" i="1"/>
  <c r="DK248" i="1" s="1"/>
  <c r="DJ147" i="1"/>
  <c r="DK147" i="1" s="1"/>
  <c r="DJ55" i="1"/>
  <c r="DM55" i="1" s="1"/>
  <c r="DJ107" i="1"/>
  <c r="DL107" i="1" s="1"/>
  <c r="DJ182" i="1"/>
  <c r="DK182" i="1" s="1"/>
  <c r="DJ257" i="1"/>
  <c r="DK257" i="1" s="1"/>
  <c r="DJ44" i="1"/>
  <c r="DK44" i="1" s="1"/>
  <c r="DJ163" i="1"/>
  <c r="DK163" i="1" s="1"/>
  <c r="DJ65" i="1"/>
  <c r="DK65" i="1" s="1"/>
  <c r="DJ36" i="1"/>
  <c r="DK36" i="1" s="1"/>
  <c r="DJ303" i="1"/>
  <c r="DK303" i="1" s="1"/>
  <c r="DJ224" i="1"/>
  <c r="DK224" i="1" s="1"/>
  <c r="DJ56" i="1"/>
  <c r="DK56" i="1" s="1"/>
  <c r="DJ316" i="1"/>
  <c r="DK316" i="1" s="1"/>
  <c r="DJ184" i="1"/>
  <c r="DM184" i="1" s="1"/>
  <c r="DJ211" i="1"/>
  <c r="DK211" i="1" s="1"/>
  <c r="DJ232" i="1"/>
  <c r="DK232" i="1" s="1"/>
  <c r="DJ77" i="1"/>
  <c r="DL77" i="1" s="1"/>
  <c r="DJ141" i="1"/>
  <c r="DK141" i="1" s="1"/>
  <c r="DJ315" i="1"/>
  <c r="DL315" i="1" s="1"/>
  <c r="DJ270" i="1"/>
  <c r="DK270" i="1" s="1"/>
  <c r="DJ59" i="1"/>
  <c r="DK59" i="1" s="1"/>
  <c r="DJ152" i="1"/>
  <c r="DK152" i="1" s="1"/>
  <c r="DJ266" i="1"/>
  <c r="DK266" i="1" s="1"/>
  <c r="DJ14" i="1"/>
  <c r="DK14" i="1" s="1"/>
  <c r="DJ57" i="1"/>
  <c r="DK57" i="1" s="1"/>
  <c r="DJ200" i="1"/>
  <c r="DK200" i="1" s="1"/>
  <c r="DJ264" i="1"/>
  <c r="DK264" i="1" s="1"/>
  <c r="DJ304" i="1"/>
  <c r="DK304" i="1" s="1"/>
  <c r="DJ305" i="1"/>
  <c r="DK305" i="1" s="1"/>
  <c r="DJ37" i="1"/>
  <c r="DL37" i="1" s="1"/>
  <c r="DJ323" i="1"/>
  <c r="DL323" i="1" s="1"/>
  <c r="DJ225" i="1"/>
  <c r="DM225" i="1" s="1"/>
  <c r="DJ54" i="1"/>
  <c r="DK54" i="1" s="1"/>
  <c r="DJ198" i="1"/>
  <c r="DK198" i="1" s="1"/>
  <c r="DJ259" i="1"/>
  <c r="DL259" i="1" s="1"/>
  <c r="DJ318" i="1"/>
  <c r="DK318" i="1" s="1"/>
  <c r="DJ275" i="1"/>
  <c r="DL275" i="1" s="1"/>
  <c r="DJ12" i="1"/>
  <c r="DK12" i="1" s="1"/>
  <c r="DJ280" i="1"/>
  <c r="DL280" i="1" s="1"/>
  <c r="DJ16" i="1"/>
  <c r="DK16" i="1" s="1"/>
  <c r="DJ120" i="1"/>
  <c r="DK120" i="1" s="1"/>
  <c r="DJ222" i="1"/>
  <c r="DK222" i="1" s="1"/>
  <c r="DJ137" i="1"/>
  <c r="DK137" i="1" s="1"/>
  <c r="DJ19" i="1"/>
  <c r="DK19" i="1" s="1"/>
  <c r="DJ229" i="1"/>
  <c r="DK229" i="1" s="1"/>
  <c r="DJ208" i="1"/>
  <c r="DM208" i="1" s="1"/>
  <c r="DJ227" i="1"/>
  <c r="DK227" i="1" s="1"/>
  <c r="DJ306" i="1"/>
  <c r="DK306" i="1" s="1"/>
  <c r="DJ105" i="1"/>
  <c r="DK105" i="1" s="1"/>
  <c r="DJ194" i="1"/>
  <c r="DK194" i="1" s="1"/>
  <c r="DJ5" i="1"/>
  <c r="DL5" i="1" s="1"/>
  <c r="DJ230" i="1"/>
  <c r="DL230" i="1" s="1"/>
  <c r="DJ240" i="1"/>
  <c r="DL240" i="1" s="1"/>
  <c r="DJ2" i="1"/>
  <c r="DL2" i="1" s="1"/>
  <c r="DJ241" i="1"/>
  <c r="DL241" i="1" s="1"/>
  <c r="DJ234" i="1"/>
  <c r="DK234" i="1" s="1"/>
  <c r="DJ260" i="1"/>
  <c r="DM260" i="1" s="1"/>
  <c r="DJ288" i="1"/>
  <c r="DL288" i="1" s="1"/>
  <c r="DJ122" i="1"/>
  <c r="DM122" i="1" s="1"/>
  <c r="DJ166" i="1"/>
  <c r="DL166" i="1" s="1"/>
  <c r="DJ90" i="1"/>
  <c r="DM90" i="1" s="1"/>
  <c r="DJ313" i="1"/>
  <c r="DK313" i="1" s="1"/>
  <c r="DJ271" i="1"/>
  <c r="DK271" i="1" s="1"/>
  <c r="DJ96" i="1"/>
  <c r="DL96" i="1" s="1"/>
  <c r="DJ138" i="1"/>
  <c r="DK138" i="1" s="1"/>
  <c r="DJ92" i="1"/>
  <c r="DK92" i="1" s="1"/>
  <c r="DJ236" i="1"/>
  <c r="DM236" i="1" s="1"/>
  <c r="DJ158" i="1"/>
  <c r="DK158" i="1" s="1"/>
  <c r="DJ250" i="1"/>
  <c r="DL250" i="1" s="1"/>
  <c r="DN250" i="1" s="1"/>
  <c r="DS250" i="1" s="1"/>
  <c r="DJ252" i="1"/>
  <c r="DK252" i="1" s="1"/>
  <c r="ET282" i="1" l="1"/>
  <c r="ET88" i="1"/>
  <c r="ET240" i="1"/>
  <c r="ET115" i="1"/>
  <c r="ET46" i="1"/>
  <c r="ET281" i="1"/>
  <c r="ET317" i="1"/>
  <c r="ET52" i="1"/>
  <c r="ET246" i="1"/>
  <c r="ET241" i="1"/>
  <c r="ET108" i="1"/>
  <c r="ET309" i="1"/>
  <c r="ET81" i="1"/>
  <c r="ET218" i="1"/>
  <c r="ET17" i="1"/>
  <c r="ET207" i="1"/>
  <c r="ET265" i="1"/>
  <c r="ET203" i="1"/>
  <c r="ET76" i="1"/>
  <c r="ET23" i="1"/>
  <c r="ET263" i="1"/>
  <c r="ET133" i="1"/>
  <c r="ET264" i="1"/>
  <c r="ET8" i="1"/>
  <c r="ET15" i="1"/>
  <c r="ET200" i="1"/>
  <c r="ET14" i="1"/>
  <c r="ET9" i="1"/>
  <c r="ET201" i="1"/>
  <c r="ET143" i="1"/>
  <c r="ET198" i="1"/>
  <c r="ET269" i="1"/>
  <c r="ET244" i="1"/>
  <c r="ET298" i="1"/>
  <c r="ET42" i="1"/>
  <c r="ET113" i="1"/>
  <c r="ET266" i="1"/>
  <c r="ET267" i="1"/>
  <c r="ET181" i="1"/>
  <c r="ET144" i="1"/>
  <c r="ET273" i="1"/>
  <c r="ET18" i="1"/>
  <c r="FD319" i="1"/>
  <c r="FD318" i="1"/>
  <c r="FD255" i="1"/>
  <c r="FD254" i="1"/>
  <c r="FD191" i="1"/>
  <c r="ET62" i="1"/>
  <c r="FD190" i="1"/>
  <c r="ET260" i="1"/>
  <c r="ET284" i="1"/>
  <c r="ET290" i="1"/>
  <c r="ET150" i="1"/>
  <c r="FD127" i="1"/>
  <c r="ET34" i="1"/>
  <c r="ET86" i="1"/>
  <c r="FD126" i="1"/>
  <c r="ET154" i="1"/>
  <c r="FD63" i="1"/>
  <c r="ET286" i="1"/>
  <c r="FD62" i="1"/>
  <c r="FC322" i="1"/>
  <c r="ET261" i="1"/>
  <c r="ET72" i="1"/>
  <c r="FC321" i="1"/>
  <c r="ET268" i="1"/>
  <c r="ET97" i="1"/>
  <c r="ET69" i="1"/>
  <c r="FC258" i="1"/>
  <c r="FC257" i="1"/>
  <c r="ET68" i="1"/>
  <c r="ET306" i="1"/>
  <c r="ET7" i="1"/>
  <c r="ET153" i="1"/>
  <c r="ET79" i="1"/>
  <c r="ET135" i="1"/>
  <c r="ET140" i="1"/>
  <c r="ET189" i="1"/>
  <c r="ET11" i="1"/>
  <c r="FC194" i="1"/>
  <c r="FC193" i="1"/>
  <c r="ET5" i="1"/>
  <c r="ET208" i="1"/>
  <c r="ET291" i="1"/>
  <c r="ET104" i="1"/>
  <c r="ET151" i="1"/>
  <c r="ET30" i="1"/>
  <c r="ET70" i="1"/>
  <c r="ET19" i="1"/>
  <c r="ET242" i="1"/>
  <c r="ET180" i="1"/>
  <c r="ET221" i="1"/>
  <c r="FC130" i="1"/>
  <c r="ET134" i="1"/>
  <c r="ET137" i="1"/>
  <c r="ET285" i="1"/>
  <c r="ET102" i="1"/>
  <c r="FC129" i="1"/>
  <c r="ET222" i="1"/>
  <c r="ET217" i="1"/>
  <c r="ET20" i="1"/>
  <c r="FC128" i="1"/>
  <c r="ET120" i="1"/>
  <c r="ET204" i="1"/>
  <c r="ET139" i="1"/>
  <c r="ET161" i="1"/>
  <c r="ET296" i="1"/>
  <c r="ET16" i="1"/>
  <c r="ET278" i="1"/>
  <c r="ET74" i="1"/>
  <c r="ET280" i="1"/>
  <c r="ET35" i="1"/>
  <c r="FC66" i="1"/>
  <c r="ET12" i="1"/>
  <c r="FC65" i="1"/>
  <c r="ET71" i="1"/>
  <c r="FC64" i="1"/>
  <c r="ET26" i="1"/>
  <c r="ET33" i="1"/>
  <c r="ET215" i="1"/>
  <c r="ET220" i="1"/>
  <c r="FD317" i="1"/>
  <c r="FD253" i="1"/>
  <c r="FD189" i="1"/>
  <c r="FD125" i="1"/>
  <c r="FD61" i="1"/>
  <c r="FC320" i="1"/>
  <c r="FC256" i="1"/>
  <c r="FC192" i="1"/>
  <c r="ET159" i="1"/>
  <c r="FD316" i="1"/>
  <c r="FD252" i="1"/>
  <c r="FD188" i="1"/>
  <c r="FD124" i="1"/>
  <c r="FD60" i="1"/>
  <c r="FD315" i="1"/>
  <c r="FD251" i="1"/>
  <c r="FD187" i="1"/>
  <c r="FD123" i="1"/>
  <c r="FD59" i="1"/>
  <c r="FD314" i="1"/>
  <c r="FD250" i="1"/>
  <c r="FD186" i="1"/>
  <c r="FD122" i="1"/>
  <c r="FD58" i="1"/>
  <c r="ET168" i="1"/>
  <c r="FD313" i="1"/>
  <c r="FD249" i="1"/>
  <c r="FD185" i="1"/>
  <c r="FD121" i="1"/>
  <c r="FD57" i="1"/>
  <c r="FD312" i="1"/>
  <c r="FD248" i="1"/>
  <c r="FD184" i="1"/>
  <c r="FD120" i="1"/>
  <c r="FD56" i="1"/>
  <c r="ET231" i="1"/>
  <c r="ET251" i="1"/>
  <c r="ET170" i="1"/>
  <c r="ET83" i="1"/>
  <c r="FD311" i="1"/>
  <c r="FD247" i="1"/>
  <c r="FD183" i="1"/>
  <c r="FD119" i="1"/>
  <c r="FD55" i="1"/>
  <c r="ET237" i="1"/>
  <c r="FD310" i="1"/>
  <c r="FD246" i="1"/>
  <c r="FD182" i="1"/>
  <c r="FD118" i="1"/>
  <c r="FD54" i="1"/>
  <c r="ET173" i="1"/>
  <c r="FD309" i="1"/>
  <c r="FD245" i="1"/>
  <c r="FD181" i="1"/>
  <c r="FD117" i="1"/>
  <c r="FD53" i="1"/>
  <c r="ET227" i="1"/>
  <c r="FD308" i="1"/>
  <c r="FD244" i="1"/>
  <c r="FD180" i="1"/>
  <c r="FD116" i="1"/>
  <c r="FD52" i="1"/>
  <c r="FD307" i="1"/>
  <c r="FD243" i="1"/>
  <c r="FD179" i="1"/>
  <c r="FD115" i="1"/>
  <c r="FD51" i="1"/>
  <c r="ET272" i="1"/>
  <c r="ET277" i="1"/>
  <c r="FD306" i="1"/>
  <c r="FD242" i="1"/>
  <c r="FD178" i="1"/>
  <c r="FD114" i="1"/>
  <c r="FD50" i="1"/>
  <c r="FD305" i="1"/>
  <c r="FD241" i="1"/>
  <c r="FD177" i="1"/>
  <c r="FD113" i="1"/>
  <c r="FD49" i="1"/>
  <c r="ET289" i="1"/>
  <c r="ET101" i="1"/>
  <c r="FD304" i="1"/>
  <c r="FD240" i="1"/>
  <c r="FD176" i="1"/>
  <c r="FD112" i="1"/>
  <c r="FD48" i="1"/>
  <c r="FD303" i="1"/>
  <c r="FD239" i="1"/>
  <c r="FD175" i="1"/>
  <c r="FD111" i="1"/>
  <c r="FD47" i="1"/>
  <c r="FD302" i="1"/>
  <c r="FD238" i="1"/>
  <c r="FD174" i="1"/>
  <c r="FD110" i="1"/>
  <c r="FD46" i="1"/>
  <c r="ET311" i="1"/>
  <c r="FD301" i="1"/>
  <c r="FD237" i="1"/>
  <c r="FD173" i="1"/>
  <c r="FD109" i="1"/>
  <c r="FD45" i="1"/>
  <c r="FD300" i="1"/>
  <c r="FD236" i="1"/>
  <c r="FD172" i="1"/>
  <c r="FD108" i="1"/>
  <c r="FD44" i="1"/>
  <c r="FD299" i="1"/>
  <c r="FD235" i="1"/>
  <c r="FD171" i="1"/>
  <c r="FD107" i="1"/>
  <c r="FD43" i="1"/>
  <c r="ET275" i="1"/>
  <c r="ET50" i="1"/>
  <c r="ET99" i="1"/>
  <c r="FD298" i="1"/>
  <c r="FD234" i="1"/>
  <c r="FD170" i="1"/>
  <c r="FD106" i="1"/>
  <c r="FD42" i="1"/>
  <c r="FD297" i="1"/>
  <c r="FD233" i="1"/>
  <c r="FD169" i="1"/>
  <c r="FD105" i="1"/>
  <c r="FD41" i="1"/>
  <c r="FD296" i="1"/>
  <c r="FD232" i="1"/>
  <c r="FD168" i="1"/>
  <c r="FD104" i="1"/>
  <c r="FD40" i="1"/>
  <c r="FD295" i="1"/>
  <c r="FD231" i="1"/>
  <c r="FD167" i="1"/>
  <c r="FD103" i="1"/>
  <c r="FD39" i="1"/>
  <c r="FD294" i="1"/>
  <c r="FD230" i="1"/>
  <c r="FD166" i="1"/>
  <c r="FD102" i="1"/>
  <c r="FD38" i="1"/>
  <c r="ET80" i="1"/>
  <c r="FD293" i="1"/>
  <c r="FD229" i="1"/>
  <c r="FD165" i="1"/>
  <c r="FD101" i="1"/>
  <c r="FD37" i="1"/>
  <c r="FD292" i="1"/>
  <c r="FD228" i="1"/>
  <c r="FD164" i="1"/>
  <c r="FD100" i="1"/>
  <c r="FD36" i="1"/>
  <c r="FD291" i="1"/>
  <c r="FD227" i="1"/>
  <c r="FD163" i="1"/>
  <c r="FD99" i="1"/>
  <c r="FD35" i="1"/>
  <c r="FD290" i="1"/>
  <c r="FD226" i="1"/>
  <c r="FD162" i="1"/>
  <c r="FD98" i="1"/>
  <c r="FD34" i="1"/>
  <c r="ET202" i="1"/>
  <c r="FD289" i="1"/>
  <c r="FD225" i="1"/>
  <c r="FD161" i="1"/>
  <c r="FD97" i="1"/>
  <c r="FD33" i="1"/>
  <c r="FD288" i="1"/>
  <c r="FD224" i="1"/>
  <c r="FD160" i="1"/>
  <c r="FD96" i="1"/>
  <c r="FD32" i="1"/>
  <c r="FD287" i="1"/>
  <c r="FD223" i="1"/>
  <c r="FD159" i="1"/>
  <c r="FD95" i="1"/>
  <c r="FD31" i="1"/>
  <c r="ET95" i="1"/>
  <c r="ET162" i="1"/>
  <c r="FD286" i="1"/>
  <c r="FD222" i="1"/>
  <c r="FD158" i="1"/>
  <c r="FD94" i="1"/>
  <c r="FD30" i="1"/>
  <c r="ET148" i="1"/>
  <c r="FD285" i="1"/>
  <c r="FD221" i="1"/>
  <c r="FD157" i="1"/>
  <c r="FD93" i="1"/>
  <c r="FD29" i="1"/>
  <c r="ET85" i="1"/>
  <c r="FD284" i="1"/>
  <c r="FD220" i="1"/>
  <c r="FD156" i="1"/>
  <c r="FD92" i="1"/>
  <c r="FD28" i="1"/>
  <c r="ET152" i="1"/>
  <c r="FD283" i="1"/>
  <c r="FD219" i="1"/>
  <c r="FD155" i="1"/>
  <c r="FD91" i="1"/>
  <c r="FD27" i="1"/>
  <c r="FD282" i="1"/>
  <c r="FD218" i="1"/>
  <c r="FD154" i="1"/>
  <c r="FD90" i="1"/>
  <c r="FD26" i="1"/>
  <c r="FD281" i="1"/>
  <c r="FD217" i="1"/>
  <c r="FD153" i="1"/>
  <c r="FD89" i="1"/>
  <c r="FD25" i="1"/>
  <c r="FD280" i="1"/>
  <c r="FD216" i="1"/>
  <c r="FD152" i="1"/>
  <c r="FD88" i="1"/>
  <c r="FD24" i="1"/>
  <c r="FD279" i="1"/>
  <c r="FD215" i="1"/>
  <c r="FD151" i="1"/>
  <c r="FD87" i="1"/>
  <c r="FD23" i="1"/>
  <c r="ET213" i="1"/>
  <c r="FD278" i="1"/>
  <c r="FD214" i="1"/>
  <c r="FD150" i="1"/>
  <c r="FD86" i="1"/>
  <c r="FD22" i="1"/>
  <c r="FD277" i="1"/>
  <c r="FD213" i="1"/>
  <c r="FD149" i="1"/>
  <c r="FD85" i="1"/>
  <c r="FD21" i="1"/>
  <c r="FD276" i="1"/>
  <c r="FD212" i="1"/>
  <c r="FD148" i="1"/>
  <c r="FD84" i="1"/>
  <c r="FD20" i="1"/>
  <c r="ET307" i="1"/>
  <c r="FD275" i="1"/>
  <c r="FD211" i="1"/>
  <c r="FD147" i="1"/>
  <c r="FD83" i="1"/>
  <c r="FD19" i="1"/>
  <c r="ET197" i="1"/>
  <c r="ET209" i="1"/>
  <c r="FD274" i="1"/>
  <c r="FD210" i="1"/>
  <c r="FD146" i="1"/>
  <c r="FD82" i="1"/>
  <c r="FD18" i="1"/>
  <c r="FD273" i="1"/>
  <c r="FD209" i="1"/>
  <c r="FD145" i="1"/>
  <c r="FD81" i="1"/>
  <c r="FD17" i="1"/>
  <c r="FD272" i="1"/>
  <c r="FD208" i="1"/>
  <c r="FD144" i="1"/>
  <c r="FD80" i="1"/>
  <c r="FD16" i="1"/>
  <c r="FD271" i="1"/>
  <c r="FD207" i="1"/>
  <c r="FD143" i="1"/>
  <c r="FD79" i="1"/>
  <c r="FD15" i="1"/>
  <c r="FD270" i="1"/>
  <c r="FD206" i="1"/>
  <c r="FD142" i="1"/>
  <c r="FD78" i="1"/>
  <c r="FD14" i="1"/>
  <c r="FD269" i="1"/>
  <c r="FD205" i="1"/>
  <c r="FD141" i="1"/>
  <c r="FD77" i="1"/>
  <c r="FD13" i="1"/>
  <c r="FD268" i="1"/>
  <c r="FD204" i="1"/>
  <c r="FD140" i="1"/>
  <c r="FD76" i="1"/>
  <c r="FD12" i="1"/>
  <c r="FD267" i="1"/>
  <c r="FD203" i="1"/>
  <c r="FD139" i="1"/>
  <c r="FD75" i="1"/>
  <c r="FD11" i="1"/>
  <c r="FD266" i="1"/>
  <c r="FD202" i="1"/>
  <c r="FD138" i="1"/>
  <c r="FD74" i="1"/>
  <c r="FD10" i="1"/>
  <c r="ET308" i="1"/>
  <c r="FD265" i="1"/>
  <c r="FD201" i="1"/>
  <c r="FD137" i="1"/>
  <c r="FD73" i="1"/>
  <c r="FD9" i="1"/>
  <c r="FD264" i="1"/>
  <c r="FD200" i="1"/>
  <c r="FD136" i="1"/>
  <c r="FD72" i="1"/>
  <c r="FD8" i="1"/>
  <c r="FD263" i="1"/>
  <c r="FD199" i="1"/>
  <c r="FD135" i="1"/>
  <c r="FD71" i="1"/>
  <c r="FD7" i="1"/>
  <c r="FD262" i="1"/>
  <c r="FD198" i="1"/>
  <c r="FD134" i="1"/>
  <c r="FD70" i="1"/>
  <c r="FD6" i="1"/>
  <c r="FD261" i="1"/>
  <c r="FD197" i="1"/>
  <c r="FD133" i="1"/>
  <c r="FD69" i="1"/>
  <c r="FD5" i="1"/>
  <c r="ET211" i="1"/>
  <c r="FD2" i="1"/>
  <c r="FD260" i="1"/>
  <c r="FD196" i="1"/>
  <c r="FD132" i="1"/>
  <c r="FD68" i="1"/>
  <c r="FD4" i="1"/>
  <c r="ET262" i="1"/>
  <c r="FD323" i="1"/>
  <c r="FD259" i="1"/>
  <c r="FD195" i="1"/>
  <c r="FD131" i="1"/>
  <c r="FD67" i="1"/>
  <c r="FD3" i="1"/>
  <c r="ET190" i="1"/>
  <c r="ET6" i="1"/>
  <c r="ET58" i="1"/>
  <c r="ET41" i="1"/>
  <c r="ET294" i="1"/>
  <c r="ET243" i="1"/>
  <c r="ET54" i="1"/>
  <c r="ET312" i="1"/>
  <c r="ET43" i="1"/>
  <c r="ET245" i="1"/>
  <c r="ET293" i="1"/>
  <c r="ET226" i="1"/>
  <c r="ET27" i="1"/>
  <c r="ET146" i="1"/>
  <c r="ET40" i="1"/>
  <c r="ET51" i="1"/>
  <c r="ET186" i="1"/>
  <c r="ET160" i="1"/>
  <c r="ET223" i="1"/>
  <c r="ET13" i="1"/>
  <c r="ET239" i="1"/>
  <c r="ET138" i="1"/>
  <c r="ET205" i="1"/>
  <c r="ET271" i="1"/>
  <c r="ET31" i="1"/>
  <c r="ET149" i="1"/>
  <c r="ET117" i="1"/>
  <c r="ET28" i="1"/>
  <c r="ET313" i="1"/>
  <c r="ET10" i="1"/>
  <c r="ET276" i="1"/>
  <c r="ET233" i="1"/>
  <c r="ET90" i="1"/>
  <c r="ET155" i="1"/>
  <c r="ET310" i="1"/>
  <c r="ET145" i="1"/>
  <c r="ET166" i="1"/>
  <c r="ET175" i="1"/>
  <c r="ET122" i="1"/>
  <c r="ET274" i="1"/>
  <c r="ET142" i="1"/>
  <c r="ET288" i="1"/>
  <c r="ET87" i="1"/>
  <c r="ET216" i="1"/>
  <c r="ET165" i="1"/>
  <c r="ET66" i="1"/>
  <c r="ET67" i="1"/>
  <c r="ET258" i="1"/>
  <c r="ET129" i="1"/>
  <c r="ET194" i="1"/>
  <c r="ET319" i="1"/>
  <c r="ET127" i="1"/>
  <c r="ET185" i="1"/>
  <c r="ET320" i="1"/>
  <c r="ET192" i="1"/>
  <c r="ET121" i="1"/>
  <c r="ET60" i="1"/>
  <c r="ET179" i="1"/>
  <c r="ET318" i="1"/>
  <c r="ET259" i="1"/>
  <c r="ET314" i="1"/>
  <c r="ET47" i="1"/>
  <c r="ET253" i="1"/>
  <c r="ET256" i="1"/>
  <c r="ET112" i="1"/>
  <c r="ET61" i="1"/>
  <c r="ET187" i="1"/>
  <c r="ET37" i="1"/>
  <c r="ET299" i="1"/>
  <c r="ET321" i="1"/>
  <c r="ET305" i="1"/>
  <c r="ET124" i="1"/>
  <c r="ET323" i="1"/>
  <c r="ET304" i="1"/>
  <c r="ET119" i="1"/>
  <c r="ET103" i="1"/>
  <c r="ET297" i="1"/>
  <c r="ET235" i="1"/>
  <c r="ET188" i="1"/>
  <c r="ET39" i="1"/>
  <c r="ET116" i="1"/>
  <c r="ET254" i="1"/>
  <c r="ET249" i="1"/>
  <c r="ET228" i="1"/>
  <c r="ET169" i="1"/>
  <c r="ET57" i="1"/>
  <c r="ET64" i="1"/>
  <c r="ET171" i="1"/>
  <c r="ET156" i="1"/>
  <c r="ET126" i="1"/>
  <c r="ET128" i="1"/>
  <c r="ET109" i="1"/>
  <c r="ET24" i="1"/>
  <c r="ET59" i="1"/>
  <c r="ET45" i="1"/>
  <c r="ET193" i="1"/>
  <c r="ET195" i="1"/>
  <c r="ET53" i="1"/>
  <c r="ET300" i="1"/>
  <c r="ET183" i="1"/>
  <c r="ET164" i="1"/>
  <c r="ET91" i="1"/>
  <c r="ET177" i="1"/>
  <c r="ET232" i="1"/>
  <c r="ET3" i="1"/>
  <c r="ET123" i="1"/>
  <c r="ET315" i="1"/>
  <c r="ET283" i="1"/>
  <c r="ET48" i="1"/>
  <c r="ET174" i="1"/>
  <c r="ET295" i="1"/>
  <c r="ET178" i="1"/>
  <c r="ET316" i="1"/>
  <c r="ET301" i="1"/>
  <c r="ET106" i="1"/>
  <c r="ET56" i="1"/>
  <c r="ET131" i="1"/>
  <c r="ET114" i="1"/>
  <c r="ET224" i="1"/>
  <c r="ET94" i="1"/>
  <c r="ET191" i="1"/>
  <c r="ET219" i="1"/>
  <c r="ET303" i="1"/>
  <c r="ET157" i="1"/>
  <c r="ET49" i="1"/>
  <c r="ET36" i="1"/>
  <c r="ET63" i="1"/>
  <c r="ET130" i="1"/>
  <c r="ET184" i="1"/>
  <c r="ET65" i="1"/>
  <c r="ET22" i="1"/>
  <c r="ET287" i="1"/>
  <c r="ET210" i="1"/>
  <c r="ET98" i="1"/>
  <c r="ET163" i="1"/>
  <c r="ET214" i="1"/>
  <c r="ET89" i="1"/>
  <c r="ET44" i="1"/>
  <c r="ET302" i="1"/>
  <c r="ET247" i="1"/>
  <c r="ET100" i="1"/>
  <c r="ET84" i="1"/>
  <c r="ET250" i="1"/>
  <c r="ET257" i="1"/>
  <c r="ET292" i="1"/>
  <c r="ET111" i="1"/>
  <c r="ET212" i="1"/>
  <c r="ET252" i="1"/>
  <c r="ET182" i="1"/>
  <c r="ET236" i="1"/>
  <c r="ET107" i="1"/>
  <c r="ET32" i="1"/>
  <c r="ET125" i="1"/>
  <c r="DP287" i="1"/>
  <c r="ET158" i="1"/>
  <c r="ET92" i="1"/>
  <c r="ET55" i="1"/>
  <c r="ET110" i="1"/>
  <c r="ET322" i="1"/>
  <c r="ET93" i="1"/>
  <c r="DP250" i="1"/>
  <c r="ET172" i="1"/>
  <c r="ET147" i="1"/>
  <c r="ET82" i="1"/>
  <c r="ET238" i="1"/>
  <c r="ET25" i="1"/>
  <c r="DP139" i="1"/>
  <c r="ET96" i="1"/>
  <c r="ET248" i="1"/>
  <c r="ET255" i="1"/>
  <c r="ET167" i="1"/>
  <c r="EM224" i="1"/>
  <c r="EM157" i="1"/>
  <c r="DP99" i="1"/>
  <c r="DP50" i="1"/>
  <c r="DP71" i="1"/>
  <c r="DP177" i="1"/>
  <c r="DP282" i="1"/>
  <c r="ET2" i="1"/>
  <c r="DK282" i="1"/>
  <c r="DR282" i="1" s="1"/>
  <c r="DM88" i="1"/>
  <c r="DK18" i="1"/>
  <c r="DM301" i="1"/>
  <c r="DL301" i="1"/>
  <c r="EJ301" i="1" s="1"/>
  <c r="DM40" i="1"/>
  <c r="DL40" i="1"/>
  <c r="EM40" i="1" s="1"/>
  <c r="DM300" i="1"/>
  <c r="DL300" i="1"/>
  <c r="DM91" i="1"/>
  <c r="DL91" i="1"/>
  <c r="EM91" i="1" s="1"/>
  <c r="DM269" i="1"/>
  <c r="DL88" i="1"/>
  <c r="DM282" i="1"/>
  <c r="DT282" i="1" s="1"/>
  <c r="DL223" i="1"/>
  <c r="DK223" i="1"/>
  <c r="DM283" i="1"/>
  <c r="DM295" i="1"/>
  <c r="DL295" i="1"/>
  <c r="EM295" i="1" s="1"/>
  <c r="DL269" i="1"/>
  <c r="DM106" i="1"/>
  <c r="DL106" i="1"/>
  <c r="DM4" i="1"/>
  <c r="DL4" i="1"/>
  <c r="EM4" i="1" s="1"/>
  <c r="DK193" i="1"/>
  <c r="DK117" i="1"/>
  <c r="DM94" i="1"/>
  <c r="DL94" i="1"/>
  <c r="DM49" i="1"/>
  <c r="DL49" i="1"/>
  <c r="EM49" i="1" s="1"/>
  <c r="DK178" i="1"/>
  <c r="DM197" i="1"/>
  <c r="DK184" i="1"/>
  <c r="DM114" i="1"/>
  <c r="DM316" i="1"/>
  <c r="DL114" i="1"/>
  <c r="EM114" i="1" s="1"/>
  <c r="DL316" i="1"/>
  <c r="DM191" i="1"/>
  <c r="DM56" i="1"/>
  <c r="DL191" i="1"/>
  <c r="DL56" i="1"/>
  <c r="EM56" i="1" s="1"/>
  <c r="DM75" i="1"/>
  <c r="DM224" i="1"/>
  <c r="DL75" i="1"/>
  <c r="EM75" i="1" s="1"/>
  <c r="DL224" i="1"/>
  <c r="DL239" i="1"/>
  <c r="DM303" i="1"/>
  <c r="DM174" i="1"/>
  <c r="DL303" i="1"/>
  <c r="DL174" i="1"/>
  <c r="DL197" i="1"/>
  <c r="EM197" i="1" s="1"/>
  <c r="DM45" i="1"/>
  <c r="DL209" i="1"/>
  <c r="DL184" i="1"/>
  <c r="DL45" i="1"/>
  <c r="DK209" i="1"/>
  <c r="DL178" i="1"/>
  <c r="DM73" i="1"/>
  <c r="DM21" i="1"/>
  <c r="DL73" i="1"/>
  <c r="EM73" i="1" s="1"/>
  <c r="DL21" i="1"/>
  <c r="EM21" i="1" s="1"/>
  <c r="DM74" i="1"/>
  <c r="DL74" i="1"/>
  <c r="DM41" i="1"/>
  <c r="DK41" i="1"/>
  <c r="DK220" i="1"/>
  <c r="DL112" i="1"/>
  <c r="EM112" i="1" s="1"/>
  <c r="DM61" i="1"/>
  <c r="DK203" i="1"/>
  <c r="DM23" i="1"/>
  <c r="DK23" i="1"/>
  <c r="DM160" i="1"/>
  <c r="DM263" i="1"/>
  <c r="DL160" i="1"/>
  <c r="DL263" i="1"/>
  <c r="EM263" i="1" s="1"/>
  <c r="DM281" i="1"/>
  <c r="DL281" i="1"/>
  <c r="EM281" i="1" s="1"/>
  <c r="DL102" i="1"/>
  <c r="DK102" i="1"/>
  <c r="DL283" i="1"/>
  <c r="EM283" i="1" s="1"/>
  <c r="DM156" i="1"/>
  <c r="DM307" i="1"/>
  <c r="DL156" i="1"/>
  <c r="EM156" i="1" s="1"/>
  <c r="DL307" i="1"/>
  <c r="EM307" i="1" s="1"/>
  <c r="DM18" i="1"/>
  <c r="DM161" i="1"/>
  <c r="DL161" i="1"/>
  <c r="EM161" i="1" s="1"/>
  <c r="DM192" i="1"/>
  <c r="DM131" i="1"/>
  <c r="DK99" i="1"/>
  <c r="DL131" i="1"/>
  <c r="DK314" i="1"/>
  <c r="DM219" i="1"/>
  <c r="DM43" i="1"/>
  <c r="DL219" i="1"/>
  <c r="DL208" i="1"/>
  <c r="DM196" i="1"/>
  <c r="DM143" i="1"/>
  <c r="DM99" i="1"/>
  <c r="DK208" i="1"/>
  <c r="DL196" i="1"/>
  <c r="DL143" i="1"/>
  <c r="EM143" i="1" s="1"/>
  <c r="DM53" i="1"/>
  <c r="DL229" i="1"/>
  <c r="DL53" i="1"/>
  <c r="EM53" i="1" s="1"/>
  <c r="DM19" i="1"/>
  <c r="DM157" i="1"/>
  <c r="DM144" i="1"/>
  <c r="DL19" i="1"/>
  <c r="EM19" i="1" s="1"/>
  <c r="DL157" i="1"/>
  <c r="DL144" i="1"/>
  <c r="EM144" i="1" s="1"/>
  <c r="DL278" i="1"/>
  <c r="EM278" i="1" s="1"/>
  <c r="DM14" i="1"/>
  <c r="DL14" i="1"/>
  <c r="EM14" i="1" s="1"/>
  <c r="DK139" i="1"/>
  <c r="DM273" i="1"/>
  <c r="DM35" i="1"/>
  <c r="DL273" i="1"/>
  <c r="EM273" i="1" s="1"/>
  <c r="DM266" i="1"/>
  <c r="DM50" i="1"/>
  <c r="DL266" i="1"/>
  <c r="EM266" i="1" s="1"/>
  <c r="DM294" i="1"/>
  <c r="DM183" i="1"/>
  <c r="DK294" i="1"/>
  <c r="DL183" i="1"/>
  <c r="EM183" i="1" s="1"/>
  <c r="DM152" i="1"/>
  <c r="DM253" i="1"/>
  <c r="DL152" i="1"/>
  <c r="DN152" i="1" s="1"/>
  <c r="DR152" i="1" s="1"/>
  <c r="DM128" i="1"/>
  <c r="DM177" i="1"/>
  <c r="DL128" i="1"/>
  <c r="EM128" i="1" s="1"/>
  <c r="DK177" i="1"/>
  <c r="DK77" i="1"/>
  <c r="DM3" i="1"/>
  <c r="DM232" i="1"/>
  <c r="DM201" i="1"/>
  <c r="DL3" i="1"/>
  <c r="DL232" i="1"/>
  <c r="EM232" i="1" s="1"/>
  <c r="DL201" i="1"/>
  <c r="DM48" i="1"/>
  <c r="DM211" i="1"/>
  <c r="DL48" i="1"/>
  <c r="EM48" i="1" s="1"/>
  <c r="DL211" i="1"/>
  <c r="EM211" i="1" s="1"/>
  <c r="DM193" i="1"/>
  <c r="DK239" i="1"/>
  <c r="DM28" i="1"/>
  <c r="DL28" i="1"/>
  <c r="DK250" i="1"/>
  <c r="DM250" i="1"/>
  <c r="DL236" i="1"/>
  <c r="DM92" i="1"/>
  <c r="DL92" i="1"/>
  <c r="EM92" i="1" s="1"/>
  <c r="DM96" i="1"/>
  <c r="DK96" i="1"/>
  <c r="DM271" i="1"/>
  <c r="DL271" i="1"/>
  <c r="EM271" i="1" s="1"/>
  <c r="DM36" i="1"/>
  <c r="DL138" i="1"/>
  <c r="DM229" i="1"/>
  <c r="DL65" i="1"/>
  <c r="EM65" i="1" s="1"/>
  <c r="DM137" i="1"/>
  <c r="DK107" i="1"/>
  <c r="DM65" i="1"/>
  <c r="DM222" i="1"/>
  <c r="DL55" i="1"/>
  <c r="DL163" i="1"/>
  <c r="EM163" i="1" s="1"/>
  <c r="DM120" i="1"/>
  <c r="DK55" i="1"/>
  <c r="DL120" i="1"/>
  <c r="DM147" i="1"/>
  <c r="DL147" i="1"/>
  <c r="EM147" i="1" s="1"/>
  <c r="DM16" i="1"/>
  <c r="DM63" i="1"/>
  <c r="DL16" i="1"/>
  <c r="EM16" i="1" s="1"/>
  <c r="DM248" i="1"/>
  <c r="DL63" i="1"/>
  <c r="EM63" i="1" s="1"/>
  <c r="DK280" i="1"/>
  <c r="DL248" i="1"/>
  <c r="DK236" i="1"/>
  <c r="DM132" i="1"/>
  <c r="DL132" i="1"/>
  <c r="EM132" i="1" s="1"/>
  <c r="DM138" i="1"/>
  <c r="DM12" i="1"/>
  <c r="DK31" i="1"/>
  <c r="DM116" i="1"/>
  <c r="DM98" i="1"/>
  <c r="DL98" i="1"/>
  <c r="DM89" i="1"/>
  <c r="DL36" i="1"/>
  <c r="EM36" i="1" s="1"/>
  <c r="DL302" i="1"/>
  <c r="EM302" i="1" s="1"/>
  <c r="DL89" i="1"/>
  <c r="DM289" i="1"/>
  <c r="DK110" i="1"/>
  <c r="DK130" i="1"/>
  <c r="DM163" i="1"/>
  <c r="DM82" i="1"/>
  <c r="DM287" i="1"/>
  <c r="DM84" i="1"/>
  <c r="DM199" i="1"/>
  <c r="DL84" i="1"/>
  <c r="EM84" i="1" s="1"/>
  <c r="DK287" i="1"/>
  <c r="DL199" i="1"/>
  <c r="EM199" i="1" s="1"/>
  <c r="DL82" i="1"/>
  <c r="EM82" i="1" s="1"/>
  <c r="DM59" i="1"/>
  <c r="DM204" i="1"/>
  <c r="DM255" i="1"/>
  <c r="DM214" i="1"/>
  <c r="DM212" i="1"/>
  <c r="DL242" i="1"/>
  <c r="EM242" i="1" s="1"/>
  <c r="DL59" i="1"/>
  <c r="DL204" i="1"/>
  <c r="EM204" i="1" s="1"/>
  <c r="DL255" i="1"/>
  <c r="EM255" i="1" s="1"/>
  <c r="DL214" i="1"/>
  <c r="DM210" i="1"/>
  <c r="DL212" i="1"/>
  <c r="EM212" i="1" s="1"/>
  <c r="DM217" i="1"/>
  <c r="DL210" i="1"/>
  <c r="EM210" i="1" s="1"/>
  <c r="DM270" i="1"/>
  <c r="DM311" i="1"/>
  <c r="DM149" i="1"/>
  <c r="DM247" i="1"/>
  <c r="DM252" i="1"/>
  <c r="DL116" i="1"/>
  <c r="EM116" i="1" s="1"/>
  <c r="DM302" i="1"/>
  <c r="DL270" i="1"/>
  <c r="DL206" i="1"/>
  <c r="EM206" i="1" s="1"/>
  <c r="DL149" i="1"/>
  <c r="DL247" i="1"/>
  <c r="DM136" i="1"/>
  <c r="DL252" i="1"/>
  <c r="DM31" i="1"/>
  <c r="DK26" i="1"/>
  <c r="DL136" i="1"/>
  <c r="EM136" i="1" s="1"/>
  <c r="DL12" i="1"/>
  <c r="EM12" i="1" s="1"/>
  <c r="DM315" i="1"/>
  <c r="DM71" i="1"/>
  <c r="DL134" i="1"/>
  <c r="DM292" i="1"/>
  <c r="DL22" i="1"/>
  <c r="EM22" i="1" s="1"/>
  <c r="DM242" i="1"/>
  <c r="DK134" i="1"/>
  <c r="DL292" i="1"/>
  <c r="DM100" i="1"/>
  <c r="DN275" i="1"/>
  <c r="DS275" i="1" s="1"/>
  <c r="DM275" i="1"/>
  <c r="DL130" i="1"/>
  <c r="DK315" i="1"/>
  <c r="DM27" i="1"/>
  <c r="DM285" i="1"/>
  <c r="DK238" i="1"/>
  <c r="DL100" i="1"/>
  <c r="EM100" i="1" s="1"/>
  <c r="DM22" i="1"/>
  <c r="DL289" i="1"/>
  <c r="EM289" i="1" s="1"/>
  <c r="DL217" i="1"/>
  <c r="EM217" i="1" s="1"/>
  <c r="DM141" i="1"/>
  <c r="DL27" i="1"/>
  <c r="EM27" i="1" s="1"/>
  <c r="DL285" i="1"/>
  <c r="EM285" i="1" s="1"/>
  <c r="DM205" i="1"/>
  <c r="DL151" i="1"/>
  <c r="DL141" i="1"/>
  <c r="EM141" i="1" s="1"/>
  <c r="DM127" i="1"/>
  <c r="DL205" i="1"/>
  <c r="DM111" i="1"/>
  <c r="DM126" i="1"/>
  <c r="DL127" i="1"/>
  <c r="DL111" i="1"/>
  <c r="DS177" i="1"/>
  <c r="DM77" i="1"/>
  <c r="DL126" i="1"/>
  <c r="DM139" i="1"/>
  <c r="DM117" i="1"/>
  <c r="DL137" i="1"/>
  <c r="DK151" i="1"/>
  <c r="DK71" i="1"/>
  <c r="DN107" i="1"/>
  <c r="DS107" i="1" s="1"/>
  <c r="DN110" i="1"/>
  <c r="DP110" i="1" s="1"/>
  <c r="DN288" i="1"/>
  <c r="DN181" i="1"/>
  <c r="DN238" i="1"/>
  <c r="DS238" i="1" s="1"/>
  <c r="DN34" i="1"/>
  <c r="DN86" i="1"/>
  <c r="DS86" i="1" s="1"/>
  <c r="DN10" i="1"/>
  <c r="DS10" i="1" s="1"/>
  <c r="DN173" i="1"/>
  <c r="DS173" i="1" s="1"/>
  <c r="DN5" i="1"/>
  <c r="DS5" i="1" s="1"/>
  <c r="DN280" i="1"/>
  <c r="DP280" i="1" s="1"/>
  <c r="DN41" i="1"/>
  <c r="DS41" i="1" s="1"/>
  <c r="DN26" i="1"/>
  <c r="DS99" i="1"/>
  <c r="DN310" i="1"/>
  <c r="DN240" i="1"/>
  <c r="DN294" i="1"/>
  <c r="DP294" i="1" s="1"/>
  <c r="DN220" i="1"/>
  <c r="DS220" i="1" s="1"/>
  <c r="DN166" i="1"/>
  <c r="DS166" i="1" s="1"/>
  <c r="DN259" i="1"/>
  <c r="DS259" i="1" s="1"/>
  <c r="DN314" i="1"/>
  <c r="DS314" i="1" s="1"/>
  <c r="DN241" i="1"/>
  <c r="DS241" i="1" s="1"/>
  <c r="DN312" i="1"/>
  <c r="DS312" i="1" s="1"/>
  <c r="DN323" i="1"/>
  <c r="DS323" i="1" s="1"/>
  <c r="DN203" i="1"/>
  <c r="DS203" i="1" s="1"/>
  <c r="DN66" i="1"/>
  <c r="DS66" i="1" s="1"/>
  <c r="DN23" i="1"/>
  <c r="DP23" i="1" s="1"/>
  <c r="DN230" i="1"/>
  <c r="DS230" i="1" s="1"/>
  <c r="DN284" i="1"/>
  <c r="DN37" i="1"/>
  <c r="DN2" i="1"/>
  <c r="DK142" i="1"/>
  <c r="DL142" i="1"/>
  <c r="DM142" i="1"/>
  <c r="DM262" i="1"/>
  <c r="DL262" i="1"/>
  <c r="EM262" i="1" s="1"/>
  <c r="DM145" i="1"/>
  <c r="DM233" i="1"/>
  <c r="DL145" i="1"/>
  <c r="EM145" i="1" s="1"/>
  <c r="DM220" i="1"/>
  <c r="DN193" i="1"/>
  <c r="DP193" i="1" s="1"/>
  <c r="DL233" i="1"/>
  <c r="EM233" i="1" s="1"/>
  <c r="DM278" i="1"/>
  <c r="DM6" i="1"/>
  <c r="DM276" i="1"/>
  <c r="DM321" i="1"/>
  <c r="DL6" i="1"/>
  <c r="EM6" i="1" s="1"/>
  <c r="DM47" i="1"/>
  <c r="DL276" i="1"/>
  <c r="EM276" i="1" s="1"/>
  <c r="DM244" i="1"/>
  <c r="DL321" i="1"/>
  <c r="DM185" i="1"/>
  <c r="DL62" i="1"/>
  <c r="DL47" i="1"/>
  <c r="EM47" i="1" s="1"/>
  <c r="DL222" i="1"/>
  <c r="DL244" i="1"/>
  <c r="DL185" i="1"/>
  <c r="DK62" i="1"/>
  <c r="DS282" i="1"/>
  <c r="DM10" i="1"/>
  <c r="DM310" i="1"/>
  <c r="DM66" i="1"/>
  <c r="DM181" i="1"/>
  <c r="DM112" i="1"/>
  <c r="DN295" i="1"/>
  <c r="DR295" i="1" s="1"/>
  <c r="DM313" i="1"/>
  <c r="DK10" i="1"/>
  <c r="DL311" i="1"/>
  <c r="DK310" i="1"/>
  <c r="DL35" i="1"/>
  <c r="EM35" i="1" s="1"/>
  <c r="DK66" i="1"/>
  <c r="DL192" i="1"/>
  <c r="EM192" i="1" s="1"/>
  <c r="DK181" i="1"/>
  <c r="DL313" i="1"/>
  <c r="DM155" i="1"/>
  <c r="DM190" i="1"/>
  <c r="DM274" i="1"/>
  <c r="DM258" i="1"/>
  <c r="DL155" i="1"/>
  <c r="DM206" i="1"/>
  <c r="DL190" i="1"/>
  <c r="EM190" i="1" s="1"/>
  <c r="DM320" i="1"/>
  <c r="DL274" i="1"/>
  <c r="EM274" i="1" s="1"/>
  <c r="DL258" i="1"/>
  <c r="EM258" i="1" s="1"/>
  <c r="DL61" i="1"/>
  <c r="EM61" i="1" s="1"/>
  <c r="DL320" i="1"/>
  <c r="EM320" i="1" s="1"/>
  <c r="DN315" i="1"/>
  <c r="DP315" i="1" s="1"/>
  <c r="DN18" i="1"/>
  <c r="DP18" i="1" s="1"/>
  <c r="DL90" i="1"/>
  <c r="DM175" i="1"/>
  <c r="DM317" i="1"/>
  <c r="DL165" i="1"/>
  <c r="DM215" i="1"/>
  <c r="DM159" i="1"/>
  <c r="DM133" i="1"/>
  <c r="DS139" i="1"/>
  <c r="DK90" i="1"/>
  <c r="DL175" i="1"/>
  <c r="DL317" i="1"/>
  <c r="EM317" i="1" s="1"/>
  <c r="DK165" i="1"/>
  <c r="DL215" i="1"/>
  <c r="EM215" i="1" s="1"/>
  <c r="DL159" i="1"/>
  <c r="EM159" i="1" s="1"/>
  <c r="DL133" i="1"/>
  <c r="EM133" i="1" s="1"/>
  <c r="DN77" i="1"/>
  <c r="DP77" i="1" s="1"/>
  <c r="DM280" i="1"/>
  <c r="DM26" i="1"/>
  <c r="DM166" i="1"/>
  <c r="DK50" i="1"/>
  <c r="DM150" i="1"/>
  <c r="DL216" i="1"/>
  <c r="DL150" i="1"/>
  <c r="EM150" i="1" s="1"/>
  <c r="DM314" i="1"/>
  <c r="DM108" i="1"/>
  <c r="DM203" i="1"/>
  <c r="DL67" i="1"/>
  <c r="EM67" i="1" s="1"/>
  <c r="DK216" i="1"/>
  <c r="DL108" i="1"/>
  <c r="DL60" i="1"/>
  <c r="DM60" i="1"/>
  <c r="DL122" i="1"/>
  <c r="DL87" i="1"/>
  <c r="DM33" i="1"/>
  <c r="DL290" i="1"/>
  <c r="DM243" i="1"/>
  <c r="DL246" i="1"/>
  <c r="DM256" i="1"/>
  <c r="DM113" i="1"/>
  <c r="DM207" i="1"/>
  <c r="DK87" i="1"/>
  <c r="DL33" i="1"/>
  <c r="DK290" i="1"/>
  <c r="DL243" i="1"/>
  <c r="EM243" i="1" s="1"/>
  <c r="DK246" i="1"/>
  <c r="DL256" i="1"/>
  <c r="EM256" i="1" s="1"/>
  <c r="DL113" i="1"/>
  <c r="DL207" i="1"/>
  <c r="EM207" i="1" s="1"/>
  <c r="DK275" i="1"/>
  <c r="DM284" i="1"/>
  <c r="DM86" i="1"/>
  <c r="DM58" i="1"/>
  <c r="DS50" i="1"/>
  <c r="DL58" i="1"/>
  <c r="DM72" i="1"/>
  <c r="DN117" i="1"/>
  <c r="DP117" i="1" s="1"/>
  <c r="DL318" i="1"/>
  <c r="EM318" i="1" s="1"/>
  <c r="DK284" i="1"/>
  <c r="DL186" i="1"/>
  <c r="DK86" i="1"/>
  <c r="DL253" i="1"/>
  <c r="EM253" i="1" s="1"/>
  <c r="DL43" i="1"/>
  <c r="EM43" i="1" s="1"/>
  <c r="DL72" i="1"/>
  <c r="EM72" i="1" s="1"/>
  <c r="DM34" i="1"/>
  <c r="DK186" i="1"/>
  <c r="DM154" i="1"/>
  <c r="DM286" i="1"/>
  <c r="DL154" i="1"/>
  <c r="EM154" i="1" s="1"/>
  <c r="DM312" i="1"/>
  <c r="DL286" i="1"/>
  <c r="DM80" i="1"/>
  <c r="DM97" i="1"/>
  <c r="DM288" i="1"/>
  <c r="DK34" i="1"/>
  <c r="DL80" i="1"/>
  <c r="EM80" i="1" s="1"/>
  <c r="DL97" i="1"/>
  <c r="EM97" i="1" s="1"/>
  <c r="DM234" i="1"/>
  <c r="DK259" i="1"/>
  <c r="DM129" i="1"/>
  <c r="DK78" i="1"/>
  <c r="DM42" i="1"/>
  <c r="DK312" i="1"/>
  <c r="DM46" i="1"/>
  <c r="DL234" i="1"/>
  <c r="DM198" i="1"/>
  <c r="DL129" i="1"/>
  <c r="EM129" i="1" s="1"/>
  <c r="DM8" i="1"/>
  <c r="DL42" i="1"/>
  <c r="DM245" i="1"/>
  <c r="DL46" i="1"/>
  <c r="DM187" i="1"/>
  <c r="DM83" i="1"/>
  <c r="DM39" i="1"/>
  <c r="DL78" i="1"/>
  <c r="DL198" i="1"/>
  <c r="EM198" i="1" s="1"/>
  <c r="DL8" i="1"/>
  <c r="DL245" i="1"/>
  <c r="EM245" i="1" s="1"/>
  <c r="DL187" i="1"/>
  <c r="DL83" i="1"/>
  <c r="EM83" i="1" s="1"/>
  <c r="DL39" i="1"/>
  <c r="EM39" i="1" s="1"/>
  <c r="DM241" i="1"/>
  <c r="DM298" i="1"/>
  <c r="DM115" i="1"/>
  <c r="DM261" i="1"/>
  <c r="DK166" i="1"/>
  <c r="DK122" i="1"/>
  <c r="DM54" i="1"/>
  <c r="DL298" i="1"/>
  <c r="EM298" i="1" s="1"/>
  <c r="DM81" i="1"/>
  <c r="DL115" i="1"/>
  <c r="EM115" i="1" s="1"/>
  <c r="DM15" i="1"/>
  <c r="DL261" i="1"/>
  <c r="DM17" i="1"/>
  <c r="DM38" i="1"/>
  <c r="DM169" i="1"/>
  <c r="DK241" i="1"/>
  <c r="DL54" i="1"/>
  <c r="DL81" i="1"/>
  <c r="EM81" i="1" s="1"/>
  <c r="DL15" i="1"/>
  <c r="EM15" i="1" s="1"/>
  <c r="DL17" i="1"/>
  <c r="EM17" i="1" s="1"/>
  <c r="DL38" i="1"/>
  <c r="EM38" i="1" s="1"/>
  <c r="DL169" i="1"/>
  <c r="EM169" i="1" s="1"/>
  <c r="DN31" i="1"/>
  <c r="DP31" i="1" s="1"/>
  <c r="DK121" i="1"/>
  <c r="DL121" i="1"/>
  <c r="DM121" i="1"/>
  <c r="DM2" i="1"/>
  <c r="DM118" i="1"/>
  <c r="DM52" i="1"/>
  <c r="DM268" i="1"/>
  <c r="DL118" i="1"/>
  <c r="EM118" i="1" s="1"/>
  <c r="DL52" i="1"/>
  <c r="EM52" i="1" s="1"/>
  <c r="DM218" i="1"/>
  <c r="DL268" i="1"/>
  <c r="EM268" i="1" s="1"/>
  <c r="DM29" i="1"/>
  <c r="DM79" i="1"/>
  <c r="DM162" i="1"/>
  <c r="DL260" i="1"/>
  <c r="DM265" i="1"/>
  <c r="DL225" i="1"/>
  <c r="DL265" i="1"/>
  <c r="EM265" i="1" s="1"/>
  <c r="DL218" i="1"/>
  <c r="DL29" i="1"/>
  <c r="EM29" i="1" s="1"/>
  <c r="DL79" i="1"/>
  <c r="EM79" i="1" s="1"/>
  <c r="DL162" i="1"/>
  <c r="DM67" i="1"/>
  <c r="DK2" i="1"/>
  <c r="DM240" i="1"/>
  <c r="DK225" i="1"/>
  <c r="DM168" i="1"/>
  <c r="DM231" i="1"/>
  <c r="DM170" i="1"/>
  <c r="DN96" i="1"/>
  <c r="DM323" i="1"/>
  <c r="DL168" i="1"/>
  <c r="EM168" i="1" s="1"/>
  <c r="DM299" i="1"/>
  <c r="DL231" i="1"/>
  <c r="EM231" i="1" s="1"/>
  <c r="DM76" i="1"/>
  <c r="DL170" i="1"/>
  <c r="DM202" i="1"/>
  <c r="DM11" i="1"/>
  <c r="DM226" i="1"/>
  <c r="DM259" i="1"/>
  <c r="DL299" i="1"/>
  <c r="EM299" i="1" s="1"/>
  <c r="DL76" i="1"/>
  <c r="EM76" i="1" s="1"/>
  <c r="DL202" i="1"/>
  <c r="DL11" i="1"/>
  <c r="DL226" i="1"/>
  <c r="DK213" i="1"/>
  <c r="DL213" i="1"/>
  <c r="DM230" i="1"/>
  <c r="DK323" i="1"/>
  <c r="DM176" i="1"/>
  <c r="DM251" i="1"/>
  <c r="DM68" i="1"/>
  <c r="DL176" i="1"/>
  <c r="EM176" i="1" s="1"/>
  <c r="DM124" i="1"/>
  <c r="DL251" i="1"/>
  <c r="DM103" i="1"/>
  <c r="DL68" i="1"/>
  <c r="DM188" i="1"/>
  <c r="DM104" i="1"/>
  <c r="DM267" i="1"/>
  <c r="DL124" i="1"/>
  <c r="DL103" i="1"/>
  <c r="EM103" i="1" s="1"/>
  <c r="DL188" i="1"/>
  <c r="DL104" i="1"/>
  <c r="EM104" i="1" s="1"/>
  <c r="DL267" i="1"/>
  <c r="EM267" i="1" s="1"/>
  <c r="DM69" i="1"/>
  <c r="DM173" i="1"/>
  <c r="DK288" i="1"/>
  <c r="DK260" i="1"/>
  <c r="DL69" i="1"/>
  <c r="EM69" i="1" s="1"/>
  <c r="DM277" i="1"/>
  <c r="DM24" i="1"/>
  <c r="DM37" i="1"/>
  <c r="DL235" i="1"/>
  <c r="EM235" i="1" s="1"/>
  <c r="DK173" i="1"/>
  <c r="DL228" i="1"/>
  <c r="DL277" i="1"/>
  <c r="EM277" i="1" s="1"/>
  <c r="DL24" i="1"/>
  <c r="EM24" i="1" s="1"/>
  <c r="DK228" i="1"/>
  <c r="DK309" i="1"/>
  <c r="DL194" i="1"/>
  <c r="EM194" i="1" s="1"/>
  <c r="DM304" i="1"/>
  <c r="DL237" i="1"/>
  <c r="DM297" i="1"/>
  <c r="DL153" i="1"/>
  <c r="DM249" i="1"/>
  <c r="DL189" i="1"/>
  <c r="DM95" i="1"/>
  <c r="DM179" i="1"/>
  <c r="DM221" i="1"/>
  <c r="DM146" i="1"/>
  <c r="DK37" i="1"/>
  <c r="DM194" i="1"/>
  <c r="DL304" i="1"/>
  <c r="EM304" i="1" s="1"/>
  <c r="DM44" i="1"/>
  <c r="DK237" i="1"/>
  <c r="DL297" i="1"/>
  <c r="EM297" i="1" s="1"/>
  <c r="DM13" i="1"/>
  <c r="DK153" i="1"/>
  <c r="DL249" i="1"/>
  <c r="DM308" i="1"/>
  <c r="DK189" i="1"/>
  <c r="DL95" i="1"/>
  <c r="EM95" i="1" s="1"/>
  <c r="DL179" i="1"/>
  <c r="EM179" i="1" s="1"/>
  <c r="DL221" i="1"/>
  <c r="EM221" i="1" s="1"/>
  <c r="DL146" i="1"/>
  <c r="EM146" i="1" s="1"/>
  <c r="DS71" i="1"/>
  <c r="DK230" i="1"/>
  <c r="DM235" i="1"/>
  <c r="DL119" i="1"/>
  <c r="EM119" i="1" s="1"/>
  <c r="DM105" i="1"/>
  <c r="DL44" i="1"/>
  <c r="DM7" i="1"/>
  <c r="DL13" i="1"/>
  <c r="DM140" i="1"/>
  <c r="DL308" i="1"/>
  <c r="EM308" i="1" s="1"/>
  <c r="DM70" i="1"/>
  <c r="DL309" i="1"/>
  <c r="DL105" i="1"/>
  <c r="EM105" i="1" s="1"/>
  <c r="DM264" i="1"/>
  <c r="DL7" i="1"/>
  <c r="EM7" i="1" s="1"/>
  <c r="DM254" i="1"/>
  <c r="DL140" i="1"/>
  <c r="EM140" i="1" s="1"/>
  <c r="DM171" i="1"/>
  <c r="DL70" i="1"/>
  <c r="EM70" i="1" s="1"/>
  <c r="DM148" i="1"/>
  <c r="DM93" i="1"/>
  <c r="DM101" i="1"/>
  <c r="DM195" i="1"/>
  <c r="DM318" i="1"/>
  <c r="DL305" i="1"/>
  <c r="EM305" i="1" s="1"/>
  <c r="DL264" i="1"/>
  <c r="EM264" i="1" s="1"/>
  <c r="DM257" i="1"/>
  <c r="DL254" i="1"/>
  <c r="EM254" i="1" s="1"/>
  <c r="DM172" i="1"/>
  <c r="DL171" i="1"/>
  <c r="EM171" i="1" s="1"/>
  <c r="DM125" i="1"/>
  <c r="DL148" i="1"/>
  <c r="EM148" i="1" s="1"/>
  <c r="DL93" i="1"/>
  <c r="EM93" i="1" s="1"/>
  <c r="DL101" i="1"/>
  <c r="EM101" i="1" s="1"/>
  <c r="DL195" i="1"/>
  <c r="EM195" i="1" s="1"/>
  <c r="DM5" i="1"/>
  <c r="DM305" i="1"/>
  <c r="DM306" i="1"/>
  <c r="DL257" i="1"/>
  <c r="DM135" i="1"/>
  <c r="DL172" i="1"/>
  <c r="EM172" i="1" s="1"/>
  <c r="DM291" i="1"/>
  <c r="DL125" i="1"/>
  <c r="EM125" i="1" s="1"/>
  <c r="DM30" i="1"/>
  <c r="DK240" i="1"/>
  <c r="DL306" i="1"/>
  <c r="DM200" i="1"/>
  <c r="DL135" i="1"/>
  <c r="EM135" i="1" s="1"/>
  <c r="DM64" i="1"/>
  <c r="DL291" i="1"/>
  <c r="EM291" i="1" s="1"/>
  <c r="DM279" i="1"/>
  <c r="DL30" i="1"/>
  <c r="EM30" i="1" s="1"/>
  <c r="DM9" i="1"/>
  <c r="DM25" i="1"/>
  <c r="DM20" i="1"/>
  <c r="DM51" i="1"/>
  <c r="DL200" i="1"/>
  <c r="EM200" i="1" s="1"/>
  <c r="DM182" i="1"/>
  <c r="DL64" i="1"/>
  <c r="EM64" i="1" s="1"/>
  <c r="DM32" i="1"/>
  <c r="DL279" i="1"/>
  <c r="EM279" i="1" s="1"/>
  <c r="DM322" i="1"/>
  <c r="DL9" i="1"/>
  <c r="EM9" i="1" s="1"/>
  <c r="DL25" i="1"/>
  <c r="DL20" i="1"/>
  <c r="EM20" i="1" s="1"/>
  <c r="DL51" i="1"/>
  <c r="EM51" i="1" s="1"/>
  <c r="DM119" i="1"/>
  <c r="DK5" i="1"/>
  <c r="DM227" i="1"/>
  <c r="DL182" i="1"/>
  <c r="EM182" i="1" s="1"/>
  <c r="DM319" i="1"/>
  <c r="DL32" i="1"/>
  <c r="DM272" i="1"/>
  <c r="DL322" i="1"/>
  <c r="EM322" i="1" s="1"/>
  <c r="DM180" i="1"/>
  <c r="DK123" i="1"/>
  <c r="DL123" i="1"/>
  <c r="DM123" i="1"/>
  <c r="DM158" i="1"/>
  <c r="DL227" i="1"/>
  <c r="EM227" i="1" s="1"/>
  <c r="DM57" i="1"/>
  <c r="DL319" i="1"/>
  <c r="EM319" i="1" s="1"/>
  <c r="DM293" i="1"/>
  <c r="DL272" i="1"/>
  <c r="EM272" i="1" s="1"/>
  <c r="DM85" i="1"/>
  <c r="DL180" i="1"/>
  <c r="EM180" i="1" s="1"/>
  <c r="DM109" i="1"/>
  <c r="DM167" i="1"/>
  <c r="DM296" i="1"/>
  <c r="DM164" i="1"/>
  <c r="DL158" i="1"/>
  <c r="DL57" i="1"/>
  <c r="EM57" i="1" s="1"/>
  <c r="DL293" i="1"/>
  <c r="EM293" i="1" s="1"/>
  <c r="DL85" i="1"/>
  <c r="EM85" i="1" s="1"/>
  <c r="DM238" i="1"/>
  <c r="DL109" i="1"/>
  <c r="DL167" i="1"/>
  <c r="EM167" i="1" s="1"/>
  <c r="DL296" i="1"/>
  <c r="EM296" i="1" s="1"/>
  <c r="DL164" i="1"/>
  <c r="EM164" i="1" s="1"/>
  <c r="DM107" i="1"/>
  <c r="DM110" i="1"/>
  <c r="EJ40" i="1" l="1"/>
  <c r="EJ282" i="1"/>
  <c r="EP295" i="1"/>
  <c r="FE295" i="1" s="1"/>
  <c r="DP312" i="1"/>
  <c r="DP66" i="1"/>
  <c r="DP314" i="1"/>
  <c r="DP203" i="1"/>
  <c r="DP323" i="1"/>
  <c r="DP241" i="1"/>
  <c r="DN270" i="1"/>
  <c r="DP270" i="1" s="1"/>
  <c r="DN138" i="1"/>
  <c r="DP138" i="1" s="1"/>
  <c r="EM184" i="1"/>
  <c r="DP41" i="1"/>
  <c r="EI36" i="1"/>
  <c r="DN208" i="1"/>
  <c r="DP208" i="1" s="1"/>
  <c r="EM123" i="1"/>
  <c r="EJ66" i="1"/>
  <c r="EM66" i="1"/>
  <c r="DO66" i="1"/>
  <c r="DP166" i="1"/>
  <c r="DP107" i="1"/>
  <c r="DS34" i="1"/>
  <c r="DP34" i="1"/>
  <c r="DN131" i="1"/>
  <c r="DP131" i="1" s="1"/>
  <c r="EM131" i="1"/>
  <c r="EM311" i="1"/>
  <c r="DN255" i="1"/>
  <c r="DO255" i="1" s="1"/>
  <c r="DN161" i="1"/>
  <c r="DP161" i="1" s="1"/>
  <c r="EM193" i="1"/>
  <c r="DO193" i="1"/>
  <c r="EM96" i="1"/>
  <c r="DO96" i="1"/>
  <c r="EJ4" i="1"/>
  <c r="EI18" i="1"/>
  <c r="DQ18" i="1"/>
  <c r="EN18" i="1"/>
  <c r="DN28" i="1"/>
  <c r="DP28" i="1" s="1"/>
  <c r="DN106" i="1"/>
  <c r="DT106" i="1" s="1"/>
  <c r="DN143" i="1"/>
  <c r="DO143" i="1" s="1"/>
  <c r="EJ310" i="1"/>
  <c r="DO310" i="1"/>
  <c r="EM310" i="1"/>
  <c r="EI250" i="1"/>
  <c r="EN250" i="1"/>
  <c r="DQ250" i="1"/>
  <c r="EN10" i="1"/>
  <c r="DQ10" i="1"/>
  <c r="DN137" i="1"/>
  <c r="DS137" i="1" s="1"/>
  <c r="DQ28" i="1"/>
  <c r="EN28" i="1"/>
  <c r="DN156" i="1"/>
  <c r="DP156" i="1" s="1"/>
  <c r="DQ106" i="1"/>
  <c r="EN106" i="1"/>
  <c r="EM54" i="1"/>
  <c r="EM137" i="1"/>
  <c r="EI302" i="1"/>
  <c r="DP295" i="1"/>
  <c r="EJ58" i="1"/>
  <c r="EM58" i="1"/>
  <c r="EI99" i="1"/>
  <c r="EN99" i="1"/>
  <c r="DQ99" i="1"/>
  <c r="DN126" i="1"/>
  <c r="DO126" i="1" s="1"/>
  <c r="EM250" i="1"/>
  <c r="DO250" i="1"/>
  <c r="EJ108" i="1"/>
  <c r="EJ244" i="1"/>
  <c r="EM244" i="1"/>
  <c r="EN77" i="1"/>
  <c r="DQ77" i="1"/>
  <c r="EM102" i="1"/>
  <c r="DN102" i="1"/>
  <c r="DP102" i="1" s="1"/>
  <c r="EJ223" i="1"/>
  <c r="EM223" i="1"/>
  <c r="EI309" i="1"/>
  <c r="DN223" i="1"/>
  <c r="DP223" i="1" s="1"/>
  <c r="DO295" i="1"/>
  <c r="EJ155" i="1"/>
  <c r="DN149" i="1"/>
  <c r="DP149" i="1" s="1"/>
  <c r="DO275" i="1"/>
  <c r="EM275" i="1"/>
  <c r="EI282" i="1"/>
  <c r="DQ282" i="1"/>
  <c r="EN282" i="1"/>
  <c r="EM149" i="1"/>
  <c r="DN49" i="1"/>
  <c r="DP49" i="1" s="1"/>
  <c r="EM213" i="1"/>
  <c r="DN214" i="1"/>
  <c r="DP214" i="1" s="1"/>
  <c r="EJ187" i="1"/>
  <c r="EM187" i="1"/>
  <c r="EJ62" i="1"/>
  <c r="EM62" i="1"/>
  <c r="DN127" i="1"/>
  <c r="DP127" i="1" s="1"/>
  <c r="EM37" i="1"/>
  <c r="DO37" i="1"/>
  <c r="EJ42" i="1"/>
  <c r="DN201" i="1"/>
  <c r="DP201" i="1" s="1"/>
  <c r="DN263" i="1"/>
  <c r="DP263" i="1" s="1"/>
  <c r="DN88" i="1"/>
  <c r="DQ88" i="1" s="1"/>
  <c r="EM290" i="1"/>
  <c r="DO230" i="1"/>
  <c r="EM230" i="1"/>
  <c r="EM138" i="1"/>
  <c r="EM122" i="1"/>
  <c r="EJ91" i="1"/>
  <c r="DN94" i="1"/>
  <c r="DQ94" i="1" s="1"/>
  <c r="EM214" i="1"/>
  <c r="EM189" i="1"/>
  <c r="EN139" i="1"/>
  <c r="DQ139" i="1"/>
  <c r="DO240" i="1"/>
  <c r="EM240" i="1"/>
  <c r="EN240" i="1"/>
  <c r="DQ240" i="1"/>
  <c r="EJ234" i="1"/>
  <c r="DN141" i="1"/>
  <c r="DO141" i="1" s="1"/>
  <c r="DO23" i="1"/>
  <c r="EM23" i="1"/>
  <c r="DN300" i="1"/>
  <c r="DP300" i="1" s="1"/>
  <c r="EM270" i="1"/>
  <c r="EM68" i="1"/>
  <c r="DN236" i="1"/>
  <c r="DP236" i="1" s="1"/>
  <c r="DN82" i="1"/>
  <c r="DP82" i="1" s="1"/>
  <c r="EM225" i="1"/>
  <c r="EM2" i="1"/>
  <c r="DR2" i="1"/>
  <c r="DO2" i="1"/>
  <c r="DO50" i="1"/>
  <c r="EM50" i="1"/>
  <c r="DN91" i="1"/>
  <c r="DQ91" i="1" s="1"/>
  <c r="DN151" i="1"/>
  <c r="DQ151" i="1" s="1"/>
  <c r="DQ23" i="1"/>
  <c r="EN23" i="1"/>
  <c r="EM42" i="1"/>
  <c r="EJ316" i="1"/>
  <c r="EM316" i="1"/>
  <c r="EN96" i="1"/>
  <c r="DQ96" i="1"/>
  <c r="DQ166" i="1"/>
  <c r="EN166" i="1"/>
  <c r="EM130" i="1"/>
  <c r="EM77" i="1"/>
  <c r="DO77" i="1"/>
  <c r="EL77" i="1" s="1"/>
  <c r="EM203" i="1"/>
  <c r="DO203" i="1"/>
  <c r="DN40" i="1"/>
  <c r="DQ40" i="1" s="1"/>
  <c r="EM106" i="1"/>
  <c r="EI217" i="1"/>
  <c r="EN181" i="1"/>
  <c r="DQ181" i="1"/>
  <c r="DN205" i="1"/>
  <c r="DP205" i="1" s="1"/>
  <c r="EJ306" i="1"/>
  <c r="DO312" i="1"/>
  <c r="EM312" i="1"/>
  <c r="DQ26" i="1"/>
  <c r="EN26" i="1"/>
  <c r="EJ6" i="1"/>
  <c r="DN285" i="1"/>
  <c r="DP285" i="1" s="1"/>
  <c r="DO110" i="1"/>
  <c r="EM110" i="1"/>
  <c r="DO177" i="1"/>
  <c r="EM177" i="1"/>
  <c r="EM170" i="1"/>
  <c r="EM201" i="1"/>
  <c r="EM306" i="1"/>
  <c r="EM11" i="1"/>
  <c r="EN66" i="1"/>
  <c r="DQ66" i="1"/>
  <c r="DN112" i="1"/>
  <c r="DP112" i="1" s="1"/>
  <c r="EM234" i="1"/>
  <c r="DN307" i="1"/>
  <c r="DO307" i="1" s="1"/>
  <c r="EN177" i="1"/>
  <c r="DQ177" i="1"/>
  <c r="EM220" i="1"/>
  <c r="DO220" i="1"/>
  <c r="DP238" i="1"/>
  <c r="DN229" i="1"/>
  <c r="DP229" i="1" s="1"/>
  <c r="DQ284" i="1"/>
  <c r="EN284" i="1"/>
  <c r="DQ131" i="1"/>
  <c r="DO41" i="1"/>
  <c r="EM41" i="1"/>
  <c r="DO18" i="1"/>
  <c r="EM18" i="1"/>
  <c r="EM88" i="1"/>
  <c r="DP152" i="1"/>
  <c r="DQ41" i="1"/>
  <c r="EN41" i="1"/>
  <c r="EM152" i="1"/>
  <c r="EM249" i="1"/>
  <c r="DO152" i="1"/>
  <c r="EI112" i="1"/>
  <c r="EM237" i="1"/>
  <c r="DN232" i="1"/>
  <c r="DP232" i="1" s="1"/>
  <c r="DN74" i="1"/>
  <c r="DP74" i="1" s="1"/>
  <c r="DO282" i="1"/>
  <c r="EM282" i="1"/>
  <c r="EM25" i="1"/>
  <c r="EM155" i="1"/>
  <c r="EM287" i="1"/>
  <c r="DO287" i="1"/>
  <c r="DQ152" i="1"/>
  <c r="EN152" i="1"/>
  <c r="EM89" i="1"/>
  <c r="EM153" i="1"/>
  <c r="EJ216" i="1"/>
  <c r="EM216" i="1"/>
  <c r="EN203" i="1"/>
  <c r="DQ203" i="1"/>
  <c r="DN21" i="1"/>
  <c r="DP21" i="1" s="1"/>
  <c r="EM222" i="1"/>
  <c r="EJ202" i="1"/>
  <c r="EJ269" i="1"/>
  <c r="EN314" i="1"/>
  <c r="DQ314" i="1"/>
  <c r="EJ145" i="1"/>
  <c r="EJ73" i="1"/>
  <c r="DP86" i="1"/>
  <c r="DO241" i="1"/>
  <c r="EM241" i="1"/>
  <c r="EM87" i="1"/>
  <c r="EI161" i="1"/>
  <c r="EN323" i="1"/>
  <c r="DQ323" i="1"/>
  <c r="EJ90" i="1"/>
  <c r="EM90" i="1"/>
  <c r="EM205" i="1"/>
  <c r="DP173" i="1"/>
  <c r="EM226" i="1"/>
  <c r="EM313" i="1"/>
  <c r="EI12" i="1"/>
  <c r="DQ294" i="1"/>
  <c r="EN294" i="1"/>
  <c r="EM218" i="1"/>
  <c r="EM44" i="1"/>
  <c r="EM32" i="1"/>
  <c r="EM208" i="1"/>
  <c r="EI311" i="1"/>
  <c r="EI117" i="1"/>
  <c r="EN117" i="1"/>
  <c r="DQ117" i="1"/>
  <c r="EI211" i="1"/>
  <c r="EN138" i="1"/>
  <c r="DQ138" i="1"/>
  <c r="DN266" i="1"/>
  <c r="DO266" i="1" s="1"/>
  <c r="EI178" i="1"/>
  <c r="EM108" i="1"/>
  <c r="DO117" i="1"/>
  <c r="EM117" i="1"/>
  <c r="EJ245" i="1"/>
  <c r="DQ280" i="1"/>
  <c r="EN280" i="1"/>
  <c r="EN50" i="1"/>
  <c r="DQ50" i="1"/>
  <c r="EJ209" i="1"/>
  <c r="EM209" i="1"/>
  <c r="EI123" i="1"/>
  <c r="DN206" i="1"/>
  <c r="DP206" i="1" s="1"/>
  <c r="DN45" i="1"/>
  <c r="DP45" i="1" s="1"/>
  <c r="EM300" i="1"/>
  <c r="DP5" i="1"/>
  <c r="EM13" i="1"/>
  <c r="DS240" i="1"/>
  <c r="DP240" i="1"/>
  <c r="EJ48" i="1"/>
  <c r="EJ129" i="1"/>
  <c r="DN273" i="1"/>
  <c r="DP273" i="1" s="1"/>
  <c r="EM178" i="1"/>
  <c r="EJ10" i="1"/>
  <c r="EM10" i="1"/>
  <c r="DO10" i="1"/>
  <c r="DN204" i="1"/>
  <c r="DP204" i="1" s="1"/>
  <c r="EM78" i="1"/>
  <c r="EJ248" i="1"/>
  <c r="DN209" i="1"/>
  <c r="DP209" i="1" s="1"/>
  <c r="EN208" i="1"/>
  <c r="EN223" i="1"/>
  <c r="DN114" i="1"/>
  <c r="DP114" i="1" s="1"/>
  <c r="DN281" i="1"/>
  <c r="DP281" i="1" s="1"/>
  <c r="EN201" i="1"/>
  <c r="EM31" i="1"/>
  <c r="DO31" i="1"/>
  <c r="DQ238" i="1"/>
  <c r="EN238" i="1"/>
  <c r="EJ268" i="1"/>
  <c r="DQ37" i="1"/>
  <c r="EN37" i="1"/>
  <c r="DS2" i="1"/>
  <c r="DP2" i="1"/>
  <c r="EJ134" i="1"/>
  <c r="EM134" i="1"/>
  <c r="DO280" i="1"/>
  <c r="EM280" i="1"/>
  <c r="EM45" i="1"/>
  <c r="EM247" i="1"/>
  <c r="EM5" i="1"/>
  <c r="DO5" i="1"/>
  <c r="DR99" i="1"/>
  <c r="EM99" i="1"/>
  <c r="DO99" i="1"/>
  <c r="DR71" i="1"/>
  <c r="DO71" i="1"/>
  <c r="EM71" i="1"/>
  <c r="DN217" i="1"/>
  <c r="DO217" i="1" s="1"/>
  <c r="EJ175" i="1"/>
  <c r="EI79" i="1"/>
  <c r="DS37" i="1"/>
  <c r="DP37" i="1"/>
  <c r="DN63" i="1"/>
  <c r="DP63" i="1" s="1"/>
  <c r="EM139" i="1"/>
  <c r="DO139" i="1"/>
  <c r="DN197" i="1"/>
  <c r="DO197" i="1" s="1"/>
  <c r="EM109" i="1"/>
  <c r="EM126" i="1"/>
  <c r="DP220" i="1"/>
  <c r="DN92" i="1"/>
  <c r="DP92" i="1" s="1"/>
  <c r="DN59" i="1"/>
  <c r="DP59" i="1" s="1"/>
  <c r="EM59" i="1"/>
  <c r="EJ185" i="1"/>
  <c r="EM185" i="1"/>
  <c r="DN27" i="1"/>
  <c r="DP27" i="1" s="1"/>
  <c r="DN289" i="1"/>
  <c r="DP289" i="1" s="1"/>
  <c r="DQ107" i="1"/>
  <c r="EN107" i="1"/>
  <c r="DS284" i="1"/>
  <c r="DP284" i="1"/>
  <c r="EJ174" i="1"/>
  <c r="EM301" i="1"/>
  <c r="EM8" i="1"/>
  <c r="DN196" i="1"/>
  <c r="DO196" i="1" s="1"/>
  <c r="EN270" i="1"/>
  <c r="DQ270" i="1"/>
  <c r="DS288" i="1"/>
  <c r="DP288" i="1"/>
  <c r="EM239" i="1"/>
  <c r="EM259" i="1"/>
  <c r="DO259" i="1"/>
  <c r="EM309" i="1"/>
  <c r="DQ173" i="1"/>
  <c r="EN173" i="1"/>
  <c r="EJ303" i="1"/>
  <c r="EM46" i="1"/>
  <c r="DP259" i="1"/>
  <c r="EM127" i="1"/>
  <c r="EM261" i="1"/>
  <c r="EM323" i="1"/>
  <c r="DO323" i="1"/>
  <c r="EM151" i="1"/>
  <c r="EJ231" i="1"/>
  <c r="EJ168" i="1"/>
  <c r="EM165" i="1"/>
  <c r="EI130" i="1"/>
  <c r="EM142" i="1"/>
  <c r="EM186" i="1"/>
  <c r="DN134" i="1"/>
  <c r="DP134" i="1" s="1"/>
  <c r="DN278" i="1"/>
  <c r="DP278" i="1" s="1"/>
  <c r="EM174" i="1"/>
  <c r="EM229" i="1"/>
  <c r="DP230" i="1"/>
  <c r="DP10" i="1"/>
  <c r="EM33" i="1"/>
  <c r="EM113" i="1"/>
  <c r="DQ86" i="1"/>
  <c r="EN86" i="1"/>
  <c r="EJ181" i="1"/>
  <c r="DO181" i="1"/>
  <c r="EM181" i="1"/>
  <c r="DO166" i="1"/>
  <c r="EM166" i="1"/>
  <c r="DN3" i="1"/>
  <c r="DP3" i="1" s="1"/>
  <c r="DO294" i="1"/>
  <c r="EM294" i="1"/>
  <c r="DO173" i="1"/>
  <c r="EM173" i="1"/>
  <c r="EM121" i="1"/>
  <c r="EN71" i="1"/>
  <c r="DQ71" i="1"/>
  <c r="DN144" i="1"/>
  <c r="DS144" i="1" s="1"/>
  <c r="EM202" i="1"/>
  <c r="DN191" i="1"/>
  <c r="DP191" i="1" s="1"/>
  <c r="DS310" i="1"/>
  <c r="DP310" i="1"/>
  <c r="EN310" i="1"/>
  <c r="DQ310" i="1"/>
  <c r="EI78" i="1"/>
  <c r="DQ220" i="1"/>
  <c r="EN220" i="1"/>
  <c r="DQ315" i="1"/>
  <c r="EN315" i="1"/>
  <c r="DN147" i="1"/>
  <c r="DP147" i="1" s="1"/>
  <c r="DN157" i="1"/>
  <c r="DP157" i="1" s="1"/>
  <c r="DN239" i="1"/>
  <c r="DQ239" i="1" s="1"/>
  <c r="EM60" i="1"/>
  <c r="EM3" i="1"/>
  <c r="EM248" i="1"/>
  <c r="EJ251" i="1"/>
  <c r="EM251" i="1"/>
  <c r="EI230" i="1"/>
  <c r="DQ230" i="1"/>
  <c r="EN230" i="1"/>
  <c r="EN241" i="1"/>
  <c r="DQ241" i="1"/>
  <c r="EI259" i="1"/>
  <c r="EN259" i="1"/>
  <c r="DQ259" i="1"/>
  <c r="EI60" i="1"/>
  <c r="EN5" i="1"/>
  <c r="DQ5" i="1"/>
  <c r="EM34" i="1"/>
  <c r="DO34" i="1"/>
  <c r="EI288" i="1"/>
  <c r="EN288" i="1"/>
  <c r="DQ288" i="1"/>
  <c r="DN301" i="1"/>
  <c r="DP301" i="1" s="1"/>
  <c r="EN312" i="1"/>
  <c r="DQ312" i="1"/>
  <c r="DN12" i="1"/>
  <c r="DP12" i="1" s="1"/>
  <c r="DN19" i="1"/>
  <c r="DP19" i="1" s="1"/>
  <c r="EJ224" i="1"/>
  <c r="EM269" i="1"/>
  <c r="DP275" i="1"/>
  <c r="EI210" i="1"/>
  <c r="DN283" i="1"/>
  <c r="DP283" i="1" s="1"/>
  <c r="EI289" i="1"/>
  <c r="EI233" i="1"/>
  <c r="EM236" i="1"/>
  <c r="EJ254" i="1"/>
  <c r="EN2" i="1"/>
  <c r="DQ2" i="1"/>
  <c r="EJ267" i="1"/>
  <c r="EJ284" i="1"/>
  <c r="EM284" i="1"/>
  <c r="DO284" i="1"/>
  <c r="DN120" i="1"/>
  <c r="DP120" i="1" s="1"/>
  <c r="DN75" i="1"/>
  <c r="DP75" i="1" s="1"/>
  <c r="EM111" i="1"/>
  <c r="EM219" i="1"/>
  <c r="EM286" i="1"/>
  <c r="EM120" i="1"/>
  <c r="EM28" i="1"/>
  <c r="EM246" i="1"/>
  <c r="DQ295" i="1"/>
  <c r="EN295" i="1"/>
  <c r="DS96" i="1"/>
  <c r="DP96" i="1"/>
  <c r="EM315" i="1"/>
  <c r="DO315" i="1"/>
  <c r="EI275" i="1"/>
  <c r="DQ275" i="1"/>
  <c r="EN275" i="1"/>
  <c r="EM260" i="1"/>
  <c r="EN34" i="1"/>
  <c r="DQ34" i="1"/>
  <c r="EM124" i="1"/>
  <c r="DO26" i="1"/>
  <c r="EM26" i="1"/>
  <c r="EM55" i="1"/>
  <c r="EM175" i="1"/>
  <c r="EM191" i="1"/>
  <c r="EM98" i="1"/>
  <c r="EM292" i="1"/>
  <c r="DO107" i="1"/>
  <c r="EM107" i="1"/>
  <c r="EI213" i="1"/>
  <c r="DS181" i="1"/>
  <c r="DP181" i="1"/>
  <c r="DQ110" i="1"/>
  <c r="EN110" i="1"/>
  <c r="EJ154" i="1"/>
  <c r="EI318" i="1"/>
  <c r="EI121" i="1"/>
  <c r="EM188" i="1"/>
  <c r="EN31" i="1"/>
  <c r="DQ31" i="1"/>
  <c r="EM303" i="1"/>
  <c r="EM94" i="1"/>
  <c r="EM160" i="1"/>
  <c r="EM162" i="1"/>
  <c r="EM321" i="1"/>
  <c r="DS26" i="1"/>
  <c r="DP26" i="1"/>
  <c r="EM314" i="1"/>
  <c r="DO314" i="1"/>
  <c r="EN193" i="1"/>
  <c r="DQ193" i="1"/>
  <c r="DN269" i="1"/>
  <c r="DT269" i="1" s="1"/>
  <c r="EI194" i="1"/>
  <c r="EN287" i="1"/>
  <c r="DQ287" i="1"/>
  <c r="EM228" i="1"/>
  <c r="DO238" i="1"/>
  <c r="EM238" i="1"/>
  <c r="EM288" i="1"/>
  <c r="DO288" i="1"/>
  <c r="EL288" i="1" s="1"/>
  <c r="DO86" i="1"/>
  <c r="EM86" i="1"/>
  <c r="EI206" i="1"/>
  <c r="EM252" i="1"/>
  <c r="EJ56" i="1"/>
  <c r="EM196" i="1"/>
  <c r="EM74" i="1"/>
  <c r="EM158" i="1"/>
  <c r="EM257" i="1"/>
  <c r="EJ176" i="1"/>
  <c r="EI228" i="1"/>
  <c r="EJ23" i="1"/>
  <c r="EI53" i="1"/>
  <c r="EI266" i="1"/>
  <c r="EJ118" i="1"/>
  <c r="EI114" i="1"/>
  <c r="EI271" i="1"/>
  <c r="EI219" i="1"/>
  <c r="EJ104" i="1"/>
  <c r="EI96" i="1"/>
  <c r="EI295" i="1"/>
  <c r="EI281" i="1"/>
  <c r="EI150" i="1"/>
  <c r="EJ265" i="1"/>
  <c r="EI110" i="1"/>
  <c r="EI174" i="1"/>
  <c r="EI286" i="1"/>
  <c r="EI120" i="1"/>
  <c r="EI19" i="1"/>
  <c r="EI186" i="1"/>
  <c r="EI262" i="1"/>
  <c r="EI229" i="1"/>
  <c r="EI143" i="1"/>
  <c r="EI196" i="1"/>
  <c r="EI184" i="1"/>
  <c r="EI149" i="1"/>
  <c r="EI197" i="1"/>
  <c r="EI43" i="1"/>
  <c r="EI90" i="1"/>
  <c r="EI4" i="1"/>
  <c r="EI28" i="1"/>
  <c r="EI261" i="1"/>
  <c r="EI239" i="1"/>
  <c r="EI106" i="1"/>
  <c r="EI252" i="1"/>
  <c r="EI156" i="1"/>
  <c r="EI132" i="1"/>
  <c r="EJ295" i="1"/>
  <c r="EI246" i="1"/>
  <c r="EJ102" i="1"/>
  <c r="EI32" i="1"/>
  <c r="EI54" i="1"/>
  <c r="EI207" i="1"/>
  <c r="EI290" i="1"/>
  <c r="DN56" i="1"/>
  <c r="EN56" i="1" s="1"/>
  <c r="EI241" i="1"/>
  <c r="EI160" i="1"/>
  <c r="EI247" i="1"/>
  <c r="EI122" i="1"/>
  <c r="EI189" i="1"/>
  <c r="EI163" i="1"/>
  <c r="EI300" i="1"/>
  <c r="EI322" i="1"/>
  <c r="EI26" i="1"/>
  <c r="EI61" i="1"/>
  <c r="EI67" i="1"/>
  <c r="EI280" i="1"/>
  <c r="EI16" i="1"/>
  <c r="EI235" i="1"/>
  <c r="EI270" i="1"/>
  <c r="EI153" i="1"/>
  <c r="EI305" i="1"/>
  <c r="EI13" i="1"/>
  <c r="EI237" i="1"/>
  <c r="EI107" i="1"/>
  <c r="EI278" i="1"/>
  <c r="EI81" i="1"/>
  <c r="EI313" i="1"/>
  <c r="EI308" i="1"/>
  <c r="EI51" i="1"/>
  <c r="EI5" i="1"/>
  <c r="EI225" i="1"/>
  <c r="EJ24" i="1"/>
  <c r="EI260" i="1"/>
  <c r="EI22" i="1"/>
  <c r="EI253" i="1"/>
  <c r="EI52" i="1"/>
  <c r="EI182" i="1"/>
  <c r="EI44" i="1"/>
  <c r="EJ164" i="1"/>
  <c r="EJ228" i="1"/>
  <c r="EJ167" i="1"/>
  <c r="EI238" i="1"/>
  <c r="EJ277" i="1"/>
  <c r="EI152" i="1"/>
  <c r="EI316" i="1"/>
  <c r="EJ219" i="1"/>
  <c r="EI49" i="1"/>
  <c r="EI92" i="1"/>
  <c r="EI131" i="1"/>
  <c r="EI94" i="1"/>
  <c r="EI192" i="1"/>
  <c r="EJ250" i="1"/>
  <c r="EI214" i="1"/>
  <c r="EI307" i="1"/>
  <c r="EI113" i="1"/>
  <c r="EI204" i="1"/>
  <c r="EJ211" i="1"/>
  <c r="EI59" i="1"/>
  <c r="EI283" i="1"/>
  <c r="EI48" i="1"/>
  <c r="EJ51" i="1"/>
  <c r="EI199" i="1"/>
  <c r="EI20" i="1"/>
  <c r="EI9" i="1"/>
  <c r="EI84" i="1"/>
  <c r="DT287" i="1"/>
  <c r="EI287" i="1"/>
  <c r="EI201" i="1"/>
  <c r="EI263" i="1"/>
  <c r="EI269" i="1"/>
  <c r="EI82" i="1"/>
  <c r="EI232" i="1"/>
  <c r="EI212" i="1"/>
  <c r="EI170" i="1"/>
  <c r="EI3" i="1"/>
  <c r="EI91" i="1"/>
  <c r="EI76" i="1"/>
  <c r="EI187" i="1"/>
  <c r="EI205" i="1"/>
  <c r="EI23" i="1"/>
  <c r="EI33" i="1"/>
  <c r="EI146" i="1"/>
  <c r="EI95" i="1"/>
  <c r="EI306" i="1"/>
  <c r="EI6" i="1"/>
  <c r="EI141" i="1"/>
  <c r="EI177" i="1"/>
  <c r="EI40" i="1"/>
  <c r="EI243" i="1"/>
  <c r="DT139" i="1"/>
  <c r="EI139" i="1"/>
  <c r="EI185" i="1"/>
  <c r="EI46" i="1"/>
  <c r="EI265" i="1"/>
  <c r="EI234" i="1"/>
  <c r="EI128" i="1"/>
  <c r="EI202" i="1"/>
  <c r="EJ152" i="1"/>
  <c r="EI301" i="1"/>
  <c r="EI162" i="1"/>
  <c r="EI89" i="1"/>
  <c r="EI41" i="1"/>
  <c r="EI310" i="1"/>
  <c r="EI88" i="1"/>
  <c r="EI245" i="1"/>
  <c r="EI30" i="1"/>
  <c r="EJ220" i="1"/>
  <c r="EI220" i="1"/>
  <c r="EI98" i="1"/>
  <c r="EI74" i="1"/>
  <c r="EI285" i="1"/>
  <c r="EI116" i="1"/>
  <c r="EI236" i="1"/>
  <c r="EI256" i="1"/>
  <c r="EI87" i="1"/>
  <c r="EI244" i="1"/>
  <c r="EI27" i="1"/>
  <c r="EI183" i="1"/>
  <c r="EI66" i="1"/>
  <c r="EI168" i="1"/>
  <c r="EI249" i="1"/>
  <c r="EI135" i="1"/>
  <c r="EI42" i="1"/>
  <c r="EI24" i="1"/>
  <c r="EJ52" i="1"/>
  <c r="EI145" i="1"/>
  <c r="EI294" i="1"/>
  <c r="EI21" i="1"/>
  <c r="EI209" i="1"/>
  <c r="EI108" i="1"/>
  <c r="EI291" i="1"/>
  <c r="EI138" i="1"/>
  <c r="EI73" i="1"/>
  <c r="EI221" i="1"/>
  <c r="EI314" i="1"/>
  <c r="DT50" i="1"/>
  <c r="EI50" i="1"/>
  <c r="EI181" i="1"/>
  <c r="EI255" i="1"/>
  <c r="EI47" i="1"/>
  <c r="EI172" i="1"/>
  <c r="EI317" i="1"/>
  <c r="EI35" i="1"/>
  <c r="EJ193" i="1"/>
  <c r="EI193" i="1"/>
  <c r="EI216" i="1"/>
  <c r="EI175" i="1"/>
  <c r="EI273" i="1"/>
  <c r="EJ88" i="1"/>
  <c r="EI102" i="1"/>
  <c r="EI299" i="1"/>
  <c r="EI127" i="1"/>
  <c r="EI242" i="1"/>
  <c r="EI223" i="1"/>
  <c r="EI248" i="1"/>
  <c r="EI45" i="1"/>
  <c r="EI298" i="1"/>
  <c r="EI125" i="1"/>
  <c r="EI296" i="1"/>
  <c r="EI165" i="1"/>
  <c r="EI292" i="1"/>
  <c r="EI14" i="1"/>
  <c r="EJ203" i="1"/>
  <c r="EI203" i="1"/>
  <c r="EI142" i="1"/>
  <c r="EI69" i="1"/>
  <c r="EI158" i="1"/>
  <c r="EI63" i="1"/>
  <c r="EI83" i="1"/>
  <c r="EI62" i="1"/>
  <c r="EI297" i="1"/>
  <c r="EI167" i="1"/>
  <c r="EI159" i="1"/>
  <c r="DT71" i="1"/>
  <c r="EI71" i="1"/>
  <c r="EI226" i="1"/>
  <c r="EI25" i="1"/>
  <c r="EI323" i="1"/>
  <c r="EI126" i="1"/>
  <c r="EI218" i="1"/>
  <c r="EI100" i="1"/>
  <c r="EI315" i="1"/>
  <c r="EI115" i="1"/>
  <c r="EI279" i="1"/>
  <c r="EI64" i="1"/>
  <c r="EI200" i="1"/>
  <c r="EI8" i="1"/>
  <c r="EI109" i="1"/>
  <c r="EI85" i="1"/>
  <c r="EI148" i="1"/>
  <c r="EI104" i="1"/>
  <c r="EI147" i="1"/>
  <c r="EI303" i="1"/>
  <c r="EI179" i="1"/>
  <c r="EI321" i="1"/>
  <c r="EI97" i="1"/>
  <c r="EI277" i="1"/>
  <c r="EI195" i="1"/>
  <c r="EI2" i="1"/>
  <c r="EI180" i="1"/>
  <c r="EI320" i="1"/>
  <c r="EI144" i="1"/>
  <c r="EI39" i="1"/>
  <c r="EI231" i="1"/>
  <c r="EI129" i="1"/>
  <c r="EI72" i="1"/>
  <c r="EI157" i="1"/>
  <c r="EI101" i="1"/>
  <c r="EI293" i="1"/>
  <c r="EI70" i="1"/>
  <c r="EI31" i="1"/>
  <c r="EI80" i="1"/>
  <c r="EI215" i="1"/>
  <c r="EI93" i="1"/>
  <c r="EI267" i="1"/>
  <c r="EJ308" i="1"/>
  <c r="EI224" i="1"/>
  <c r="EI11" i="1"/>
  <c r="EI111" i="1"/>
  <c r="EI304" i="1"/>
  <c r="EI133" i="1"/>
  <c r="EI154" i="1"/>
  <c r="EI34" i="1"/>
  <c r="EI140" i="1"/>
  <c r="EI124" i="1"/>
  <c r="EI169" i="1"/>
  <c r="EI58" i="1"/>
  <c r="EI258" i="1"/>
  <c r="EI136" i="1"/>
  <c r="DN55" i="1"/>
  <c r="DO55" i="1" s="1"/>
  <c r="EI55" i="1"/>
  <c r="EI75" i="1"/>
  <c r="EJ311" i="1"/>
  <c r="EJ150" i="1"/>
  <c r="EI166" i="1"/>
  <c r="EI257" i="1"/>
  <c r="EI268" i="1"/>
  <c r="EI118" i="1"/>
  <c r="EI264" i="1"/>
  <c r="EI38" i="1"/>
  <c r="EI86" i="1"/>
  <c r="EI274" i="1"/>
  <c r="EI222" i="1"/>
  <c r="EI134" i="1"/>
  <c r="DT77" i="1"/>
  <c r="EI77" i="1"/>
  <c r="EI198" i="1"/>
  <c r="EI164" i="1"/>
  <c r="EI173" i="1"/>
  <c r="EI171" i="1"/>
  <c r="EI188" i="1"/>
  <c r="EI7" i="1"/>
  <c r="EI17" i="1"/>
  <c r="EI284" i="1"/>
  <c r="EI190" i="1"/>
  <c r="DR294" i="1"/>
  <c r="EI65" i="1"/>
  <c r="DT143" i="1"/>
  <c r="EI151" i="1"/>
  <c r="EI240" i="1"/>
  <c r="EI29" i="1"/>
  <c r="EI312" i="1"/>
  <c r="EI57" i="1"/>
  <c r="EI254" i="1"/>
  <c r="EI272" i="1"/>
  <c r="EJ182" i="1"/>
  <c r="EI68" i="1"/>
  <c r="EI251" i="1"/>
  <c r="EI155" i="1"/>
  <c r="DT196" i="1"/>
  <c r="EI56" i="1"/>
  <c r="EI208" i="1"/>
  <c r="EI10" i="1"/>
  <c r="EI276" i="1"/>
  <c r="EI37" i="1"/>
  <c r="EI103" i="1"/>
  <c r="EI319" i="1"/>
  <c r="EI227" i="1"/>
  <c r="EI119" i="1"/>
  <c r="EI105" i="1"/>
  <c r="EI176" i="1"/>
  <c r="EI15" i="1"/>
  <c r="EI137" i="1"/>
  <c r="EJ208" i="1"/>
  <c r="EI191" i="1"/>
  <c r="DN248" i="1"/>
  <c r="EN248" i="1" s="1"/>
  <c r="EJ111" i="1"/>
  <c r="EJ281" i="1"/>
  <c r="EJ286" i="1"/>
  <c r="DN48" i="1"/>
  <c r="DT48" i="1" s="1"/>
  <c r="DT193" i="1"/>
  <c r="EJ105" i="1"/>
  <c r="EJ319" i="1"/>
  <c r="EJ103" i="1"/>
  <c r="EJ86" i="1"/>
  <c r="EJ68" i="1"/>
  <c r="EJ132" i="1"/>
  <c r="EJ294" i="1"/>
  <c r="EJ96" i="1"/>
  <c r="EJ184" i="1"/>
  <c r="EJ178" i="1"/>
  <c r="EJ252" i="1"/>
  <c r="DN224" i="1"/>
  <c r="DR224" i="1" s="1"/>
  <c r="EJ199" i="1"/>
  <c r="EJ239" i="1"/>
  <c r="DN303" i="1"/>
  <c r="DP303" i="1" s="1"/>
  <c r="EJ160" i="1"/>
  <c r="EJ177" i="1"/>
  <c r="EJ94" i="1"/>
  <c r="EJ315" i="1"/>
  <c r="DN316" i="1"/>
  <c r="DQ316" i="1" s="1"/>
  <c r="EJ249" i="1"/>
  <c r="DT275" i="1"/>
  <c r="EJ31" i="1"/>
  <c r="DT12" i="1"/>
  <c r="EJ106" i="1"/>
  <c r="EJ183" i="1"/>
  <c r="EJ313" i="1"/>
  <c r="EJ291" i="1"/>
  <c r="EJ135" i="1"/>
  <c r="EJ170" i="1"/>
  <c r="EJ39" i="1"/>
  <c r="DN160" i="1"/>
  <c r="DP160" i="1" s="1"/>
  <c r="EJ153" i="1"/>
  <c r="EJ30" i="1"/>
  <c r="EJ83" i="1"/>
  <c r="DT131" i="1"/>
  <c r="DS131" i="1"/>
  <c r="DS196" i="1"/>
  <c r="EJ238" i="1"/>
  <c r="DN219" i="1"/>
  <c r="DP219" i="1" s="1"/>
  <c r="DS114" i="1"/>
  <c r="EJ128" i="1"/>
  <c r="DN4" i="1"/>
  <c r="EP4" i="1" s="1"/>
  <c r="FE4" i="1" s="1"/>
  <c r="EJ45" i="1"/>
  <c r="EJ33" i="1"/>
  <c r="DR280" i="1"/>
  <c r="EJ163" i="1"/>
  <c r="EJ191" i="1"/>
  <c r="EJ18" i="1"/>
  <c r="EJ13" i="1"/>
  <c r="DN184" i="1"/>
  <c r="EJ278" i="1"/>
  <c r="EJ114" i="1"/>
  <c r="DR208" i="1"/>
  <c r="EJ300" i="1"/>
  <c r="EJ47" i="1"/>
  <c r="DS223" i="1"/>
  <c r="DN211" i="1"/>
  <c r="DQ211" i="1" s="1"/>
  <c r="EJ25" i="1"/>
  <c r="EJ279" i="1"/>
  <c r="EJ133" i="1"/>
  <c r="EJ64" i="1"/>
  <c r="EJ159" i="1"/>
  <c r="EJ314" i="1"/>
  <c r="EJ215" i="1"/>
  <c r="EJ131" i="1"/>
  <c r="EJ44" i="1"/>
  <c r="EJ9" i="1"/>
  <c r="EJ200" i="1"/>
  <c r="EJ186" i="1"/>
  <c r="DT295" i="1"/>
  <c r="EJ20" i="1"/>
  <c r="EJ53" i="1"/>
  <c r="EJ67" i="1"/>
  <c r="EJ72" i="1"/>
  <c r="EJ317" i="1"/>
  <c r="EJ14" i="1"/>
  <c r="EJ124" i="1"/>
  <c r="EJ139" i="1"/>
  <c r="DR139" i="1"/>
  <c r="DT273" i="1"/>
  <c r="DT285" i="1"/>
  <c r="DT28" i="1"/>
  <c r="EJ161" i="1"/>
  <c r="EJ222" i="1"/>
  <c r="DS294" i="1"/>
  <c r="DT138" i="1"/>
  <c r="EJ307" i="1"/>
  <c r="DN14" i="1"/>
  <c r="DO14" i="1" s="1"/>
  <c r="DT99" i="1"/>
  <c r="EJ119" i="1"/>
  <c r="DT201" i="1"/>
  <c r="DS208" i="1"/>
  <c r="DN73" i="1"/>
  <c r="DP73" i="1" s="1"/>
  <c r="EJ81" i="1"/>
  <c r="EJ60" i="1"/>
  <c r="DT117" i="1"/>
  <c r="EJ35" i="1"/>
  <c r="EJ207" i="1"/>
  <c r="DS295" i="1"/>
  <c r="DN174" i="1"/>
  <c r="DO174" i="1" s="1"/>
  <c r="EJ113" i="1"/>
  <c r="EJ293" i="1"/>
  <c r="EJ305" i="1"/>
  <c r="EJ227" i="1"/>
  <c r="EJ173" i="1"/>
  <c r="EJ158" i="1"/>
  <c r="EJ235" i="1"/>
  <c r="EJ256" i="1"/>
  <c r="EJ309" i="1"/>
  <c r="EJ8" i="1"/>
  <c r="EJ246" i="1"/>
  <c r="DT18" i="1"/>
  <c r="EJ49" i="1"/>
  <c r="DS45" i="1"/>
  <c r="EJ50" i="1"/>
  <c r="DR214" i="1"/>
  <c r="EJ198" i="1"/>
  <c r="DN178" i="1"/>
  <c r="DT23" i="1"/>
  <c r="EJ41" i="1"/>
  <c r="DR203" i="1"/>
  <c r="EJ162" i="1"/>
  <c r="EJ258" i="1"/>
  <c r="EJ233" i="1"/>
  <c r="EJ264" i="1"/>
  <c r="EJ322" i="1"/>
  <c r="EJ140" i="1"/>
  <c r="EJ69" i="1"/>
  <c r="EJ29" i="1"/>
  <c r="EJ274" i="1"/>
  <c r="EJ75" i="1"/>
  <c r="EJ79" i="1"/>
  <c r="EJ32" i="1"/>
  <c r="EJ46" i="1"/>
  <c r="EJ197" i="1"/>
  <c r="EJ70" i="1"/>
  <c r="EJ7" i="1"/>
  <c r="EJ288" i="1"/>
  <c r="EJ218" i="1"/>
  <c r="DN53" i="1"/>
  <c r="EP53" i="1" s="1"/>
  <c r="FE53" i="1" s="1"/>
  <c r="EJ55" i="1"/>
  <c r="EJ21" i="1"/>
  <c r="EJ156" i="1"/>
  <c r="EJ232" i="1"/>
  <c r="DS94" i="1"/>
  <c r="DR102" i="1"/>
  <c r="DN128" i="1"/>
  <c r="DP128" i="1" s="1"/>
  <c r="EJ263" i="1"/>
  <c r="EJ116" i="1"/>
  <c r="DT94" i="1"/>
  <c r="DR134" i="1"/>
  <c r="DT40" i="1"/>
  <c r="DR238" i="1"/>
  <c r="EJ262" i="1"/>
  <c r="DN183" i="1"/>
  <c r="DT183" i="1" s="1"/>
  <c r="DR77" i="1"/>
  <c r="EJ28" i="1"/>
  <c r="DT250" i="1"/>
  <c r="EJ77" i="1"/>
  <c r="EJ253" i="1"/>
  <c r="EJ149" i="1"/>
  <c r="EJ318" i="1"/>
  <c r="EJ273" i="1"/>
  <c r="EJ188" i="1"/>
  <c r="EJ112" i="1"/>
  <c r="EJ196" i="1"/>
  <c r="EJ157" i="1"/>
  <c r="EJ107" i="1"/>
  <c r="EJ266" i="1"/>
  <c r="DT177" i="1"/>
  <c r="DS102" i="1"/>
  <c r="DR23" i="1"/>
  <c r="EJ74" i="1"/>
  <c r="EJ297" i="1"/>
  <c r="EJ304" i="1"/>
  <c r="EJ57" i="1"/>
  <c r="EJ37" i="1"/>
  <c r="EJ323" i="1"/>
  <c r="EJ169" i="1"/>
  <c r="DR151" i="1"/>
  <c r="EJ270" i="1"/>
  <c r="EJ99" i="1"/>
  <c r="EJ38" i="1"/>
  <c r="DN116" i="1"/>
  <c r="DQ116" i="1" s="1"/>
  <c r="EJ321" i="1"/>
  <c r="EJ194" i="1"/>
  <c r="EJ17" i="1"/>
  <c r="DR177" i="1"/>
  <c r="EJ296" i="1"/>
  <c r="EJ146" i="1"/>
  <c r="DT315" i="1"/>
  <c r="EJ276" i="1"/>
  <c r="EJ19" i="1"/>
  <c r="EJ117" i="1"/>
  <c r="EJ283" i="1"/>
  <c r="EJ115" i="1"/>
  <c r="DT31" i="1"/>
  <c r="EJ195" i="1"/>
  <c r="EJ15" i="1"/>
  <c r="DS263" i="1"/>
  <c r="EJ320" i="1"/>
  <c r="DS31" i="1"/>
  <c r="EJ109" i="1"/>
  <c r="EJ101" i="1"/>
  <c r="EJ226" i="1"/>
  <c r="EJ97" i="1"/>
  <c r="DR209" i="1"/>
  <c r="DS273" i="1"/>
  <c r="EJ3" i="1"/>
  <c r="EJ257" i="1"/>
  <c r="EJ180" i="1"/>
  <c r="EJ93" i="1"/>
  <c r="EJ95" i="1"/>
  <c r="EJ11" i="1"/>
  <c r="EJ80" i="1"/>
  <c r="EJ144" i="1"/>
  <c r="EJ190" i="1"/>
  <c r="EJ298" i="1"/>
  <c r="DR31" i="1"/>
  <c r="EJ240" i="1"/>
  <c r="EJ237" i="1"/>
  <c r="EJ85" i="1"/>
  <c r="EJ148" i="1"/>
  <c r="EJ201" i="1"/>
  <c r="EJ272" i="1"/>
  <c r="EJ76" i="1"/>
  <c r="EJ54" i="1"/>
  <c r="EJ243" i="1"/>
  <c r="EJ143" i="1"/>
  <c r="EJ172" i="1"/>
  <c r="EJ171" i="1"/>
  <c r="EJ299" i="1"/>
  <c r="EJ61" i="1"/>
  <c r="DN163" i="1"/>
  <c r="EN163" i="1" s="1"/>
  <c r="EJ59" i="1"/>
  <c r="EJ255" i="1"/>
  <c r="DN199" i="1"/>
  <c r="DO199" i="1" s="1"/>
  <c r="EJ22" i="1"/>
  <c r="EJ27" i="1"/>
  <c r="EJ287" i="1"/>
  <c r="EJ65" i="1"/>
  <c r="DN84" i="1"/>
  <c r="DO84" i="1" s="1"/>
  <c r="DT41" i="1"/>
  <c r="DN65" i="1"/>
  <c r="DO65" i="1" s="1"/>
  <c r="EJ204" i="1"/>
  <c r="EJ82" i="1"/>
  <c r="EJ147" i="1"/>
  <c r="EJ126" i="1"/>
  <c r="DN100" i="1"/>
  <c r="DO100" i="1" s="1"/>
  <c r="EJ5" i="1"/>
  <c r="DT294" i="1"/>
  <c r="EJ43" i="1"/>
  <c r="EJ130" i="1"/>
  <c r="EJ127" i="1"/>
  <c r="EJ142" i="1"/>
  <c r="EJ110" i="1"/>
  <c r="DN130" i="1"/>
  <c r="EJ138" i="1"/>
  <c r="EJ141" i="1"/>
  <c r="EJ192" i="1"/>
  <c r="DR107" i="1"/>
  <c r="DN89" i="1"/>
  <c r="DT214" i="1"/>
  <c r="DN292" i="1"/>
  <c r="DO292" i="1" s="1"/>
  <c r="DN302" i="1"/>
  <c r="DQ302" i="1" s="1"/>
  <c r="DS315" i="1"/>
  <c r="DN36" i="1"/>
  <c r="DP36" i="1" s="1"/>
  <c r="EJ36" i="1"/>
  <c r="DR143" i="1"/>
  <c r="DN22" i="1"/>
  <c r="EP22" i="1" s="1"/>
  <c r="FE22" i="1" s="1"/>
  <c r="DS143" i="1"/>
  <c r="EJ217" i="1"/>
  <c r="DN242" i="1"/>
  <c r="EP242" i="1" s="1"/>
  <c r="FE242" i="1" s="1"/>
  <c r="EJ242" i="1"/>
  <c r="DS307" i="1"/>
  <c r="EJ212" i="1"/>
  <c r="EJ312" i="1"/>
  <c r="EJ120" i="1"/>
  <c r="DN98" i="1"/>
  <c r="DT98" i="1" s="1"/>
  <c r="EJ271" i="1"/>
  <c r="EJ78" i="1"/>
  <c r="EJ275" i="1"/>
  <c r="EJ292" i="1"/>
  <c r="DR41" i="1"/>
  <c r="DS18" i="1"/>
  <c r="EJ259" i="1"/>
  <c r="DT151" i="1"/>
  <c r="DN136" i="1"/>
  <c r="DP136" i="1" s="1"/>
  <c r="DR18" i="1"/>
  <c r="DN271" i="1"/>
  <c r="DO271" i="1" s="1"/>
  <c r="EJ26" i="1"/>
  <c r="DS152" i="1"/>
  <c r="EJ206" i="1"/>
  <c r="DN252" i="1"/>
  <c r="EJ205" i="1"/>
  <c r="EJ285" i="1"/>
  <c r="EJ289" i="1"/>
  <c r="EJ92" i="1"/>
  <c r="DS40" i="1"/>
  <c r="DN247" i="1"/>
  <c r="DP247" i="1" s="1"/>
  <c r="DN132" i="1"/>
  <c r="DO132" i="1" s="1"/>
  <c r="EJ84" i="1"/>
  <c r="EJ213" i="1"/>
  <c r="DR315" i="1"/>
  <c r="DS281" i="1"/>
  <c r="EJ260" i="1"/>
  <c r="DT96" i="1"/>
  <c r="EJ290" i="1"/>
  <c r="EJ236" i="1"/>
  <c r="EJ100" i="1"/>
  <c r="DR250" i="1"/>
  <c r="EJ247" i="1"/>
  <c r="EJ87" i="1"/>
  <c r="DR110" i="1"/>
  <c r="EJ280" i="1"/>
  <c r="EJ230" i="1"/>
  <c r="DR314" i="1"/>
  <c r="EJ302" i="1"/>
  <c r="EJ121" i="1"/>
  <c r="EJ34" i="1"/>
  <c r="DS151" i="1"/>
  <c r="EJ241" i="1"/>
  <c r="DR287" i="1"/>
  <c r="EJ261" i="1"/>
  <c r="DN16" i="1"/>
  <c r="DO16" i="1" s="1"/>
  <c r="EJ16" i="1"/>
  <c r="EJ89" i="1"/>
  <c r="EJ137" i="1"/>
  <c r="DN111" i="1"/>
  <c r="DP111" i="1" s="1"/>
  <c r="DT152" i="1"/>
  <c r="EJ136" i="1"/>
  <c r="DR220" i="1"/>
  <c r="EJ71" i="1"/>
  <c r="EJ12" i="1"/>
  <c r="DT149" i="1"/>
  <c r="EJ151" i="1"/>
  <c r="EJ214" i="1"/>
  <c r="DN210" i="1"/>
  <c r="DO210" i="1" s="1"/>
  <c r="EJ229" i="1"/>
  <c r="EJ123" i="1"/>
  <c r="EJ165" i="1"/>
  <c r="EJ225" i="1"/>
  <c r="EJ179" i="1"/>
  <c r="EJ166" i="1"/>
  <c r="DN212" i="1"/>
  <c r="DQ212" i="1" s="1"/>
  <c r="EJ98" i="1"/>
  <c r="EJ2" i="1"/>
  <c r="DR26" i="1"/>
  <c r="EJ122" i="1"/>
  <c r="EJ189" i="1"/>
  <c r="EJ210" i="1"/>
  <c r="EJ63" i="1"/>
  <c r="EJ221" i="1"/>
  <c r="EJ125" i="1"/>
  <c r="DS289" i="1"/>
  <c r="DR193" i="1"/>
  <c r="DT66" i="1"/>
  <c r="DT10" i="1"/>
  <c r="DN305" i="1"/>
  <c r="DQ305" i="1" s="1"/>
  <c r="DN58" i="1"/>
  <c r="EN58" i="1" s="1"/>
  <c r="DN258" i="1"/>
  <c r="EN258" i="1" s="1"/>
  <c r="DN142" i="1"/>
  <c r="DT142" i="1" s="1"/>
  <c r="DN254" i="1"/>
  <c r="DQ254" i="1" s="1"/>
  <c r="DT314" i="1"/>
  <c r="DR5" i="1"/>
  <c r="DR259" i="1"/>
  <c r="DN150" i="1"/>
  <c r="EP150" i="1" s="1"/>
  <c r="FE150" i="1" s="1"/>
  <c r="DN274" i="1"/>
  <c r="EP274" i="1" s="1"/>
  <c r="FE274" i="1" s="1"/>
  <c r="DT240" i="1"/>
  <c r="DN261" i="1"/>
  <c r="EN261" i="1" s="1"/>
  <c r="DN216" i="1"/>
  <c r="DO216" i="1" s="1"/>
  <c r="DN153" i="1"/>
  <c r="DN185" i="1"/>
  <c r="DP185" i="1" s="1"/>
  <c r="DS23" i="1"/>
  <c r="DN68" i="1"/>
  <c r="DN298" i="1"/>
  <c r="EP298" i="1" s="1"/>
  <c r="FE298" i="1" s="1"/>
  <c r="DT86" i="1"/>
  <c r="DN155" i="1"/>
  <c r="DQ155" i="1" s="1"/>
  <c r="DN244" i="1"/>
  <c r="EN244" i="1" s="1"/>
  <c r="DS110" i="1"/>
  <c r="DN194" i="1"/>
  <c r="EP194" i="1" s="1"/>
  <c r="FE194" i="1" s="1"/>
  <c r="DT107" i="1"/>
  <c r="DN97" i="1"/>
  <c r="DP97" i="1" s="1"/>
  <c r="DN222" i="1"/>
  <c r="DQ222" i="1" s="1"/>
  <c r="DT220" i="1"/>
  <c r="DN80" i="1"/>
  <c r="DP80" i="1" s="1"/>
  <c r="DR50" i="1"/>
  <c r="DN145" i="1"/>
  <c r="DP145" i="1" s="1"/>
  <c r="DN171" i="1"/>
  <c r="DP171" i="1" s="1"/>
  <c r="DR37" i="1"/>
  <c r="DR34" i="1"/>
  <c r="DN113" i="1"/>
  <c r="DQ113" i="1" s="1"/>
  <c r="DN256" i="1"/>
  <c r="DP256" i="1" s="1"/>
  <c r="DN115" i="1"/>
  <c r="DQ115" i="1" s="1"/>
  <c r="DT166" i="1"/>
  <c r="DT26" i="1"/>
  <c r="DS193" i="1"/>
  <c r="DT280" i="1"/>
  <c r="DN47" i="1"/>
  <c r="EN47" i="1" s="1"/>
  <c r="DN264" i="1"/>
  <c r="DP264" i="1" s="1"/>
  <c r="DN62" i="1"/>
  <c r="DP62" i="1" s="1"/>
  <c r="DT310" i="1"/>
  <c r="DN218" i="1"/>
  <c r="DP218" i="1" s="1"/>
  <c r="DT241" i="1"/>
  <c r="DN25" i="1"/>
  <c r="DQ25" i="1" s="1"/>
  <c r="DN225" i="1"/>
  <c r="DO225" i="1" s="1"/>
  <c r="DN33" i="1"/>
  <c r="EN33" i="1" s="1"/>
  <c r="DN309" i="1"/>
  <c r="DP309" i="1" s="1"/>
  <c r="DT270" i="1"/>
  <c r="DN133" i="1"/>
  <c r="DP133" i="1" s="1"/>
  <c r="DN313" i="1"/>
  <c r="EN313" i="1" s="1"/>
  <c r="DN321" i="1"/>
  <c r="EN321" i="1" s="1"/>
  <c r="DN20" i="1"/>
  <c r="DP20" i="1" s="1"/>
  <c r="DN251" i="1"/>
  <c r="DP251" i="1" s="1"/>
  <c r="DN70" i="1"/>
  <c r="EN70" i="1" s="1"/>
  <c r="DN260" i="1"/>
  <c r="DO260" i="1" s="1"/>
  <c r="DN159" i="1"/>
  <c r="EP159" i="1" s="1"/>
  <c r="FE159" i="1" s="1"/>
  <c r="DN109" i="1"/>
  <c r="DQ109" i="1" s="1"/>
  <c r="DT238" i="1"/>
  <c r="DN24" i="1"/>
  <c r="EP24" i="1" s="1"/>
  <c r="FE24" i="1" s="1"/>
  <c r="DN215" i="1"/>
  <c r="DP215" i="1" s="1"/>
  <c r="DN51" i="1"/>
  <c r="DQ51" i="1" s="1"/>
  <c r="DN237" i="1"/>
  <c r="DN39" i="1"/>
  <c r="EP39" i="1" s="1"/>
  <c r="FE39" i="1" s="1"/>
  <c r="DN276" i="1"/>
  <c r="EP276" i="1" s="1"/>
  <c r="FE276" i="1" s="1"/>
  <c r="DN189" i="1"/>
  <c r="EN189" i="1" s="1"/>
  <c r="DN124" i="1"/>
  <c r="DQ124" i="1" s="1"/>
  <c r="DN279" i="1"/>
  <c r="DP279" i="1" s="1"/>
  <c r="DR255" i="1"/>
  <c r="DN79" i="1"/>
  <c r="DP79" i="1" s="1"/>
  <c r="DN317" i="1"/>
  <c r="DQ317" i="1" s="1"/>
  <c r="DT110" i="1"/>
  <c r="DN268" i="1"/>
  <c r="DP268" i="1" s="1"/>
  <c r="DN306" i="1"/>
  <c r="DN235" i="1"/>
  <c r="DQ235" i="1" s="1"/>
  <c r="DN213" i="1"/>
  <c r="DN245" i="1"/>
  <c r="EP245" i="1" s="1"/>
  <c r="FE245" i="1" s="1"/>
  <c r="DT284" i="1"/>
  <c r="DN64" i="1"/>
  <c r="EN64" i="1" s="1"/>
  <c r="DN13" i="1"/>
  <c r="EN13" i="1" s="1"/>
  <c r="DT37" i="1"/>
  <c r="DN52" i="1"/>
  <c r="EN52" i="1" s="1"/>
  <c r="DT312" i="1"/>
  <c r="DN175" i="1"/>
  <c r="DP175" i="1" s="1"/>
  <c r="DR240" i="1"/>
  <c r="DN118" i="1"/>
  <c r="DP118" i="1" s="1"/>
  <c r="DN8" i="1"/>
  <c r="EN8" i="1" s="1"/>
  <c r="DN154" i="1"/>
  <c r="DP154" i="1" s="1"/>
  <c r="DN243" i="1"/>
  <c r="DP243" i="1" s="1"/>
  <c r="DS117" i="1"/>
  <c r="DN198" i="1"/>
  <c r="DP198" i="1" s="1"/>
  <c r="DS280" i="1"/>
  <c r="DR275" i="1"/>
  <c r="DN200" i="1"/>
  <c r="DP200" i="1" s="1"/>
  <c r="DN78" i="1"/>
  <c r="DO78" i="1" s="1"/>
  <c r="DR181" i="1"/>
  <c r="DS255" i="1"/>
  <c r="DN103" i="1"/>
  <c r="DQ103" i="1" s="1"/>
  <c r="DN192" i="1"/>
  <c r="DO192" i="1" s="1"/>
  <c r="DN9" i="1"/>
  <c r="EN9" i="1" s="1"/>
  <c r="DT288" i="1"/>
  <c r="DR270" i="1"/>
  <c r="DR323" i="1"/>
  <c r="DR117" i="1"/>
  <c r="DR230" i="1"/>
  <c r="DN202" i="1"/>
  <c r="EN202" i="1" s="1"/>
  <c r="DN246" i="1"/>
  <c r="EN246" i="1" s="1"/>
  <c r="DR96" i="1"/>
  <c r="DR66" i="1"/>
  <c r="DN76" i="1"/>
  <c r="DP76" i="1" s="1"/>
  <c r="DN61" i="1"/>
  <c r="DP61" i="1" s="1"/>
  <c r="DN293" i="1"/>
  <c r="DP293" i="1" s="1"/>
  <c r="DN299" i="1"/>
  <c r="DP299" i="1" s="1"/>
  <c r="DN35" i="1"/>
  <c r="EN35" i="1" s="1"/>
  <c r="DN6" i="1"/>
  <c r="EN6" i="1" s="1"/>
  <c r="DN69" i="1"/>
  <c r="DP69" i="1" s="1"/>
  <c r="DT259" i="1"/>
  <c r="DN290" i="1"/>
  <c r="DR310" i="1"/>
  <c r="DN187" i="1"/>
  <c r="DP187" i="1" s="1"/>
  <c r="DN44" i="1"/>
  <c r="DQ44" i="1" s="1"/>
  <c r="DN46" i="1"/>
  <c r="DT34" i="1"/>
  <c r="DN311" i="1"/>
  <c r="DP311" i="1" s="1"/>
  <c r="DS209" i="1"/>
  <c r="DS77" i="1"/>
  <c r="DR312" i="1"/>
  <c r="DN140" i="1"/>
  <c r="DP140" i="1" s="1"/>
  <c r="DT2" i="1"/>
  <c r="DR10" i="1"/>
  <c r="DN158" i="1"/>
  <c r="DQ158" i="1" s="1"/>
  <c r="DN272" i="1"/>
  <c r="DP272" i="1" s="1"/>
  <c r="DN172" i="1"/>
  <c r="EP172" i="1" s="1"/>
  <c r="FE172" i="1" s="1"/>
  <c r="DR288" i="1"/>
  <c r="DN87" i="1"/>
  <c r="DN165" i="1"/>
  <c r="DN262" i="1"/>
  <c r="EP262" i="1" s="1"/>
  <c r="FE262" i="1" s="1"/>
  <c r="DR173" i="1"/>
  <c r="DN11" i="1"/>
  <c r="DN121" i="1"/>
  <c r="DS121" i="1" s="1"/>
  <c r="DN42" i="1"/>
  <c r="DQ42" i="1" s="1"/>
  <c r="DN122" i="1"/>
  <c r="DN83" i="1"/>
  <c r="DP83" i="1" s="1"/>
  <c r="DN308" i="1"/>
  <c r="DP308" i="1" s="1"/>
  <c r="DN319" i="1"/>
  <c r="DP319" i="1" s="1"/>
  <c r="DN257" i="1"/>
  <c r="DP257" i="1" s="1"/>
  <c r="DN146" i="1"/>
  <c r="DP146" i="1" s="1"/>
  <c r="DR166" i="1"/>
  <c r="DN85" i="1"/>
  <c r="DP85" i="1" s="1"/>
  <c r="DN95" i="1"/>
  <c r="EN95" i="1" s="1"/>
  <c r="DN43" i="1"/>
  <c r="DQ43" i="1" s="1"/>
  <c r="DN176" i="1"/>
  <c r="DP176" i="1" s="1"/>
  <c r="DN221" i="1"/>
  <c r="DP221" i="1" s="1"/>
  <c r="DT5" i="1"/>
  <c r="DN169" i="1"/>
  <c r="DQ169" i="1" s="1"/>
  <c r="DN228" i="1"/>
  <c r="DP228" i="1" s="1"/>
  <c r="DN135" i="1"/>
  <c r="DP135" i="1" s="1"/>
  <c r="DN179" i="1"/>
  <c r="EN179" i="1" s="1"/>
  <c r="DN129" i="1"/>
  <c r="EN129" i="1" s="1"/>
  <c r="DN72" i="1"/>
  <c r="DP72" i="1" s="1"/>
  <c r="DN123" i="1"/>
  <c r="DR123" i="1" s="1"/>
  <c r="DN38" i="1"/>
  <c r="EP38" i="1" s="1"/>
  <c r="FE38" i="1" s="1"/>
  <c r="DN234" i="1"/>
  <c r="DQ234" i="1" s="1"/>
  <c r="DN253" i="1"/>
  <c r="DQ253" i="1" s="1"/>
  <c r="DN207" i="1"/>
  <c r="DP207" i="1" s="1"/>
  <c r="DN105" i="1"/>
  <c r="DP105" i="1" s="1"/>
  <c r="DN277" i="1"/>
  <c r="DQ277" i="1" s="1"/>
  <c r="DN57" i="1"/>
  <c r="EN57" i="1" s="1"/>
  <c r="DT230" i="1"/>
  <c r="DN226" i="1"/>
  <c r="DT173" i="1"/>
  <c r="DT161" i="1"/>
  <c r="DN249" i="1"/>
  <c r="DP249" i="1" s="1"/>
  <c r="DN17" i="1"/>
  <c r="DQ17" i="1" s="1"/>
  <c r="DR86" i="1"/>
  <c r="DN119" i="1"/>
  <c r="DQ119" i="1" s="1"/>
  <c r="DN180" i="1"/>
  <c r="EN180" i="1" s="1"/>
  <c r="DN15" i="1"/>
  <c r="DQ15" i="1" s="1"/>
  <c r="DN186" i="1"/>
  <c r="DP186" i="1" s="1"/>
  <c r="DN30" i="1"/>
  <c r="EP30" i="1" s="1"/>
  <c r="FE30" i="1" s="1"/>
  <c r="DN291" i="1"/>
  <c r="EN291" i="1" s="1"/>
  <c r="DN286" i="1"/>
  <c r="DN125" i="1"/>
  <c r="DP125" i="1" s="1"/>
  <c r="DR284" i="1"/>
  <c r="DN108" i="1"/>
  <c r="DT203" i="1"/>
  <c r="DN162" i="1"/>
  <c r="DN164" i="1"/>
  <c r="EP164" i="1" s="1"/>
  <c r="FE164" i="1" s="1"/>
  <c r="DN190" i="1"/>
  <c r="DQ190" i="1" s="1"/>
  <c r="DN29" i="1"/>
  <c r="EP29" i="1" s="1"/>
  <c r="FE29" i="1" s="1"/>
  <c r="DN7" i="1"/>
  <c r="EN7" i="1" s="1"/>
  <c r="DN296" i="1"/>
  <c r="DP296" i="1" s="1"/>
  <c r="DN167" i="1"/>
  <c r="EP167" i="1" s="1"/>
  <c r="FE167" i="1" s="1"/>
  <c r="DN60" i="1"/>
  <c r="DN322" i="1"/>
  <c r="EP322" i="1" s="1"/>
  <c r="FE322" i="1" s="1"/>
  <c r="DN195" i="1"/>
  <c r="DP195" i="1" s="1"/>
  <c r="DN265" i="1"/>
  <c r="EP265" i="1" s="1"/>
  <c r="FE265" i="1" s="1"/>
  <c r="DN297" i="1"/>
  <c r="DQ297" i="1" s="1"/>
  <c r="DN148" i="1"/>
  <c r="DQ148" i="1" s="1"/>
  <c r="DU282" i="1"/>
  <c r="DX282" i="1" s="1"/>
  <c r="DN90" i="1"/>
  <c r="DO90" i="1" s="1"/>
  <c r="DN227" i="1"/>
  <c r="DP227" i="1" s="1"/>
  <c r="DN170" i="1"/>
  <c r="DQ170" i="1" s="1"/>
  <c r="DN231" i="1"/>
  <c r="EN231" i="1" s="1"/>
  <c r="DN81" i="1"/>
  <c r="DQ81" i="1" s="1"/>
  <c r="DN101" i="1"/>
  <c r="DP101" i="1" s="1"/>
  <c r="DN267" i="1"/>
  <c r="EN267" i="1" s="1"/>
  <c r="DN318" i="1"/>
  <c r="DP318" i="1" s="1"/>
  <c r="DN320" i="1"/>
  <c r="EN320" i="1" s="1"/>
  <c r="DN32" i="1"/>
  <c r="DP32" i="1" s="1"/>
  <c r="DN93" i="1"/>
  <c r="DP93" i="1" s="1"/>
  <c r="DN304" i="1"/>
  <c r="DP304" i="1" s="1"/>
  <c r="DN104" i="1"/>
  <c r="DP104" i="1" s="1"/>
  <c r="DN168" i="1"/>
  <c r="DP168" i="1" s="1"/>
  <c r="DN54" i="1"/>
  <c r="DP54" i="1" s="1"/>
  <c r="DN188" i="1"/>
  <c r="DP188" i="1" s="1"/>
  <c r="DT323" i="1"/>
  <c r="DR241" i="1"/>
  <c r="DN233" i="1"/>
  <c r="DP233" i="1" s="1"/>
  <c r="DN182" i="1"/>
  <c r="DP182" i="1" s="1"/>
  <c r="DN67" i="1"/>
  <c r="EN67" i="1" s="1"/>
  <c r="DT181" i="1"/>
  <c r="DR239" i="1" l="1"/>
  <c r="DS239" i="1"/>
  <c r="DT239" i="1"/>
  <c r="EN102" i="1"/>
  <c r="DT112" i="1"/>
  <c r="DS161" i="1"/>
  <c r="DT21" i="1"/>
  <c r="DS204" i="1"/>
  <c r="DR223" i="1"/>
  <c r="DT204" i="1"/>
  <c r="DT49" i="1"/>
  <c r="DS236" i="1"/>
  <c r="DR236" i="1"/>
  <c r="DT175" i="1"/>
  <c r="DS201" i="1"/>
  <c r="DS88" i="1"/>
  <c r="DT281" i="1"/>
  <c r="EK241" i="1"/>
  <c r="DR307" i="1"/>
  <c r="EP254" i="1"/>
  <c r="FE254" i="1" s="1"/>
  <c r="EP100" i="1"/>
  <c r="FE100" i="1" s="1"/>
  <c r="DS283" i="1"/>
  <c r="EP204" i="1"/>
  <c r="FE204" i="1" s="1"/>
  <c r="EP147" i="1"/>
  <c r="FE147" i="1" s="1"/>
  <c r="EP69" i="1"/>
  <c r="FE69" i="1" s="1"/>
  <c r="EP144" i="1"/>
  <c r="FE144" i="1" s="1"/>
  <c r="EP266" i="1"/>
  <c r="FE266" i="1" s="1"/>
  <c r="EP82" i="1"/>
  <c r="FE82" i="1" s="1"/>
  <c r="EP15" i="1"/>
  <c r="FE15" i="1" s="1"/>
  <c r="EL117" i="1"/>
  <c r="EP180" i="1"/>
  <c r="FE180" i="1" s="1"/>
  <c r="DS106" i="1"/>
  <c r="EP18" i="1"/>
  <c r="FE18" i="1" s="1"/>
  <c r="EP257" i="1"/>
  <c r="FE257" i="1" s="1"/>
  <c r="EP120" i="1"/>
  <c r="FE120" i="1" s="1"/>
  <c r="EP121" i="1"/>
  <c r="FE121" i="1" s="1"/>
  <c r="EP108" i="1"/>
  <c r="FE108" i="1" s="1"/>
  <c r="EP158" i="1"/>
  <c r="FE158" i="1" s="1"/>
  <c r="EP286" i="1"/>
  <c r="FE286" i="1" s="1"/>
  <c r="EP173" i="1"/>
  <c r="FE173" i="1" s="1"/>
  <c r="EP139" i="1"/>
  <c r="FE139" i="1" s="1"/>
  <c r="EP41" i="1"/>
  <c r="FE41" i="1" s="1"/>
  <c r="EP23" i="1"/>
  <c r="FE23" i="1" s="1"/>
  <c r="EP137" i="1"/>
  <c r="FE137" i="1" s="1"/>
  <c r="EP171" i="1"/>
  <c r="FE171" i="1" s="1"/>
  <c r="EP128" i="1"/>
  <c r="FE128" i="1" s="1"/>
  <c r="EP217" i="1"/>
  <c r="FE217" i="1" s="1"/>
  <c r="EP169" i="1"/>
  <c r="FE169" i="1" s="1"/>
  <c r="EP74" i="1"/>
  <c r="FE74" i="1" s="1"/>
  <c r="EP219" i="1"/>
  <c r="FE219" i="1" s="1"/>
  <c r="EP54" i="1"/>
  <c r="FE54" i="1" s="1"/>
  <c r="EQ33" i="1"/>
  <c r="FF33" i="1" s="1"/>
  <c r="EP196" i="1"/>
  <c r="FE196" i="1" s="1"/>
  <c r="EP111" i="1"/>
  <c r="FE111" i="1" s="1"/>
  <c r="EP294" i="1"/>
  <c r="FE294" i="1" s="1"/>
  <c r="EQ106" i="1"/>
  <c r="FF106" i="1" s="1"/>
  <c r="EP80" i="1"/>
  <c r="FE80" i="1" s="1"/>
  <c r="EP14" i="1"/>
  <c r="FE14" i="1" s="1"/>
  <c r="EP168" i="1"/>
  <c r="FE168" i="1" s="1"/>
  <c r="EP263" i="1"/>
  <c r="FE263" i="1" s="1"/>
  <c r="EQ138" i="1"/>
  <c r="FF138" i="1" s="1"/>
  <c r="EQ284" i="1"/>
  <c r="FF284" i="1" s="1"/>
  <c r="EP252" i="1"/>
  <c r="FE252" i="1" s="1"/>
  <c r="EP145" i="1"/>
  <c r="FE145" i="1" s="1"/>
  <c r="EP19" i="1"/>
  <c r="FE19" i="1" s="1"/>
  <c r="EP63" i="1"/>
  <c r="FE63" i="1" s="1"/>
  <c r="EP199" i="1"/>
  <c r="FE199" i="1" s="1"/>
  <c r="EP200" i="1"/>
  <c r="FE200" i="1" s="1"/>
  <c r="EP166" i="1"/>
  <c r="FE166" i="1" s="1"/>
  <c r="EQ240" i="1"/>
  <c r="FF240" i="1" s="1"/>
  <c r="EQ28" i="1"/>
  <c r="FF28" i="1" s="1"/>
  <c r="EP86" i="1"/>
  <c r="FE86" i="1" s="1"/>
  <c r="EP284" i="1"/>
  <c r="FE284" i="1" s="1"/>
  <c r="EQ117" i="1"/>
  <c r="FF117" i="1" s="1"/>
  <c r="EP240" i="1"/>
  <c r="FE240" i="1" s="1"/>
  <c r="EP135" i="1"/>
  <c r="FE135" i="1" s="1"/>
  <c r="EP277" i="1"/>
  <c r="FE277" i="1" s="1"/>
  <c r="EP76" i="1"/>
  <c r="FE76" i="1" s="1"/>
  <c r="EP283" i="1"/>
  <c r="FE283" i="1" s="1"/>
  <c r="EL86" i="1"/>
  <c r="EP181" i="1"/>
  <c r="FE181" i="1" s="1"/>
  <c r="EP71" i="1"/>
  <c r="FE71" i="1" s="1"/>
  <c r="EQ47" i="1"/>
  <c r="FF47" i="1" s="1"/>
  <c r="EP220" i="1"/>
  <c r="FE220" i="1" s="1"/>
  <c r="EP291" i="1"/>
  <c r="FE291" i="1" s="1"/>
  <c r="EP148" i="1"/>
  <c r="FE148" i="1" s="1"/>
  <c r="EP73" i="1"/>
  <c r="FE73" i="1" s="1"/>
  <c r="EP182" i="1"/>
  <c r="FE182" i="1" s="1"/>
  <c r="EP288" i="1"/>
  <c r="FE288" i="1" s="1"/>
  <c r="EP208" i="1"/>
  <c r="FE208" i="1" s="1"/>
  <c r="EQ139" i="1"/>
  <c r="FF139" i="1" s="1"/>
  <c r="EQ10" i="1"/>
  <c r="FF10" i="1" s="1"/>
  <c r="EP238" i="1"/>
  <c r="FE238" i="1" s="1"/>
  <c r="EQ2" i="1"/>
  <c r="FF2" i="1" s="1"/>
  <c r="EQ86" i="1"/>
  <c r="FF86" i="1" s="1"/>
  <c r="EP32" i="1"/>
  <c r="FE32" i="1" s="1"/>
  <c r="EQ177" i="1"/>
  <c r="FF177" i="1" s="1"/>
  <c r="EP189" i="1"/>
  <c r="FE189" i="1" s="1"/>
  <c r="EP211" i="1"/>
  <c r="FE211" i="1" s="1"/>
  <c r="EP125" i="1"/>
  <c r="FE125" i="1" s="1"/>
  <c r="EP210" i="1"/>
  <c r="FE210" i="1" s="1"/>
  <c r="EP99" i="1"/>
  <c r="FE99" i="1" s="1"/>
  <c r="EP44" i="1"/>
  <c r="FE44" i="1" s="1"/>
  <c r="EP214" i="1"/>
  <c r="FE214" i="1" s="1"/>
  <c r="EQ250" i="1"/>
  <c r="FF250" i="1" s="1"/>
  <c r="EP228" i="1"/>
  <c r="FE228" i="1" s="1"/>
  <c r="EP236" i="1"/>
  <c r="FE236" i="1" s="1"/>
  <c r="EP113" i="1"/>
  <c r="FE113" i="1" s="1"/>
  <c r="EP218" i="1"/>
  <c r="FE218" i="1" s="1"/>
  <c r="EP234" i="1"/>
  <c r="FE234" i="1" s="1"/>
  <c r="EP61" i="1"/>
  <c r="FE61" i="1" s="1"/>
  <c r="EP317" i="1"/>
  <c r="FE317" i="1" s="1"/>
  <c r="EP302" i="1"/>
  <c r="FE302" i="1" s="1"/>
  <c r="EP21" i="1"/>
  <c r="FE21" i="1" s="1"/>
  <c r="EP319" i="1"/>
  <c r="FE319" i="1" s="1"/>
  <c r="EP33" i="1"/>
  <c r="FE33" i="1" s="1"/>
  <c r="EQ294" i="1"/>
  <c r="FF294" i="1" s="1"/>
  <c r="EP310" i="1"/>
  <c r="FE310" i="1" s="1"/>
  <c r="EQ287" i="1"/>
  <c r="FF287" i="1" s="1"/>
  <c r="EP5" i="1"/>
  <c r="FE5" i="1" s="1"/>
  <c r="EP122" i="1"/>
  <c r="FE122" i="1" s="1"/>
  <c r="EP253" i="1"/>
  <c r="FE253" i="1" s="1"/>
  <c r="EP285" i="1"/>
  <c r="FE285" i="1" s="1"/>
  <c r="EP64" i="1"/>
  <c r="FE64" i="1" s="1"/>
  <c r="EP183" i="1"/>
  <c r="FE183" i="1" s="1"/>
  <c r="EP103" i="1"/>
  <c r="FE103" i="1" s="1"/>
  <c r="EP247" i="1"/>
  <c r="FE247" i="1" s="1"/>
  <c r="EQ66" i="1"/>
  <c r="FF66" i="1" s="1"/>
  <c r="EP138" i="1"/>
  <c r="FE138" i="1" s="1"/>
  <c r="EQ56" i="1"/>
  <c r="FF56" i="1" s="1"/>
  <c r="EP229" i="1"/>
  <c r="FE229" i="1" s="1"/>
  <c r="EP45" i="1"/>
  <c r="FE45" i="1" s="1"/>
  <c r="EP313" i="1"/>
  <c r="FE313" i="1" s="1"/>
  <c r="EP11" i="1"/>
  <c r="FE11" i="1" s="1"/>
  <c r="EP230" i="1"/>
  <c r="FE230" i="1" s="1"/>
  <c r="EP43" i="1"/>
  <c r="FE43" i="1" s="1"/>
  <c r="EP146" i="1"/>
  <c r="FE146" i="1" s="1"/>
  <c r="EP281" i="1"/>
  <c r="FE281" i="1" s="1"/>
  <c r="EP174" i="1"/>
  <c r="FE174" i="1" s="1"/>
  <c r="EP280" i="1"/>
  <c r="FE280" i="1" s="1"/>
  <c r="EP226" i="1"/>
  <c r="FE226" i="1" s="1"/>
  <c r="EP306" i="1"/>
  <c r="FE306" i="1" s="1"/>
  <c r="EQ193" i="1"/>
  <c r="FF193" i="1" s="1"/>
  <c r="EP269" i="1"/>
  <c r="FE269" i="1" s="1"/>
  <c r="EP201" i="1"/>
  <c r="FE201" i="1" s="1"/>
  <c r="EP290" i="1"/>
  <c r="FE290" i="1" s="1"/>
  <c r="EP57" i="1"/>
  <c r="FE57" i="1" s="1"/>
  <c r="EP115" i="1"/>
  <c r="FE115" i="1" s="1"/>
  <c r="EP48" i="1"/>
  <c r="FE48" i="1" s="1"/>
  <c r="EP134" i="1"/>
  <c r="FE134" i="1" s="1"/>
  <c r="EP205" i="1"/>
  <c r="FE205" i="1" s="1"/>
  <c r="EP170" i="1"/>
  <c r="FE170" i="1" s="1"/>
  <c r="EQ18" i="1"/>
  <c r="FF18" i="1" s="1"/>
  <c r="EP65" i="1"/>
  <c r="FE65" i="1" s="1"/>
  <c r="EP314" i="1"/>
  <c r="FE314" i="1" s="1"/>
  <c r="EP186" i="1"/>
  <c r="FE186" i="1" s="1"/>
  <c r="EP90" i="1"/>
  <c r="FE90" i="1" s="1"/>
  <c r="EP177" i="1"/>
  <c r="FE177" i="1" s="1"/>
  <c r="EP85" i="1"/>
  <c r="FE85" i="1" s="1"/>
  <c r="EP116" i="1"/>
  <c r="FE116" i="1" s="1"/>
  <c r="EP197" i="1"/>
  <c r="FE197" i="1" s="1"/>
  <c r="EP36" i="1"/>
  <c r="FE36" i="1" s="1"/>
  <c r="EP81" i="1"/>
  <c r="FE81" i="1" s="1"/>
  <c r="EP142" i="1"/>
  <c r="FE142" i="1" s="1"/>
  <c r="EP110" i="1"/>
  <c r="FE110" i="1" s="1"/>
  <c r="EP235" i="1"/>
  <c r="FE235" i="1" s="1"/>
  <c r="EP268" i="1"/>
  <c r="FE268" i="1" s="1"/>
  <c r="EP163" i="1"/>
  <c r="FE163" i="1" s="1"/>
  <c r="EP270" i="1"/>
  <c r="FE270" i="1" s="1"/>
  <c r="EP321" i="1"/>
  <c r="FE321" i="1" s="1"/>
  <c r="EQ312" i="1"/>
  <c r="FF312" i="1" s="1"/>
  <c r="EP165" i="1"/>
  <c r="FE165" i="1" s="1"/>
  <c r="EQ37" i="1"/>
  <c r="FF37" i="1" s="1"/>
  <c r="EQ323" i="1"/>
  <c r="FF323" i="1" s="1"/>
  <c r="EP289" i="1"/>
  <c r="FE289" i="1" s="1"/>
  <c r="EP162" i="1"/>
  <c r="FE162" i="1" s="1"/>
  <c r="EP37" i="1"/>
  <c r="FE37" i="1" s="1"/>
  <c r="EP96" i="1"/>
  <c r="FE96" i="1" s="1"/>
  <c r="EP93" i="1"/>
  <c r="FE93" i="1" s="1"/>
  <c r="EP118" i="1"/>
  <c r="FE118" i="1" s="1"/>
  <c r="EP79" i="1"/>
  <c r="FE79" i="1" s="1"/>
  <c r="EP318" i="1"/>
  <c r="FE318" i="1" s="1"/>
  <c r="EP227" i="1"/>
  <c r="FE227" i="1" s="1"/>
  <c r="EP160" i="1"/>
  <c r="FE160" i="1" s="1"/>
  <c r="EP87" i="1"/>
  <c r="FE87" i="1" s="1"/>
  <c r="EP28" i="1"/>
  <c r="FE28" i="1" s="1"/>
  <c r="EP94" i="1"/>
  <c r="FE94" i="1" s="1"/>
  <c r="EQ288" i="1"/>
  <c r="FF288" i="1" s="1"/>
  <c r="EP151" i="1"/>
  <c r="FE151" i="1" s="1"/>
  <c r="EQ238" i="1"/>
  <c r="FF238" i="1" s="1"/>
  <c r="EP241" i="1"/>
  <c r="FE241" i="1" s="1"/>
  <c r="EQ26" i="1"/>
  <c r="FF26" i="1" s="1"/>
  <c r="EP62" i="1"/>
  <c r="FE62" i="1" s="1"/>
  <c r="EP193" i="1"/>
  <c r="FE193" i="1" s="1"/>
  <c r="EP101" i="1"/>
  <c r="FE101" i="1" s="1"/>
  <c r="EP297" i="1"/>
  <c r="FE297" i="1" s="1"/>
  <c r="EP20" i="1"/>
  <c r="FE20" i="1" s="1"/>
  <c r="EP190" i="1"/>
  <c r="FE190" i="1" s="1"/>
  <c r="EQ246" i="1"/>
  <c r="FF246" i="1" s="1"/>
  <c r="EQ320" i="1"/>
  <c r="FF320" i="1" s="1"/>
  <c r="DS12" i="1"/>
  <c r="EP303" i="1"/>
  <c r="FE303" i="1" s="1"/>
  <c r="EP323" i="1"/>
  <c r="FE323" i="1" s="1"/>
  <c r="EP312" i="1"/>
  <c r="FE312" i="1" s="1"/>
  <c r="EP187" i="1"/>
  <c r="FE187" i="1" s="1"/>
  <c r="EP233" i="1"/>
  <c r="FE233" i="1" s="1"/>
  <c r="EP95" i="1"/>
  <c r="FE95" i="1" s="1"/>
  <c r="EP104" i="1"/>
  <c r="FE104" i="1" s="1"/>
  <c r="EP272" i="1"/>
  <c r="FE272" i="1" s="1"/>
  <c r="EO129" i="1"/>
  <c r="EZ129" i="1" s="1"/>
  <c r="EQ129" i="1"/>
  <c r="FF129" i="1" s="1"/>
  <c r="EQ31" i="1"/>
  <c r="FF31" i="1" s="1"/>
  <c r="EP34" i="1"/>
  <c r="FE34" i="1" s="1"/>
  <c r="EP261" i="1"/>
  <c r="FE261" i="1" s="1"/>
  <c r="EP31" i="1"/>
  <c r="FE31" i="1" s="1"/>
  <c r="EP311" i="1"/>
  <c r="FE311" i="1" s="1"/>
  <c r="EQ9" i="1"/>
  <c r="FF9" i="1" s="1"/>
  <c r="EP188" i="1"/>
  <c r="FE188" i="1" s="1"/>
  <c r="EP127" i="1"/>
  <c r="FE127" i="1" s="1"/>
  <c r="EQ201" i="1"/>
  <c r="FF201" i="1" s="1"/>
  <c r="EP131" i="1"/>
  <c r="FE131" i="1" s="1"/>
  <c r="EP215" i="1"/>
  <c r="FE215" i="1" s="1"/>
  <c r="EP51" i="1"/>
  <c r="FE51" i="1" s="1"/>
  <c r="EP176" i="1"/>
  <c r="FE176" i="1" s="1"/>
  <c r="EP112" i="1"/>
  <c r="FE112" i="1" s="1"/>
  <c r="EQ5" i="1"/>
  <c r="FF5" i="1" s="1"/>
  <c r="EP213" i="1"/>
  <c r="FE213" i="1" s="1"/>
  <c r="EQ95" i="1"/>
  <c r="FF95" i="1" s="1"/>
  <c r="EO231" i="1"/>
  <c r="EZ231" i="1" s="1"/>
  <c r="EQ231" i="1"/>
  <c r="FF231" i="1" s="1"/>
  <c r="EQ64" i="1"/>
  <c r="FF64" i="1" s="1"/>
  <c r="EP46" i="1"/>
  <c r="FE46" i="1" s="1"/>
  <c r="EQ314" i="1"/>
  <c r="FF314" i="1" s="1"/>
  <c r="EP47" i="1"/>
  <c r="FE47" i="1" s="1"/>
  <c r="EP256" i="1"/>
  <c r="FE256" i="1" s="1"/>
  <c r="EP279" i="1"/>
  <c r="FE279" i="1" s="1"/>
  <c r="EP207" i="1"/>
  <c r="FE207" i="1" s="1"/>
  <c r="EP156" i="1"/>
  <c r="FE156" i="1" s="1"/>
  <c r="EQ223" i="1"/>
  <c r="FF223" i="1" s="1"/>
  <c r="EQ181" i="1"/>
  <c r="FF181" i="1" s="1"/>
  <c r="EP149" i="1"/>
  <c r="FE149" i="1" s="1"/>
  <c r="EQ13" i="1"/>
  <c r="FF13" i="1" s="1"/>
  <c r="DR269" i="1"/>
  <c r="EQ110" i="1"/>
  <c r="FF110" i="1" s="1"/>
  <c r="EQ259" i="1"/>
  <c r="FF259" i="1" s="1"/>
  <c r="EQ173" i="1"/>
  <c r="FF173" i="1" s="1"/>
  <c r="EQ208" i="1"/>
  <c r="FF208" i="1" s="1"/>
  <c r="EQ282" i="1"/>
  <c r="FF282" i="1" s="1"/>
  <c r="EP136" i="1"/>
  <c r="FE136" i="1" s="1"/>
  <c r="EP212" i="1"/>
  <c r="FE212" i="1" s="1"/>
  <c r="EP17" i="1"/>
  <c r="FE17" i="1" s="1"/>
  <c r="EO57" i="1"/>
  <c r="EZ57" i="1" s="1"/>
  <c r="EQ57" i="1"/>
  <c r="FF57" i="1" s="1"/>
  <c r="EP222" i="1"/>
  <c r="FE222" i="1" s="1"/>
  <c r="EP106" i="1"/>
  <c r="FE106" i="1" s="1"/>
  <c r="EP309" i="1"/>
  <c r="FE309" i="1" s="1"/>
  <c r="EP320" i="1"/>
  <c r="FE320" i="1" s="1"/>
  <c r="EP7" i="1"/>
  <c r="FE7" i="1" s="1"/>
  <c r="EP255" i="1"/>
  <c r="FE255" i="1" s="1"/>
  <c r="EQ241" i="1"/>
  <c r="FF241" i="1" s="1"/>
  <c r="EP78" i="1"/>
  <c r="FE78" i="1" s="1"/>
  <c r="EP275" i="1"/>
  <c r="FE275" i="1" s="1"/>
  <c r="EP66" i="1"/>
  <c r="FE66" i="1" s="1"/>
  <c r="EQ230" i="1"/>
  <c r="FF230" i="1" s="1"/>
  <c r="EP259" i="1"/>
  <c r="FE259" i="1" s="1"/>
  <c r="EQ203" i="1"/>
  <c r="FF203" i="1" s="1"/>
  <c r="EP203" i="1"/>
  <c r="FE203" i="1" s="1"/>
  <c r="EP154" i="1"/>
  <c r="FE154" i="1" s="1"/>
  <c r="EP273" i="1"/>
  <c r="FE273" i="1" s="1"/>
  <c r="EP143" i="1"/>
  <c r="FE143" i="1" s="1"/>
  <c r="EP308" i="1"/>
  <c r="FE308" i="1" s="1"/>
  <c r="EP107" i="1"/>
  <c r="FE107" i="1" s="1"/>
  <c r="EP239" i="1"/>
  <c r="FE239" i="1" s="1"/>
  <c r="EP216" i="1"/>
  <c r="FE216" i="1" s="1"/>
  <c r="EP123" i="1"/>
  <c r="FE123" i="1" s="1"/>
  <c r="EP10" i="1"/>
  <c r="FE10" i="1" s="1"/>
  <c r="EP77" i="1"/>
  <c r="FE77" i="1" s="1"/>
  <c r="EP296" i="1"/>
  <c r="FE296" i="1" s="1"/>
  <c r="EP27" i="1"/>
  <c r="FE27" i="1" s="1"/>
  <c r="EP40" i="1"/>
  <c r="FE40" i="1" s="1"/>
  <c r="EP70" i="1"/>
  <c r="FE70" i="1" s="1"/>
  <c r="EO67" i="1"/>
  <c r="EZ67" i="1" s="1"/>
  <c r="EQ67" i="1"/>
  <c r="FF67" i="1" s="1"/>
  <c r="EQ52" i="1"/>
  <c r="FF52" i="1" s="1"/>
  <c r="EP292" i="1"/>
  <c r="FE292" i="1" s="1"/>
  <c r="EP251" i="1"/>
  <c r="FE251" i="1" s="1"/>
  <c r="EP153" i="1"/>
  <c r="FE153" i="1" s="1"/>
  <c r="EP130" i="1"/>
  <c r="FE130" i="1" s="1"/>
  <c r="DT229" i="1"/>
  <c r="EP98" i="1"/>
  <c r="FE98" i="1" s="1"/>
  <c r="EP178" i="1"/>
  <c r="FE178" i="1" s="1"/>
  <c r="EP89" i="1"/>
  <c r="FE89" i="1" s="1"/>
  <c r="EQ166" i="1"/>
  <c r="FF166" i="1" s="1"/>
  <c r="EP132" i="1"/>
  <c r="FE132" i="1" s="1"/>
  <c r="EP67" i="1"/>
  <c r="FE67" i="1" s="1"/>
  <c r="EP6" i="1"/>
  <c r="FE6" i="1" s="1"/>
  <c r="EP307" i="1"/>
  <c r="FE307" i="1" s="1"/>
  <c r="EQ8" i="1"/>
  <c r="FF8" i="1" s="1"/>
  <c r="EQ244" i="1"/>
  <c r="FF244" i="1" s="1"/>
  <c r="EP191" i="1"/>
  <c r="FE191" i="1" s="1"/>
  <c r="EP248" i="1"/>
  <c r="FE248" i="1" s="1"/>
  <c r="EQ270" i="1"/>
  <c r="FF270" i="1" s="1"/>
  <c r="EQ152" i="1"/>
  <c r="FF152" i="1" s="1"/>
  <c r="EP184" i="1"/>
  <c r="FE184" i="1" s="1"/>
  <c r="EP175" i="1"/>
  <c r="FE175" i="1" s="1"/>
  <c r="EP3" i="1"/>
  <c r="FE3" i="1" s="1"/>
  <c r="EP223" i="1"/>
  <c r="FE223" i="1" s="1"/>
  <c r="EP299" i="1"/>
  <c r="FE299" i="1" s="1"/>
  <c r="EP198" i="1"/>
  <c r="FE198" i="1" s="1"/>
  <c r="EP231" i="1"/>
  <c r="FE231" i="1" s="1"/>
  <c r="EQ189" i="1"/>
  <c r="FF189" i="1" s="1"/>
  <c r="EP55" i="1"/>
  <c r="FE55" i="1" s="1"/>
  <c r="EP60" i="1"/>
  <c r="FE60" i="1" s="1"/>
  <c r="EP8" i="1"/>
  <c r="FE8" i="1" s="1"/>
  <c r="EQ96" i="1"/>
  <c r="FF96" i="1" s="1"/>
  <c r="EP26" i="1"/>
  <c r="FE26" i="1" s="1"/>
  <c r="EP301" i="1"/>
  <c r="FE301" i="1" s="1"/>
  <c r="EP287" i="1"/>
  <c r="FE287" i="1" s="1"/>
  <c r="EP316" i="1"/>
  <c r="FE316" i="1" s="1"/>
  <c r="EQ102" i="1"/>
  <c r="FF102" i="1" s="1"/>
  <c r="EP192" i="1"/>
  <c r="FE192" i="1" s="1"/>
  <c r="EP119" i="1"/>
  <c r="FE119" i="1" s="1"/>
  <c r="EP224" i="1"/>
  <c r="FE224" i="1" s="1"/>
  <c r="EP179" i="1"/>
  <c r="FE179" i="1" s="1"/>
  <c r="EP155" i="1"/>
  <c r="FE155" i="1" s="1"/>
  <c r="EP161" i="1"/>
  <c r="FE161" i="1" s="1"/>
  <c r="EP124" i="1"/>
  <c r="FE124" i="1" s="1"/>
  <c r="EP13" i="1"/>
  <c r="FE13" i="1" s="1"/>
  <c r="EP25" i="1"/>
  <c r="FE25" i="1" s="1"/>
  <c r="EP42" i="1"/>
  <c r="FE42" i="1" s="1"/>
  <c r="EP102" i="1"/>
  <c r="FE102" i="1" s="1"/>
  <c r="EP75" i="1"/>
  <c r="FE75" i="1" s="1"/>
  <c r="EP278" i="1"/>
  <c r="FE278" i="1" s="1"/>
  <c r="EP141" i="1"/>
  <c r="FE141" i="1" s="1"/>
  <c r="EQ315" i="1"/>
  <c r="FF315" i="1" s="1"/>
  <c r="EP282" i="1"/>
  <c r="FE282" i="1" s="1"/>
  <c r="EQ23" i="1"/>
  <c r="FF23" i="1" s="1"/>
  <c r="EP129" i="1"/>
  <c r="FE129" i="1" s="1"/>
  <c r="EQ34" i="1"/>
  <c r="FF34" i="1" s="1"/>
  <c r="EQ107" i="1"/>
  <c r="FF107" i="1" s="1"/>
  <c r="EP300" i="1"/>
  <c r="FE300" i="1" s="1"/>
  <c r="EQ77" i="1"/>
  <c r="FF77" i="1" s="1"/>
  <c r="EP12" i="1"/>
  <c r="FE12" i="1" s="1"/>
  <c r="EP16" i="1"/>
  <c r="FE16" i="1" s="1"/>
  <c r="EP9" i="1"/>
  <c r="FE9" i="1" s="1"/>
  <c r="EP83" i="1"/>
  <c r="FE83" i="1" s="1"/>
  <c r="EP92" i="1"/>
  <c r="FE92" i="1" s="1"/>
  <c r="EP260" i="1"/>
  <c r="FE260" i="1" s="1"/>
  <c r="EQ220" i="1"/>
  <c r="FF220" i="1" s="1"/>
  <c r="EP244" i="1"/>
  <c r="FE244" i="1" s="1"/>
  <c r="EQ275" i="1"/>
  <c r="FF275" i="1" s="1"/>
  <c r="EP56" i="1"/>
  <c r="FE56" i="1" s="1"/>
  <c r="EP72" i="1"/>
  <c r="FE72" i="1" s="1"/>
  <c r="EP195" i="1"/>
  <c r="FE195" i="1" s="1"/>
  <c r="EP243" i="1"/>
  <c r="FE243" i="1" s="1"/>
  <c r="EP221" i="1"/>
  <c r="FE221" i="1" s="1"/>
  <c r="EP140" i="1"/>
  <c r="FE140" i="1" s="1"/>
  <c r="EQ71" i="1"/>
  <c r="FF71" i="1" s="1"/>
  <c r="DS197" i="1"/>
  <c r="EP237" i="1"/>
  <c r="FE237" i="1" s="1"/>
  <c r="EP50" i="1"/>
  <c r="FE50" i="1" s="1"/>
  <c r="EO7" i="1"/>
  <c r="EZ7" i="1" s="1"/>
  <c r="EQ7" i="1"/>
  <c r="FF7" i="1" s="1"/>
  <c r="EQ258" i="1"/>
  <c r="FF258" i="1" s="1"/>
  <c r="DS301" i="1"/>
  <c r="EQ248" i="1"/>
  <c r="FF248" i="1" s="1"/>
  <c r="EP185" i="1"/>
  <c r="FE185" i="1" s="1"/>
  <c r="EP209" i="1"/>
  <c r="FE209" i="1" s="1"/>
  <c r="EP264" i="1"/>
  <c r="FE264" i="1" s="1"/>
  <c r="EP157" i="1"/>
  <c r="FE157" i="1" s="1"/>
  <c r="EP49" i="1"/>
  <c r="FE49" i="1" s="1"/>
  <c r="EP250" i="1"/>
  <c r="FE250" i="1" s="1"/>
  <c r="EP97" i="1"/>
  <c r="FE97" i="1" s="1"/>
  <c r="DT301" i="1"/>
  <c r="EP315" i="1"/>
  <c r="FE315" i="1" s="1"/>
  <c r="EP59" i="1"/>
  <c r="FE59" i="1" s="1"/>
  <c r="EP249" i="1"/>
  <c r="FE249" i="1" s="1"/>
  <c r="EP293" i="1"/>
  <c r="FE293" i="1" s="1"/>
  <c r="EP133" i="1"/>
  <c r="FE133" i="1" s="1"/>
  <c r="EP304" i="1"/>
  <c r="FE304" i="1" s="1"/>
  <c r="EP35" i="1"/>
  <c r="FE35" i="1" s="1"/>
  <c r="EP114" i="1"/>
  <c r="FE114" i="1" s="1"/>
  <c r="EO179" i="1"/>
  <c r="EZ179" i="1" s="1"/>
  <c r="EQ179" i="1"/>
  <c r="FF179" i="1" s="1"/>
  <c r="EQ310" i="1"/>
  <c r="FF310" i="1" s="1"/>
  <c r="EQ50" i="1"/>
  <c r="FF50" i="1" s="1"/>
  <c r="EP152" i="1"/>
  <c r="FE152" i="1" s="1"/>
  <c r="EP2" i="1"/>
  <c r="FE2" i="1" s="1"/>
  <c r="EP258" i="1"/>
  <c r="FE258" i="1" s="1"/>
  <c r="EQ202" i="1"/>
  <c r="FF202" i="1" s="1"/>
  <c r="EQ267" i="1"/>
  <c r="FF267" i="1" s="1"/>
  <c r="EQ280" i="1"/>
  <c r="FF280" i="1" s="1"/>
  <c r="EQ41" i="1"/>
  <c r="FF41" i="1" s="1"/>
  <c r="EP225" i="1"/>
  <c r="FE225" i="1" s="1"/>
  <c r="EQ99" i="1"/>
  <c r="FF99" i="1" s="1"/>
  <c r="EP267" i="1"/>
  <c r="FE267" i="1" s="1"/>
  <c r="EP52" i="1"/>
  <c r="FE52" i="1" s="1"/>
  <c r="EP105" i="1"/>
  <c r="FE105" i="1" s="1"/>
  <c r="EP84" i="1"/>
  <c r="FE84" i="1" s="1"/>
  <c r="EP91" i="1"/>
  <c r="FE91" i="1" s="1"/>
  <c r="EP206" i="1"/>
  <c r="FE206" i="1" s="1"/>
  <c r="EQ180" i="1"/>
  <c r="FF180" i="1" s="1"/>
  <c r="EO295" i="1"/>
  <c r="EZ295" i="1" s="1"/>
  <c r="EQ295" i="1"/>
  <c r="FF295" i="1" s="1"/>
  <c r="EP202" i="1"/>
  <c r="FE202" i="1" s="1"/>
  <c r="DR278" i="1"/>
  <c r="EQ291" i="1"/>
  <c r="FF291" i="1" s="1"/>
  <c r="EQ70" i="1"/>
  <c r="FF70" i="1" s="1"/>
  <c r="EQ6" i="1"/>
  <c r="FF6" i="1" s="1"/>
  <c r="EQ313" i="1"/>
  <c r="FF313" i="1" s="1"/>
  <c r="DT263" i="1"/>
  <c r="DS149" i="1"/>
  <c r="EP126" i="1"/>
  <c r="FE126" i="1" s="1"/>
  <c r="EP58" i="1"/>
  <c r="FE58" i="1" s="1"/>
  <c r="EP305" i="1"/>
  <c r="FE305" i="1" s="1"/>
  <c r="EP271" i="1"/>
  <c r="FE271" i="1" s="1"/>
  <c r="EP232" i="1"/>
  <c r="FE232" i="1" s="1"/>
  <c r="EQ261" i="1"/>
  <c r="FF261" i="1" s="1"/>
  <c r="EQ58" i="1"/>
  <c r="FF58" i="1" s="1"/>
  <c r="EO163" i="1"/>
  <c r="EZ163" i="1" s="1"/>
  <c r="EQ163" i="1"/>
  <c r="FF163" i="1" s="1"/>
  <c r="EQ321" i="1"/>
  <c r="FF321" i="1" s="1"/>
  <c r="EQ35" i="1"/>
  <c r="FF35" i="1" s="1"/>
  <c r="DS138" i="1"/>
  <c r="EP246" i="1"/>
  <c r="FE246" i="1" s="1"/>
  <c r="EP109" i="1"/>
  <c r="FE109" i="1" s="1"/>
  <c r="EP117" i="1"/>
  <c r="FE117" i="1" s="1"/>
  <c r="EP88" i="1"/>
  <c r="FE88" i="1" s="1"/>
  <c r="EP68" i="1"/>
  <c r="FE68" i="1" s="1"/>
  <c r="DQ93" i="1"/>
  <c r="EN101" i="1"/>
  <c r="EO101" i="1" s="1"/>
  <c r="EZ101" i="1" s="1"/>
  <c r="DQ101" i="1"/>
  <c r="EN27" i="1"/>
  <c r="DP267" i="1"/>
  <c r="DQ27" i="1"/>
  <c r="DS120" i="1"/>
  <c r="DS19" i="1"/>
  <c r="DR217" i="1"/>
  <c r="DS206" i="1"/>
  <c r="DQ201" i="1"/>
  <c r="DT206" i="1"/>
  <c r="DU71" i="1"/>
  <c r="DX71" i="1" s="1"/>
  <c r="DR197" i="1"/>
  <c r="DU197" i="1" s="1"/>
  <c r="DW197" i="1" s="1"/>
  <c r="DS232" i="1"/>
  <c r="DT27" i="1"/>
  <c r="DS27" i="1"/>
  <c r="DR141" i="1"/>
  <c r="DT141" i="1"/>
  <c r="DR283" i="1"/>
  <c r="DT307" i="1"/>
  <c r="DU307" i="1" s="1"/>
  <c r="DV307" i="1" s="1"/>
  <c r="DS28" i="1"/>
  <c r="DR49" i="1"/>
  <c r="DS59" i="1"/>
  <c r="DQ12" i="1"/>
  <c r="EN12" i="1"/>
  <c r="DR59" i="1"/>
  <c r="EK37" i="1"/>
  <c r="EK173" i="1"/>
  <c r="DR63" i="1"/>
  <c r="DT120" i="1"/>
  <c r="EN307" i="1"/>
  <c r="EL312" i="1"/>
  <c r="DQ141" i="1"/>
  <c r="DS3" i="1"/>
  <c r="DT197" i="1"/>
  <c r="EN141" i="1"/>
  <c r="EN263" i="1"/>
  <c r="EO263" i="1" s="1"/>
  <c r="EZ263" i="1" s="1"/>
  <c r="DQ263" i="1"/>
  <c r="DQ83" i="1"/>
  <c r="EL26" i="1"/>
  <c r="DS92" i="1"/>
  <c r="DP40" i="1"/>
  <c r="DT19" i="1"/>
  <c r="DT217" i="1"/>
  <c r="EK275" i="1"/>
  <c r="EK220" i="1"/>
  <c r="EN285" i="1"/>
  <c r="DQ285" i="1"/>
  <c r="DT91" i="1"/>
  <c r="DS134" i="1"/>
  <c r="DS229" i="1"/>
  <c r="DS91" i="1"/>
  <c r="DU287" i="1"/>
  <c r="DX287" i="1" s="1"/>
  <c r="DT3" i="1"/>
  <c r="EK295" i="1"/>
  <c r="DS217" i="1"/>
  <c r="DT63" i="1"/>
  <c r="DP169" i="1"/>
  <c r="EK71" i="1"/>
  <c r="DQ227" i="1"/>
  <c r="EN227" i="1"/>
  <c r="DQ14" i="1"/>
  <c r="EN158" i="1"/>
  <c r="EN14" i="1"/>
  <c r="EK323" i="1"/>
  <c r="DP94" i="1"/>
  <c r="EK250" i="1"/>
  <c r="DQ307" i="1"/>
  <c r="DQ319" i="1"/>
  <c r="EN319" i="1"/>
  <c r="DO239" i="1"/>
  <c r="DQ244" i="1"/>
  <c r="DP78" i="1"/>
  <c r="DP88" i="1"/>
  <c r="DP106" i="1"/>
  <c r="DP70" i="1"/>
  <c r="DP222" i="1"/>
  <c r="DS75" i="1"/>
  <c r="EL314" i="1"/>
  <c r="DQ293" i="1"/>
  <c r="EN293" i="1"/>
  <c r="EN257" i="1"/>
  <c r="DP98" i="1"/>
  <c r="DS141" i="1"/>
  <c r="DO236" i="1"/>
  <c r="DQ85" i="1"/>
  <c r="EN98" i="1"/>
  <c r="DS112" i="1"/>
  <c r="DP43" i="1"/>
  <c r="EN304" i="1"/>
  <c r="EK96" i="1"/>
  <c r="DQ289" i="1"/>
  <c r="EN318" i="1"/>
  <c r="EN289" i="1"/>
  <c r="EN112" i="1"/>
  <c r="DQ318" i="1"/>
  <c r="EL139" i="1"/>
  <c r="DQ112" i="1"/>
  <c r="DP90" i="1"/>
  <c r="EN300" i="1"/>
  <c r="EN154" i="1"/>
  <c r="DQ300" i="1"/>
  <c r="DQ154" i="1"/>
  <c r="DT300" i="1"/>
  <c r="EN88" i="1"/>
  <c r="EK23" i="1"/>
  <c r="EK110" i="1"/>
  <c r="EK41" i="1"/>
  <c r="DS82" i="1"/>
  <c r="DQ63" i="1"/>
  <c r="EN214" i="1"/>
  <c r="DT82" i="1"/>
  <c r="DQ214" i="1"/>
  <c r="EL107" i="1"/>
  <c r="DS285" i="1"/>
  <c r="DT289" i="1"/>
  <c r="DT75" i="1"/>
  <c r="EL18" i="1"/>
  <c r="EO64" i="1"/>
  <c r="EZ64" i="1" s="1"/>
  <c r="EO95" i="1"/>
  <c r="EZ95" i="1" s="1"/>
  <c r="EO320" i="1"/>
  <c r="EZ320" i="1" s="1"/>
  <c r="EO267" i="1"/>
  <c r="EZ267" i="1" s="1"/>
  <c r="EO284" i="1"/>
  <c r="EZ284" i="1" s="1"/>
  <c r="EO99" i="1"/>
  <c r="EZ99" i="1" s="1"/>
  <c r="DQ137" i="1"/>
  <c r="DP277" i="1"/>
  <c r="EO280" i="1"/>
  <c r="EZ280" i="1" s="1"/>
  <c r="DU99" i="1"/>
  <c r="DV99" i="1" s="1"/>
  <c r="DT156" i="1"/>
  <c r="EN145" i="1"/>
  <c r="EO203" i="1"/>
  <c r="FA203" i="1" s="1"/>
  <c r="EO287" i="1"/>
  <c r="EZ287" i="1" s="1"/>
  <c r="DR266" i="1"/>
  <c r="DQ145" i="1"/>
  <c r="DP254" i="1"/>
  <c r="EO259" i="1"/>
  <c r="FA259" i="1" s="1"/>
  <c r="EO310" i="1"/>
  <c r="FA310" i="1" s="1"/>
  <c r="DT266" i="1"/>
  <c r="DP56" i="1"/>
  <c r="EN116" i="1"/>
  <c r="EO208" i="1"/>
  <c r="EZ208" i="1" s="1"/>
  <c r="EN176" i="1"/>
  <c r="EO77" i="1"/>
  <c r="FA77" i="1" s="1"/>
  <c r="EO138" i="1"/>
  <c r="EZ138" i="1" s="1"/>
  <c r="DQ176" i="1"/>
  <c r="EN260" i="1"/>
  <c r="EO202" i="1"/>
  <c r="FA202" i="1" s="1"/>
  <c r="EO70" i="1"/>
  <c r="EZ70" i="1" s="1"/>
  <c r="EN156" i="1"/>
  <c r="DQ156" i="1"/>
  <c r="DQ98" i="1"/>
  <c r="EN62" i="1"/>
  <c r="EN83" i="1"/>
  <c r="EN218" i="1"/>
  <c r="DQ73" i="1"/>
  <c r="EO152" i="1"/>
  <c r="EZ152" i="1" s="1"/>
  <c r="DQ256" i="1"/>
  <c r="EO37" i="1"/>
  <c r="FA37" i="1" s="1"/>
  <c r="DP144" i="1"/>
  <c r="EN73" i="1"/>
  <c r="EN256" i="1"/>
  <c r="EO35" i="1"/>
  <c r="EZ35" i="1" s="1"/>
  <c r="DP9" i="1"/>
  <c r="EK294" i="1"/>
  <c r="DR157" i="1"/>
  <c r="EO86" i="1"/>
  <c r="EZ86" i="1" s="1"/>
  <c r="EO107" i="1"/>
  <c r="FA107" i="1" s="1"/>
  <c r="EL31" i="1"/>
  <c r="EO31" i="1"/>
  <c r="EZ31" i="1" s="1"/>
  <c r="EO180" i="1"/>
  <c r="EZ180" i="1" s="1"/>
  <c r="EN93" i="1"/>
  <c r="DQ257" i="1"/>
  <c r="DP316" i="1"/>
  <c r="DQ111" i="1"/>
  <c r="EO96" i="1"/>
  <c r="FA96" i="1" s="1"/>
  <c r="EO5" i="1"/>
  <c r="FA5" i="1" s="1"/>
  <c r="DT74" i="1"/>
  <c r="DP320" i="1"/>
  <c r="EO173" i="1"/>
  <c r="FA173" i="1" s="1"/>
  <c r="EN111" i="1"/>
  <c r="EO8" i="1"/>
  <c r="FA8" i="1" s="1"/>
  <c r="EO313" i="1"/>
  <c r="FA313" i="1" s="1"/>
  <c r="EO18" i="1"/>
  <c r="EZ18" i="1" s="1"/>
  <c r="EL193" i="1"/>
  <c r="EO294" i="1"/>
  <c r="EZ294" i="1" s="1"/>
  <c r="EO193" i="1"/>
  <c r="EZ193" i="1" s="1"/>
  <c r="EO258" i="1"/>
  <c r="EZ258" i="1" s="1"/>
  <c r="EO41" i="1"/>
  <c r="FA41" i="1" s="1"/>
  <c r="DT232" i="1"/>
  <c r="EO288" i="1"/>
  <c r="EZ288" i="1" s="1"/>
  <c r="EO26" i="1"/>
  <c r="EZ26" i="1" s="1"/>
  <c r="DQ118" i="1"/>
  <c r="DQ175" i="1"/>
  <c r="DQ308" i="1"/>
  <c r="EK282" i="1"/>
  <c r="EO282" i="1"/>
  <c r="FA282" i="1" s="1"/>
  <c r="EN118" i="1"/>
  <c r="DQ320" i="1"/>
  <c r="EN175" i="1"/>
  <c r="EN308" i="1"/>
  <c r="DQ97" i="1"/>
  <c r="DQ3" i="1"/>
  <c r="DS205" i="1"/>
  <c r="DQ35" i="1"/>
  <c r="EO166" i="1"/>
  <c r="FA166" i="1" s="1"/>
  <c r="EN97" i="1"/>
  <c r="EN3" i="1"/>
  <c r="EO275" i="1"/>
  <c r="FA275" i="1" s="1"/>
  <c r="EO56" i="1"/>
  <c r="EZ56" i="1" s="1"/>
  <c r="DQ231" i="1"/>
  <c r="EN94" i="1"/>
  <c r="EO94" i="1" s="1"/>
  <c r="EZ94" i="1" s="1"/>
  <c r="DS266" i="1"/>
  <c r="DQ54" i="1"/>
  <c r="EO238" i="1"/>
  <c r="EZ238" i="1" s="1"/>
  <c r="EN171" i="1"/>
  <c r="EN54" i="1"/>
  <c r="EN301" i="1"/>
  <c r="EO50" i="1"/>
  <c r="EZ50" i="1" s="1"/>
  <c r="FA129" i="1"/>
  <c r="DT137" i="1"/>
  <c r="DT205" i="1"/>
  <c r="EL238" i="1"/>
  <c r="DQ171" i="1"/>
  <c r="EO181" i="1"/>
  <c r="FA181" i="1" s="1"/>
  <c r="DQ301" i="1"/>
  <c r="DO228" i="1"/>
  <c r="EL181" i="1"/>
  <c r="EO10" i="1"/>
  <c r="FA10" i="1" s="1"/>
  <c r="DP253" i="1"/>
  <c r="EL34" i="1"/>
  <c r="EO241" i="1"/>
  <c r="EZ241" i="1" s="1"/>
  <c r="EO220" i="1"/>
  <c r="FA220" i="1" s="1"/>
  <c r="EO9" i="1"/>
  <c r="EZ9" i="1" s="1"/>
  <c r="EN137" i="1"/>
  <c r="EK287" i="1"/>
  <c r="DQ69" i="1"/>
  <c r="EO34" i="1"/>
  <c r="FA34" i="1" s="1"/>
  <c r="EO2" i="1"/>
  <c r="FA2" i="1" s="1"/>
  <c r="EO223" i="1"/>
  <c r="FA223" i="1" s="1"/>
  <c r="EN69" i="1"/>
  <c r="EL66" i="1"/>
  <c r="DQ8" i="1"/>
  <c r="EO66" i="1"/>
  <c r="EZ66" i="1" s="1"/>
  <c r="DT144" i="1"/>
  <c r="EO33" i="1"/>
  <c r="FA33" i="1" s="1"/>
  <c r="DT157" i="1"/>
  <c r="EN281" i="1"/>
  <c r="EO102" i="1"/>
  <c r="FA102" i="1" s="1"/>
  <c r="DR219" i="1"/>
  <c r="DQ281" i="1"/>
  <c r="EO47" i="1"/>
  <c r="EZ47" i="1" s="1"/>
  <c r="EO13" i="1"/>
  <c r="FA13" i="1" s="1"/>
  <c r="EO270" i="1"/>
  <c r="FA270" i="1" s="1"/>
  <c r="FA231" i="1"/>
  <c r="EO314" i="1"/>
  <c r="FA314" i="1" s="1"/>
  <c r="DQ182" i="1"/>
  <c r="EO244" i="1"/>
  <c r="FA244" i="1" s="1"/>
  <c r="EO106" i="1"/>
  <c r="EZ106" i="1" s="1"/>
  <c r="EL315" i="1"/>
  <c r="EN182" i="1"/>
  <c r="DQ174" i="1"/>
  <c r="EN235" i="1"/>
  <c r="EO23" i="1"/>
  <c r="FA23" i="1" s="1"/>
  <c r="EO315" i="1"/>
  <c r="FA315" i="1" s="1"/>
  <c r="EK259" i="1"/>
  <c r="EO321" i="1"/>
  <c r="FA321" i="1" s="1"/>
  <c r="EO139" i="1"/>
  <c r="FA139" i="1" s="1"/>
  <c r="DQ266" i="1"/>
  <c r="EO250" i="1"/>
  <c r="FA250" i="1" s="1"/>
  <c r="DP137" i="1"/>
  <c r="DS147" i="1"/>
  <c r="EN266" i="1"/>
  <c r="EO201" i="1"/>
  <c r="FA201" i="1" s="1"/>
  <c r="DP126" i="1"/>
  <c r="EN146" i="1"/>
  <c r="EK203" i="1"/>
  <c r="DS156" i="1"/>
  <c r="DQ146" i="1"/>
  <c r="EN40" i="1"/>
  <c r="EK99" i="1"/>
  <c r="EK230" i="1"/>
  <c r="EN80" i="1"/>
  <c r="EO240" i="1"/>
  <c r="FA240" i="1" s="1"/>
  <c r="EO6" i="1"/>
  <c r="EZ6" i="1" s="1"/>
  <c r="EO246" i="1"/>
  <c r="EZ246" i="1" s="1"/>
  <c r="DQ80" i="1"/>
  <c r="EO177" i="1"/>
  <c r="EZ177" i="1" s="1"/>
  <c r="EL240" i="1"/>
  <c r="DP15" i="1"/>
  <c r="EO28" i="1"/>
  <c r="FA28" i="1" s="1"/>
  <c r="EL177" i="1"/>
  <c r="EN91" i="1"/>
  <c r="EO58" i="1"/>
  <c r="EZ58" i="1" s="1"/>
  <c r="EO52" i="1"/>
  <c r="EZ52" i="1" s="1"/>
  <c r="EO230" i="1"/>
  <c r="FA230" i="1" s="1"/>
  <c r="DQ267" i="1"/>
  <c r="DQ243" i="1"/>
  <c r="EO110" i="1"/>
  <c r="FA110" i="1" s="1"/>
  <c r="EO248" i="1"/>
  <c r="FA248" i="1" s="1"/>
  <c r="DP231" i="1"/>
  <c r="EK50" i="1"/>
  <c r="EN243" i="1"/>
  <c r="EO291" i="1"/>
  <c r="EZ291" i="1" s="1"/>
  <c r="DQ74" i="1"/>
  <c r="DT114" i="1"/>
  <c r="EN239" i="1"/>
  <c r="EO71" i="1"/>
  <c r="FA71" i="1" s="1"/>
  <c r="EK280" i="1"/>
  <c r="EN74" i="1"/>
  <c r="EO189" i="1"/>
  <c r="EZ189" i="1" s="1"/>
  <c r="EN222" i="1"/>
  <c r="DP239" i="1"/>
  <c r="EO323" i="1"/>
  <c r="FA323" i="1" s="1"/>
  <c r="EN85" i="1"/>
  <c r="EO261" i="1"/>
  <c r="EZ261" i="1" s="1"/>
  <c r="EO117" i="1"/>
  <c r="FA117" i="1" s="1"/>
  <c r="EO312" i="1"/>
  <c r="EZ312" i="1" s="1"/>
  <c r="DQ52" i="1"/>
  <c r="DR127" i="1"/>
  <c r="DO127" i="1"/>
  <c r="DO62" i="1"/>
  <c r="DT126" i="1"/>
  <c r="DR45" i="1"/>
  <c r="DO45" i="1"/>
  <c r="DR21" i="1"/>
  <c r="DO21" i="1"/>
  <c r="DR161" i="1"/>
  <c r="DU161" i="1" s="1"/>
  <c r="DV161" i="1" s="1"/>
  <c r="DO161" i="1"/>
  <c r="EK5" i="1"/>
  <c r="DQ48" i="1"/>
  <c r="DP16" i="1"/>
  <c r="DT59" i="1"/>
  <c r="DO59" i="1"/>
  <c r="DP183" i="1"/>
  <c r="DQ65" i="1"/>
  <c r="DQ7" i="1"/>
  <c r="DP58" i="1"/>
  <c r="DP255" i="1"/>
  <c r="DR262" i="1"/>
  <c r="DO262" i="1"/>
  <c r="DR22" i="1"/>
  <c r="DO22" i="1"/>
  <c r="DP17" i="1"/>
  <c r="EN48" i="1"/>
  <c r="EK86" i="1"/>
  <c r="DQ292" i="1"/>
  <c r="EN221" i="1"/>
  <c r="EN65" i="1"/>
  <c r="EK139" i="1"/>
  <c r="DR194" i="1"/>
  <c r="DO194" i="1"/>
  <c r="DR11" i="1"/>
  <c r="DO11" i="1"/>
  <c r="DR298" i="1"/>
  <c r="DO298" i="1"/>
  <c r="DR296" i="1"/>
  <c r="DO296" i="1"/>
  <c r="DT213" i="1"/>
  <c r="DQ213" i="1"/>
  <c r="EN148" i="1"/>
  <c r="DP121" i="1"/>
  <c r="EN292" i="1"/>
  <c r="DR92" i="1"/>
  <c r="DO92" i="1"/>
  <c r="DQ218" i="1"/>
  <c r="DP109" i="1"/>
  <c r="DQ221" i="1"/>
  <c r="EL152" i="1"/>
  <c r="EN61" i="1"/>
  <c r="DR242" i="1"/>
  <c r="DO242" i="1"/>
  <c r="DR245" i="1"/>
  <c r="DO245" i="1"/>
  <c r="DR68" i="1"/>
  <c r="DO68" i="1"/>
  <c r="DR7" i="1"/>
  <c r="DO7" i="1"/>
  <c r="DT87" i="1"/>
  <c r="EN87" i="1"/>
  <c r="DQ87" i="1"/>
  <c r="DR235" i="1"/>
  <c r="DO235" i="1"/>
  <c r="DP124" i="1"/>
  <c r="DP302" i="1"/>
  <c r="DQ61" i="1"/>
  <c r="DO189" i="1"/>
  <c r="DR52" i="1"/>
  <c r="DO52" i="1"/>
  <c r="DR167" i="1"/>
  <c r="DO167" i="1"/>
  <c r="DT165" i="1"/>
  <c r="DQ165" i="1"/>
  <c r="DR29" i="1"/>
  <c r="DO29" i="1"/>
  <c r="DR306" i="1"/>
  <c r="DO306" i="1"/>
  <c r="DT224" i="1"/>
  <c r="DO224" i="1"/>
  <c r="EN109" i="1"/>
  <c r="DP216" i="1"/>
  <c r="EK310" i="1"/>
  <c r="DP291" i="1"/>
  <c r="EN302" i="1"/>
  <c r="DP13" i="1"/>
  <c r="EN299" i="1"/>
  <c r="DS214" i="1"/>
  <c r="DU214" i="1" s="1"/>
  <c r="DW214" i="1" s="1"/>
  <c r="DO214" i="1"/>
  <c r="EN17" i="1"/>
  <c r="DR185" i="1"/>
  <c r="DO185" i="1"/>
  <c r="DQ195" i="1"/>
  <c r="DQ57" i="1"/>
  <c r="EK2" i="1"/>
  <c r="DQ133" i="1"/>
  <c r="DP197" i="1"/>
  <c r="EK238" i="1"/>
  <c r="DQ299" i="1"/>
  <c r="DQ9" i="1"/>
  <c r="DP212" i="1"/>
  <c r="DP25" i="1"/>
  <c r="DT303" i="1"/>
  <c r="DO303" i="1"/>
  <c r="DR60" i="1"/>
  <c r="DO60" i="1"/>
  <c r="DR172" i="1"/>
  <c r="DO172" i="1"/>
  <c r="DR36" i="1"/>
  <c r="DO36" i="1"/>
  <c r="DR164" i="1"/>
  <c r="DO164" i="1"/>
  <c r="DR272" i="1"/>
  <c r="DO272" i="1"/>
  <c r="DR162" i="1"/>
  <c r="DO162" i="1"/>
  <c r="DR158" i="1"/>
  <c r="DO158" i="1"/>
  <c r="DR317" i="1"/>
  <c r="DO317" i="1"/>
  <c r="DT153" i="1"/>
  <c r="DQ153" i="1"/>
  <c r="DR302" i="1"/>
  <c r="DO302" i="1"/>
  <c r="EN195" i="1"/>
  <c r="EN60" i="1"/>
  <c r="EN133" i="1"/>
  <c r="DP246" i="1"/>
  <c r="EL110" i="1"/>
  <c r="DR190" i="1"/>
  <c r="DO190" i="1"/>
  <c r="DR268" i="1"/>
  <c r="DO268" i="1"/>
  <c r="DR79" i="1"/>
  <c r="DO79" i="1"/>
  <c r="DT191" i="1"/>
  <c r="DP258" i="1"/>
  <c r="EN317" i="1"/>
  <c r="DQ60" i="1"/>
  <c r="EN174" i="1"/>
  <c r="DQ68" i="1"/>
  <c r="DQ76" i="1"/>
  <c r="DO213" i="1"/>
  <c r="DR191" i="1"/>
  <c r="DO191" i="1"/>
  <c r="DP100" i="1"/>
  <c r="EN68" i="1"/>
  <c r="EN76" i="1"/>
  <c r="DO153" i="1"/>
  <c r="DR285" i="1"/>
  <c r="DO285" i="1"/>
  <c r="DP261" i="1"/>
  <c r="DQ33" i="1"/>
  <c r="DQ11" i="1"/>
  <c r="DP6" i="1"/>
  <c r="DQ191" i="1"/>
  <c r="DS49" i="1"/>
  <c r="DO49" i="1"/>
  <c r="DS278" i="1"/>
  <c r="DO278" i="1"/>
  <c r="DP317" i="1"/>
  <c r="DS63" i="1"/>
  <c r="DO63" i="1"/>
  <c r="DR206" i="1"/>
  <c r="DO206" i="1"/>
  <c r="EN11" i="1"/>
  <c r="EN191" i="1"/>
  <c r="DR131" i="1"/>
  <c r="DU131" i="1" s="1"/>
  <c r="DW131" i="1" s="1"/>
  <c r="DO131" i="1"/>
  <c r="EL131" i="1" s="1"/>
  <c r="DQ242" i="1"/>
  <c r="EN123" i="1"/>
  <c r="EN251" i="1"/>
  <c r="DR150" i="1"/>
  <c r="DO150" i="1"/>
  <c r="EK34" i="1"/>
  <c r="EN303" i="1"/>
  <c r="EN63" i="1"/>
  <c r="DO309" i="1"/>
  <c r="EN242" i="1"/>
  <c r="DQ123" i="1"/>
  <c r="DQ251" i="1"/>
  <c r="EK26" i="1"/>
  <c r="DQ163" i="1"/>
  <c r="DQ160" i="1"/>
  <c r="DS311" i="1"/>
  <c r="DO311" i="1"/>
  <c r="DR183" i="1"/>
  <c r="DO183" i="1"/>
  <c r="DQ132" i="1"/>
  <c r="DP132" i="1"/>
  <c r="DQ303" i="1"/>
  <c r="EL259" i="1"/>
  <c r="DR281" i="1"/>
  <c r="DU281" i="1" s="1"/>
  <c r="DO281" i="1"/>
  <c r="EL281" i="1" s="1"/>
  <c r="DQ58" i="1"/>
  <c r="EN155" i="1"/>
  <c r="EN160" i="1"/>
  <c r="DR156" i="1"/>
  <c r="DO156" i="1"/>
  <c r="EN124" i="1"/>
  <c r="EN132" i="1"/>
  <c r="EN233" i="1"/>
  <c r="DT134" i="1"/>
  <c r="DQ134" i="1"/>
  <c r="EN134" i="1"/>
  <c r="EN151" i="1"/>
  <c r="DR274" i="1"/>
  <c r="DO274" i="1"/>
  <c r="DR39" i="1"/>
  <c r="DO39" i="1"/>
  <c r="DT186" i="1"/>
  <c r="DQ186" i="1"/>
  <c r="EN186" i="1"/>
  <c r="DR46" i="1"/>
  <c r="DO46" i="1"/>
  <c r="DT237" i="1"/>
  <c r="DQ237" i="1"/>
  <c r="DT130" i="1"/>
  <c r="DQ130" i="1"/>
  <c r="DP262" i="1"/>
  <c r="DQ233" i="1"/>
  <c r="DR144" i="1"/>
  <c r="DO144" i="1"/>
  <c r="DP180" i="1"/>
  <c r="DP52" i="1"/>
  <c r="DO209" i="1"/>
  <c r="DP162" i="1"/>
  <c r="DP151" i="1"/>
  <c r="DR94" i="1"/>
  <c r="DO94" i="1"/>
  <c r="EL275" i="1"/>
  <c r="DS178" i="1"/>
  <c r="EN178" i="1"/>
  <c r="DQ178" i="1"/>
  <c r="DR254" i="1"/>
  <c r="DO254" i="1"/>
  <c r="DQ313" i="1"/>
  <c r="EN16" i="1"/>
  <c r="DO186" i="1"/>
  <c r="DP51" i="1"/>
  <c r="EN21" i="1"/>
  <c r="EN153" i="1"/>
  <c r="DQ70" i="1"/>
  <c r="EN212" i="1"/>
  <c r="DR155" i="1"/>
  <c r="DO155" i="1"/>
  <c r="DR184" i="1"/>
  <c r="DQ184" i="1"/>
  <c r="EN165" i="1"/>
  <c r="EN277" i="1"/>
  <c r="DQ16" i="1"/>
  <c r="EN105" i="1"/>
  <c r="DQ21" i="1"/>
  <c r="DP153" i="1"/>
  <c r="DR91" i="1"/>
  <c r="DO91" i="1"/>
  <c r="DR149" i="1"/>
  <c r="DU149" i="1" s="1"/>
  <c r="DX149" i="1" s="1"/>
  <c r="DO149" i="1"/>
  <c r="DQ271" i="1"/>
  <c r="DR322" i="1"/>
  <c r="DO322" i="1"/>
  <c r="DT55" i="1"/>
  <c r="DQ55" i="1"/>
  <c r="DP165" i="1"/>
  <c r="DO142" i="1"/>
  <c r="EN29" i="1"/>
  <c r="DQ105" i="1"/>
  <c r="DP306" i="1"/>
  <c r="DP91" i="1"/>
  <c r="DP155" i="1"/>
  <c r="EN271" i="1"/>
  <c r="DR119" i="1"/>
  <c r="DO119" i="1"/>
  <c r="DT290" i="1"/>
  <c r="DQ290" i="1"/>
  <c r="DR58" i="1"/>
  <c r="DO58" i="1"/>
  <c r="DP142" i="1"/>
  <c r="DP164" i="1"/>
  <c r="EN119" i="1"/>
  <c r="DQ29" i="1"/>
  <c r="DP192" i="1"/>
  <c r="DP235" i="1"/>
  <c r="EK152" i="1"/>
  <c r="EL41" i="1"/>
  <c r="EL50" i="1"/>
  <c r="DR137" i="1"/>
  <c r="DO137" i="1"/>
  <c r="DR48" i="1"/>
  <c r="DO48" i="1"/>
  <c r="DQ306" i="1"/>
  <c r="DQ79" i="1"/>
  <c r="DQ128" i="1"/>
  <c r="EL2" i="1"/>
  <c r="EL295" i="1"/>
  <c r="EK10" i="1"/>
  <c r="DT122" i="1"/>
  <c r="DQ122" i="1"/>
  <c r="EN306" i="1"/>
  <c r="DO121" i="1"/>
  <c r="DQ142" i="1"/>
  <c r="EN79" i="1"/>
  <c r="DR114" i="1"/>
  <c r="DU114" i="1" s="1"/>
  <c r="DV114" i="1" s="1"/>
  <c r="DO114" i="1"/>
  <c r="DQ198" i="1"/>
  <c r="DQ200" i="1"/>
  <c r="EN128" i="1"/>
  <c r="DR205" i="1"/>
  <c r="DO205" i="1"/>
  <c r="DO122" i="1"/>
  <c r="EN278" i="1"/>
  <c r="DP194" i="1"/>
  <c r="DP305" i="1"/>
  <c r="EN142" i="1"/>
  <c r="DQ199" i="1"/>
  <c r="EN198" i="1"/>
  <c r="EN200" i="1"/>
  <c r="DT223" i="1"/>
  <c r="DU223" i="1" s="1"/>
  <c r="DQ223" i="1"/>
  <c r="DP87" i="1"/>
  <c r="DS35" i="1"/>
  <c r="DO35" i="1"/>
  <c r="DR70" i="1"/>
  <c r="DO70" i="1"/>
  <c r="DQ278" i="1"/>
  <c r="DQ304" i="1"/>
  <c r="DQ247" i="1"/>
  <c r="EN296" i="1"/>
  <c r="DP130" i="1"/>
  <c r="EN199" i="1"/>
  <c r="EL287" i="1"/>
  <c r="DQ13" i="1"/>
  <c r="DP189" i="1"/>
  <c r="DP44" i="1"/>
  <c r="DP8" i="1"/>
  <c r="DO123" i="1"/>
  <c r="DP172" i="1"/>
  <c r="EN247" i="1"/>
  <c r="DQ296" i="1"/>
  <c r="EN39" i="1"/>
  <c r="EK181" i="1"/>
  <c r="EN49" i="1"/>
  <c r="DQ202" i="1"/>
  <c r="DQ197" i="1"/>
  <c r="EN305" i="1"/>
  <c r="DQ183" i="1"/>
  <c r="DQ39" i="1"/>
  <c r="DP297" i="1"/>
  <c r="DP242" i="1"/>
  <c r="DQ49" i="1"/>
  <c r="EN197" i="1"/>
  <c r="EN183" i="1"/>
  <c r="EN234" i="1"/>
  <c r="DT209" i="1"/>
  <c r="DU209" i="1" s="1"/>
  <c r="DW209" i="1" s="1"/>
  <c r="DQ209" i="1"/>
  <c r="DP245" i="1"/>
  <c r="EN272" i="1"/>
  <c r="DR265" i="1"/>
  <c r="DO265" i="1"/>
  <c r="DR195" i="1"/>
  <c r="DO195" i="1"/>
  <c r="DR64" i="1"/>
  <c r="DO64" i="1"/>
  <c r="DT189" i="1"/>
  <c r="DQ189" i="1"/>
  <c r="DR159" i="1"/>
  <c r="DO159" i="1"/>
  <c r="DR249" i="1"/>
  <c r="DO249" i="1"/>
  <c r="DR57" i="1"/>
  <c r="DO57" i="1"/>
  <c r="DR313" i="1"/>
  <c r="DO313" i="1"/>
  <c r="DS21" i="1"/>
  <c r="DQ194" i="1"/>
  <c r="DQ265" i="1"/>
  <c r="DQ268" i="1"/>
  <c r="EN15" i="1"/>
  <c r="DP248" i="1"/>
  <c r="DP211" i="1"/>
  <c r="DP290" i="1"/>
  <c r="EN131" i="1"/>
  <c r="EN217" i="1"/>
  <c r="DQ272" i="1"/>
  <c r="DT208" i="1"/>
  <c r="DU208" i="1" s="1"/>
  <c r="DX208" i="1" s="1"/>
  <c r="DQ208" i="1"/>
  <c r="EN194" i="1"/>
  <c r="EN265" i="1"/>
  <c r="DP47" i="1"/>
  <c r="EN268" i="1"/>
  <c r="DO165" i="1"/>
  <c r="DP217" i="1"/>
  <c r="DQ161" i="1"/>
  <c r="EN290" i="1"/>
  <c r="EN43" i="1"/>
  <c r="DQ217" i="1"/>
  <c r="DP322" i="1"/>
  <c r="DO223" i="1"/>
  <c r="DQ36" i="1"/>
  <c r="DP265" i="1"/>
  <c r="DP159" i="1"/>
  <c r="EN78" i="1"/>
  <c r="DP158" i="1"/>
  <c r="DP196" i="1"/>
  <c r="EN161" i="1"/>
  <c r="DQ322" i="1"/>
  <c r="DR82" i="1"/>
  <c r="DO82" i="1"/>
  <c r="EN36" i="1"/>
  <c r="DR89" i="1"/>
  <c r="DO89" i="1"/>
  <c r="DR4" i="1"/>
  <c r="DO4" i="1"/>
  <c r="DS269" i="1"/>
  <c r="DO269" i="1"/>
  <c r="DQ135" i="1"/>
  <c r="DT283" i="1"/>
  <c r="DO283" i="1"/>
  <c r="EN215" i="1"/>
  <c r="DQ129" i="1"/>
  <c r="EN322" i="1"/>
  <c r="DP170" i="1"/>
  <c r="DQ269" i="1"/>
  <c r="DP11" i="1"/>
  <c r="EK193" i="1"/>
  <c r="EN135" i="1"/>
  <c r="DP179" i="1"/>
  <c r="DQ215" i="1"/>
  <c r="DQ179" i="1"/>
  <c r="EN168" i="1"/>
  <c r="EK284" i="1"/>
  <c r="DP64" i="1"/>
  <c r="EN269" i="1"/>
  <c r="DQ258" i="1"/>
  <c r="DT260" i="1"/>
  <c r="DQ260" i="1"/>
  <c r="DS128" i="1"/>
  <c r="DO128" i="1"/>
  <c r="DT246" i="1"/>
  <c r="DQ246" i="1"/>
  <c r="EN237" i="1"/>
  <c r="EN210" i="1"/>
  <c r="DQ159" i="1"/>
  <c r="DQ291" i="1"/>
  <c r="DQ168" i="1"/>
  <c r="DO87" i="1"/>
  <c r="DR40" i="1"/>
  <c r="DU40" i="1" s="1"/>
  <c r="DX40" i="1" s="1"/>
  <c r="DO40" i="1"/>
  <c r="EL40" i="1" s="1"/>
  <c r="EL310" i="1"/>
  <c r="DR108" i="1"/>
  <c r="DO108" i="1"/>
  <c r="DS53" i="1"/>
  <c r="DO53" i="1"/>
  <c r="DT219" i="1"/>
  <c r="DO219" i="1"/>
  <c r="DP237" i="1"/>
  <c r="EN279" i="1"/>
  <c r="DQ210" i="1"/>
  <c r="EN159" i="1"/>
  <c r="EN209" i="1"/>
  <c r="DP321" i="1"/>
  <c r="DP199" i="1"/>
  <c r="DP178" i="1"/>
  <c r="DP271" i="1"/>
  <c r="DQ264" i="1"/>
  <c r="EL203" i="1"/>
  <c r="DT236" i="1"/>
  <c r="DU236" i="1" s="1"/>
  <c r="DV236" i="1" s="1"/>
  <c r="DQ236" i="1"/>
  <c r="DT102" i="1"/>
  <c r="DU102" i="1" s="1"/>
  <c r="DV102" i="1" s="1"/>
  <c r="DQ102" i="1"/>
  <c r="DR30" i="1"/>
  <c r="DO30" i="1"/>
  <c r="DR251" i="1"/>
  <c r="DO251" i="1"/>
  <c r="DR20" i="1"/>
  <c r="DO20" i="1"/>
  <c r="DS191" i="1"/>
  <c r="EN113" i="1"/>
  <c r="EN42" i="1"/>
  <c r="DQ279" i="1"/>
  <c r="DQ127" i="1"/>
  <c r="DP174" i="1"/>
  <c r="DP46" i="1"/>
  <c r="DQ180" i="1"/>
  <c r="EN264" i="1"/>
  <c r="DQ261" i="1"/>
  <c r="EL230" i="1"/>
  <c r="EN219" i="1"/>
  <c r="EN81" i="1"/>
  <c r="DR182" i="1"/>
  <c r="DO182" i="1"/>
  <c r="DR72" i="1"/>
  <c r="DO72" i="1"/>
  <c r="DR218" i="1"/>
  <c r="DO218" i="1"/>
  <c r="EL218" i="1" s="1"/>
  <c r="DP119" i="1"/>
  <c r="EN127" i="1"/>
  <c r="DP60" i="1"/>
  <c r="DR204" i="1"/>
  <c r="DU204" i="1" s="1"/>
  <c r="DV204" i="1" s="1"/>
  <c r="DO204" i="1"/>
  <c r="DP266" i="1"/>
  <c r="EL282" i="1"/>
  <c r="DO290" i="1"/>
  <c r="DQ219" i="1"/>
  <c r="DO184" i="1"/>
  <c r="DR286" i="1"/>
  <c r="DO286" i="1"/>
  <c r="DS252" i="1"/>
  <c r="DO252" i="1"/>
  <c r="DP150" i="1"/>
  <c r="DP298" i="1"/>
  <c r="EL173" i="1"/>
  <c r="DQ245" i="1"/>
  <c r="DP14" i="1"/>
  <c r="EL10" i="1"/>
  <c r="EN103" i="1"/>
  <c r="DR229" i="1"/>
  <c r="DO229" i="1"/>
  <c r="EN149" i="1"/>
  <c r="DP313" i="1"/>
  <c r="DQ196" i="1"/>
  <c r="DT116" i="1"/>
  <c r="DO116" i="1"/>
  <c r="DP67" i="1"/>
  <c r="DS157" i="1"/>
  <c r="DO157" i="1"/>
  <c r="EN245" i="1"/>
  <c r="DQ248" i="1"/>
  <c r="EL71" i="1"/>
  <c r="DR74" i="1"/>
  <c r="DO74" i="1"/>
  <c r="EL74" i="1" s="1"/>
  <c r="DS74" i="1"/>
  <c r="DO130" i="1"/>
  <c r="DQ149" i="1"/>
  <c r="DP116" i="1"/>
  <c r="EN274" i="1"/>
  <c r="DP143" i="1"/>
  <c r="EN196" i="1"/>
  <c r="EN253" i="1"/>
  <c r="DP68" i="1"/>
  <c r="DQ274" i="1"/>
  <c r="DO246" i="1"/>
  <c r="DP224" i="1"/>
  <c r="DR147" i="1"/>
  <c r="DO147" i="1"/>
  <c r="EL294" i="1"/>
  <c r="DP22" i="1"/>
  <c r="EL99" i="1"/>
  <c r="DQ321" i="1"/>
  <c r="EL241" i="1"/>
  <c r="DQ205" i="1"/>
  <c r="EN283" i="1"/>
  <c r="DR138" i="1"/>
  <c r="DO138" i="1"/>
  <c r="EL138" i="1" s="1"/>
  <c r="DR148" i="1"/>
  <c r="DO148" i="1"/>
  <c r="DR279" i="1"/>
  <c r="DO279" i="1"/>
  <c r="EN169" i="1"/>
  <c r="DP39" i="1"/>
  <c r="DQ6" i="1"/>
  <c r="DO178" i="1"/>
  <c r="DP7" i="1"/>
  <c r="EN89" i="1"/>
  <c r="EL220" i="1"/>
  <c r="EN205" i="1"/>
  <c r="DR88" i="1"/>
  <c r="DT88" i="1"/>
  <c r="DO88" i="1"/>
  <c r="EL88" i="1" s="1"/>
  <c r="DQ283" i="1"/>
  <c r="DR106" i="1"/>
  <c r="DU106" i="1" s="1"/>
  <c r="DO106" i="1"/>
  <c r="EN252" i="1"/>
  <c r="DR244" i="1"/>
  <c r="DO244" i="1"/>
  <c r="DR140" i="1"/>
  <c r="DO140" i="1"/>
  <c r="EL140" i="1" s="1"/>
  <c r="DR24" i="1"/>
  <c r="DO24" i="1"/>
  <c r="DR293" i="1"/>
  <c r="DO293" i="1"/>
  <c r="EK315" i="1"/>
  <c r="DP123" i="1"/>
  <c r="DQ89" i="1"/>
  <c r="DQ47" i="1"/>
  <c r="DR300" i="1"/>
  <c r="DS300" i="1"/>
  <c r="DO300" i="1"/>
  <c r="EL300" i="1" s="1"/>
  <c r="DQ252" i="1"/>
  <c r="DR124" i="1"/>
  <c r="DO124" i="1"/>
  <c r="DR258" i="1"/>
  <c r="DO258" i="1"/>
  <c r="DR321" i="1"/>
  <c r="DO321" i="1"/>
  <c r="EN213" i="1"/>
  <c r="DQ53" i="1"/>
  <c r="DR19" i="1"/>
  <c r="DO19" i="1"/>
  <c r="EN167" i="1"/>
  <c r="EN297" i="1"/>
  <c r="EL5" i="1"/>
  <c r="DQ136" i="1"/>
  <c r="EN211" i="1"/>
  <c r="EN22" i="1"/>
  <c r="EK177" i="1"/>
  <c r="DR263" i="1"/>
  <c r="DU263" i="1" s="1"/>
  <c r="DV263" i="1" s="1"/>
  <c r="DO263" i="1"/>
  <c r="EL263" i="1" s="1"/>
  <c r="DO102" i="1"/>
  <c r="DR28" i="1"/>
  <c r="DO28" i="1"/>
  <c r="EL28" i="1" s="1"/>
  <c r="DR51" i="1"/>
  <c r="DO51" i="1"/>
  <c r="DR55" i="1"/>
  <c r="DR38" i="1"/>
  <c r="DO38" i="1"/>
  <c r="DR163" i="1"/>
  <c r="DO163" i="1"/>
  <c r="EN53" i="1"/>
  <c r="DP213" i="1"/>
  <c r="EN147" i="1"/>
  <c r="DQ167" i="1"/>
  <c r="EN51" i="1"/>
  <c r="DP286" i="1"/>
  <c r="EN136" i="1"/>
  <c r="DQ22" i="1"/>
  <c r="EL23" i="1"/>
  <c r="EN59" i="1"/>
  <c r="DP65" i="1"/>
  <c r="DQ114" i="1"/>
  <c r="DR42" i="1"/>
  <c r="DO42" i="1"/>
  <c r="DR13" i="1"/>
  <c r="DO13" i="1"/>
  <c r="DR276" i="1"/>
  <c r="DO276" i="1"/>
  <c r="DR109" i="1"/>
  <c r="DO109" i="1"/>
  <c r="DR69" i="1"/>
  <c r="DO69" i="1"/>
  <c r="EL69" i="1" s="1"/>
  <c r="DR6" i="1"/>
  <c r="DO6" i="1"/>
  <c r="DR247" i="1"/>
  <c r="DO247" i="1"/>
  <c r="DR33" i="1"/>
  <c r="DO33" i="1"/>
  <c r="DT228" i="1"/>
  <c r="DQ228" i="1"/>
  <c r="EN228" i="1"/>
  <c r="DT92" i="1"/>
  <c r="DU92" i="1" s="1"/>
  <c r="DV92" i="1" s="1"/>
  <c r="DQ147" i="1"/>
  <c r="DP184" i="1"/>
  <c r="DP89" i="1"/>
  <c r="EK166" i="1"/>
  <c r="EN232" i="1"/>
  <c r="DR201" i="1"/>
  <c r="DO201" i="1"/>
  <c r="EL201" i="1" s="1"/>
  <c r="DQ59" i="1"/>
  <c r="EN114" i="1"/>
  <c r="DS126" i="1"/>
  <c r="DT216" i="1"/>
  <c r="EN216" i="1"/>
  <c r="DQ216" i="1"/>
  <c r="DR15" i="1"/>
  <c r="DO15" i="1"/>
  <c r="DR133" i="1"/>
  <c r="DO133" i="1"/>
  <c r="EL133" i="1" s="1"/>
  <c r="DT309" i="1"/>
  <c r="DQ309" i="1"/>
  <c r="DT225" i="1"/>
  <c r="EN225" i="1"/>
  <c r="DQ225" i="1"/>
  <c r="DT78" i="1"/>
  <c r="DQ78" i="1"/>
  <c r="DP53" i="1"/>
  <c r="DQ164" i="1"/>
  <c r="DR3" i="1"/>
  <c r="DO3" i="1"/>
  <c r="EL3" i="1" s="1"/>
  <c r="DO151" i="1"/>
  <c r="EK117" i="1"/>
  <c r="EN20" i="1"/>
  <c r="EN46" i="1"/>
  <c r="DQ232" i="1"/>
  <c r="DP84" i="1"/>
  <c r="EK77" i="1"/>
  <c r="DQ4" i="1"/>
  <c r="EN143" i="1"/>
  <c r="DR188" i="1"/>
  <c r="DO188" i="1"/>
  <c r="DR200" i="1"/>
  <c r="DO200" i="1"/>
  <c r="DP163" i="1"/>
  <c r="DR75" i="1"/>
  <c r="DO75" i="1"/>
  <c r="DR12" i="1"/>
  <c r="DU12" i="1" s="1"/>
  <c r="DV12" i="1" s="1"/>
  <c r="DO12" i="1"/>
  <c r="EN164" i="1"/>
  <c r="EN44" i="1"/>
  <c r="DR273" i="1"/>
  <c r="DU273" i="1" s="1"/>
  <c r="DV273" i="1" s="1"/>
  <c r="DO273" i="1"/>
  <c r="EK314" i="1"/>
  <c r="DP225" i="1"/>
  <c r="DQ20" i="1"/>
  <c r="DQ46" i="1"/>
  <c r="EN82" i="1"/>
  <c r="EN126" i="1"/>
  <c r="EN4" i="1"/>
  <c r="DQ143" i="1"/>
  <c r="DR187" i="1"/>
  <c r="DO187" i="1"/>
  <c r="EN188" i="1"/>
  <c r="EN144" i="1"/>
  <c r="EN286" i="1"/>
  <c r="EN298" i="1"/>
  <c r="DP24" i="1"/>
  <c r="EN24" i="1"/>
  <c r="EN276" i="1"/>
  <c r="DP307" i="1"/>
  <c r="EK307" i="1" s="1"/>
  <c r="DQ67" i="1"/>
  <c r="DQ82" i="1"/>
  <c r="DQ126" i="1"/>
  <c r="EN229" i="1"/>
  <c r="DR129" i="1"/>
  <c r="DO129" i="1"/>
  <c r="DP252" i="1"/>
  <c r="DQ188" i="1"/>
  <c r="DQ144" i="1"/>
  <c r="DQ286" i="1"/>
  <c r="DQ204" i="1"/>
  <c r="DQ298" i="1"/>
  <c r="DP260" i="1"/>
  <c r="DQ24" i="1"/>
  <c r="DQ192" i="1"/>
  <c r="EN187" i="1"/>
  <c r="DQ276" i="1"/>
  <c r="DP141" i="1"/>
  <c r="DP244" i="1"/>
  <c r="EK18" i="1"/>
  <c r="DQ229" i="1"/>
  <c r="DR125" i="1"/>
  <c r="DO125" i="1"/>
  <c r="DR207" i="1"/>
  <c r="DO207" i="1"/>
  <c r="DS253" i="1"/>
  <c r="DO253" i="1"/>
  <c r="DR234" i="1"/>
  <c r="DO234" i="1"/>
  <c r="DR67" i="1"/>
  <c r="DO67" i="1"/>
  <c r="DQ206" i="1"/>
  <c r="DQ75" i="1"/>
  <c r="DP292" i="1"/>
  <c r="DQ100" i="1"/>
  <c r="EN204" i="1"/>
  <c r="DP33" i="1"/>
  <c r="EN45" i="1"/>
  <c r="DP29" i="1"/>
  <c r="EN192" i="1"/>
  <c r="DQ187" i="1"/>
  <c r="EN92" i="1"/>
  <c r="DQ249" i="1"/>
  <c r="EN108" i="1"/>
  <c r="DQ56" i="1"/>
  <c r="DR261" i="1"/>
  <c r="DO261" i="1"/>
  <c r="DR73" i="1"/>
  <c r="DO73" i="1"/>
  <c r="DR226" i="1"/>
  <c r="DO226" i="1"/>
  <c r="DR264" i="1"/>
  <c r="DO264" i="1"/>
  <c r="EN206" i="1"/>
  <c r="EN75" i="1"/>
  <c r="DR120" i="1"/>
  <c r="DO120" i="1"/>
  <c r="DP57" i="1"/>
  <c r="EN100" i="1"/>
  <c r="EL323" i="1"/>
  <c r="EK107" i="1"/>
  <c r="DQ45" i="1"/>
  <c r="DP129" i="1"/>
  <c r="DQ311" i="1"/>
  <c r="EN25" i="1"/>
  <c r="DR232" i="1"/>
  <c r="DO232" i="1"/>
  <c r="DQ92" i="1"/>
  <c r="EK92" i="1" s="1"/>
  <c r="EN249" i="1"/>
  <c r="DP276" i="1"/>
  <c r="DQ108" i="1"/>
  <c r="DP108" i="1"/>
  <c r="EN316" i="1"/>
  <c r="DR105" i="1"/>
  <c r="DO105" i="1"/>
  <c r="DS160" i="1"/>
  <c r="DO160" i="1"/>
  <c r="DR95" i="1"/>
  <c r="DO95" i="1"/>
  <c r="DR85" i="1"/>
  <c r="DO85" i="1"/>
  <c r="EN19" i="1"/>
  <c r="EK312" i="1"/>
  <c r="EN172" i="1"/>
  <c r="EN273" i="1"/>
  <c r="EN311" i="1"/>
  <c r="DP55" i="1"/>
  <c r="EN30" i="1"/>
  <c r="EN150" i="1"/>
  <c r="DP42" i="1"/>
  <c r="EN121" i="1"/>
  <c r="DT62" i="1"/>
  <c r="DQ62" i="1"/>
  <c r="DR47" i="1"/>
  <c r="DO47" i="1"/>
  <c r="DS127" i="1"/>
  <c r="DT278" i="1"/>
  <c r="DR176" i="1"/>
  <c r="DO176" i="1"/>
  <c r="DR256" i="1"/>
  <c r="DO256" i="1"/>
  <c r="DR320" i="1"/>
  <c r="DO320" i="1"/>
  <c r="EL320" i="1" s="1"/>
  <c r="DQ72" i="1"/>
  <c r="DQ19" i="1"/>
  <c r="DP274" i="1"/>
  <c r="DQ172" i="1"/>
  <c r="DP95" i="1"/>
  <c r="EN38" i="1"/>
  <c r="DR289" i="1"/>
  <c r="DU289" i="1" s="1"/>
  <c r="DX289" i="1" s="1"/>
  <c r="DO289" i="1"/>
  <c r="DQ273" i="1"/>
  <c r="DP48" i="1"/>
  <c r="DP269" i="1"/>
  <c r="DO237" i="1"/>
  <c r="DQ30" i="1"/>
  <c r="DQ150" i="1"/>
  <c r="EL250" i="1"/>
  <c r="DP4" i="1"/>
  <c r="DS270" i="1"/>
  <c r="DU270" i="1" s="1"/>
  <c r="DW270" i="1" s="1"/>
  <c r="DO270" i="1"/>
  <c r="EL270" i="1" s="1"/>
  <c r="DS211" i="1"/>
  <c r="DO211" i="1"/>
  <c r="DR215" i="1"/>
  <c r="DO215" i="1"/>
  <c r="DR248" i="1"/>
  <c r="DO248" i="1"/>
  <c r="DR277" i="1"/>
  <c r="DO277" i="1"/>
  <c r="DR202" i="1"/>
  <c r="DO202" i="1"/>
  <c r="DR103" i="1"/>
  <c r="DO103" i="1"/>
  <c r="DS136" i="1"/>
  <c r="DO136" i="1"/>
  <c r="DR113" i="1"/>
  <c r="DO113" i="1"/>
  <c r="EN72" i="1"/>
  <c r="DQ224" i="1"/>
  <c r="EL284" i="1"/>
  <c r="EN125" i="1"/>
  <c r="DQ262" i="1"/>
  <c r="DQ38" i="1"/>
  <c r="DO208" i="1"/>
  <c r="DQ255" i="1"/>
  <c r="EN84" i="1"/>
  <c r="DP234" i="1"/>
  <c r="EN170" i="1"/>
  <c r="EN236" i="1"/>
  <c r="DR297" i="1"/>
  <c r="DO297" i="1"/>
  <c r="DR44" i="1"/>
  <c r="DO44" i="1"/>
  <c r="DR305" i="1"/>
  <c r="DO305" i="1"/>
  <c r="DR25" i="1"/>
  <c r="DO25" i="1"/>
  <c r="DR233" i="1"/>
  <c r="DO233" i="1"/>
  <c r="DR179" i="1"/>
  <c r="DO179" i="1"/>
  <c r="DR135" i="1"/>
  <c r="DO135" i="1"/>
  <c r="DS43" i="1"/>
  <c r="DO43" i="1"/>
  <c r="EN224" i="1"/>
  <c r="DQ207" i="1"/>
  <c r="DR27" i="1"/>
  <c r="DO27" i="1"/>
  <c r="EL27" i="1" s="1"/>
  <c r="EL280" i="1"/>
  <c r="DP210" i="1"/>
  <c r="DP202" i="1"/>
  <c r="EN255" i="1"/>
  <c r="DQ84" i="1"/>
  <c r="DP226" i="1"/>
  <c r="EL96" i="1"/>
  <c r="EN184" i="1"/>
  <c r="DQ121" i="1"/>
  <c r="DR180" i="1"/>
  <c r="DO180" i="1"/>
  <c r="DR126" i="1"/>
  <c r="DS61" i="1"/>
  <c r="DO61" i="1"/>
  <c r="DR76" i="1"/>
  <c r="DO76" i="1"/>
  <c r="DS248" i="1"/>
  <c r="DR212" i="1"/>
  <c r="DO212" i="1"/>
  <c r="EL212" i="1" s="1"/>
  <c r="DR9" i="1"/>
  <c r="DO9" i="1"/>
  <c r="DT45" i="1"/>
  <c r="DU45" i="1" s="1"/>
  <c r="DW45" i="1" s="1"/>
  <c r="DR168" i="1"/>
  <c r="DO168" i="1"/>
  <c r="DR104" i="1"/>
  <c r="DO104" i="1"/>
  <c r="DR93" i="1"/>
  <c r="DO93" i="1"/>
  <c r="EL93" i="1" s="1"/>
  <c r="DR171" i="1"/>
  <c r="DO171" i="1"/>
  <c r="DR267" i="1"/>
  <c r="DO267" i="1"/>
  <c r="DR145" i="1"/>
  <c r="DO145" i="1"/>
  <c r="DT127" i="1"/>
  <c r="DR243" i="1"/>
  <c r="DO243" i="1"/>
  <c r="DR154" i="1"/>
  <c r="DO154" i="1"/>
  <c r="EL154" i="1" s="1"/>
  <c r="DR8" i="1"/>
  <c r="DO8" i="1"/>
  <c r="DR56" i="1"/>
  <c r="DO56" i="1"/>
  <c r="EN262" i="1"/>
  <c r="DR227" i="1"/>
  <c r="DO227" i="1"/>
  <c r="DR319" i="1"/>
  <c r="DO319" i="1"/>
  <c r="EL319" i="1" s="1"/>
  <c r="DR118" i="1"/>
  <c r="DO118" i="1"/>
  <c r="EL118" i="1" s="1"/>
  <c r="DR111" i="1"/>
  <c r="DO111" i="1"/>
  <c r="DR196" i="1"/>
  <c r="DU196" i="1" s="1"/>
  <c r="DV196" i="1" s="1"/>
  <c r="DS316" i="1"/>
  <c r="DO316" i="1"/>
  <c r="EN104" i="1"/>
  <c r="EK31" i="1"/>
  <c r="EN157" i="1"/>
  <c r="DR301" i="1"/>
  <c r="DU301" i="1" s="1"/>
  <c r="DX301" i="1" s="1"/>
  <c r="DO301" i="1"/>
  <c r="DP167" i="1"/>
  <c r="EN207" i="1"/>
  <c r="EN309" i="1"/>
  <c r="DQ185" i="1"/>
  <c r="DO134" i="1"/>
  <c r="DP115" i="1"/>
  <c r="DQ226" i="1"/>
  <c r="DR112" i="1"/>
  <c r="DO112" i="1"/>
  <c r="DP122" i="1"/>
  <c r="EK240" i="1"/>
  <c r="EL37" i="1"/>
  <c r="DP35" i="1"/>
  <c r="EN55" i="1"/>
  <c r="DR291" i="1"/>
  <c r="DO291" i="1"/>
  <c r="DR17" i="1"/>
  <c r="DO17" i="1"/>
  <c r="DR299" i="1"/>
  <c r="DO299" i="1"/>
  <c r="EL299" i="1" s="1"/>
  <c r="DR304" i="1"/>
  <c r="DO304" i="1"/>
  <c r="DR32" i="1"/>
  <c r="DO32" i="1"/>
  <c r="DR101" i="1"/>
  <c r="DO101" i="1"/>
  <c r="EL101" i="1" s="1"/>
  <c r="DT147" i="1"/>
  <c r="DR81" i="1"/>
  <c r="DO81" i="1"/>
  <c r="DR80" i="1"/>
  <c r="DO80" i="1"/>
  <c r="DR231" i="1"/>
  <c r="DO231" i="1"/>
  <c r="DR170" i="1"/>
  <c r="DO170" i="1"/>
  <c r="DR98" i="1"/>
  <c r="DO98" i="1"/>
  <c r="DT255" i="1"/>
  <c r="DU255" i="1" s="1"/>
  <c r="DX255" i="1" s="1"/>
  <c r="DP81" i="1"/>
  <c r="DT90" i="1"/>
  <c r="DQ90" i="1"/>
  <c r="EK90" i="1" s="1"/>
  <c r="EN90" i="1"/>
  <c r="DR308" i="1"/>
  <c r="DO308" i="1"/>
  <c r="DS222" i="1"/>
  <c r="DO222" i="1"/>
  <c r="DS183" i="1"/>
  <c r="DQ104" i="1"/>
  <c r="DQ157" i="1"/>
  <c r="DP38" i="1"/>
  <c r="DP148" i="1"/>
  <c r="DQ162" i="1"/>
  <c r="EN185" i="1"/>
  <c r="EN226" i="1"/>
  <c r="EK66" i="1"/>
  <c r="DQ32" i="1"/>
  <c r="DQ140" i="1"/>
  <c r="DP113" i="1"/>
  <c r="EN130" i="1"/>
  <c r="DR169" i="1"/>
  <c r="DO169" i="1"/>
  <c r="DR54" i="1"/>
  <c r="DO54" i="1"/>
  <c r="DR221" i="1"/>
  <c r="DO221" i="1"/>
  <c r="EL221" i="1" s="1"/>
  <c r="DR115" i="1"/>
  <c r="DO115" i="1"/>
  <c r="DR318" i="1"/>
  <c r="DO318" i="1"/>
  <c r="EL318" i="1" s="1"/>
  <c r="DR198" i="1"/>
  <c r="DO198" i="1"/>
  <c r="EL198" i="1" s="1"/>
  <c r="DR121" i="1"/>
  <c r="DS242" i="1"/>
  <c r="DR146" i="1"/>
  <c r="DO146" i="1"/>
  <c r="DQ120" i="1"/>
  <c r="DR257" i="1"/>
  <c r="DO257" i="1"/>
  <c r="EL257" i="1" s="1"/>
  <c r="EN120" i="1"/>
  <c r="DQ125" i="1"/>
  <c r="DR83" i="1"/>
  <c r="DO83" i="1"/>
  <c r="EL83" i="1" s="1"/>
  <c r="DR175" i="1"/>
  <c r="DO175" i="1"/>
  <c r="EL175" i="1" s="1"/>
  <c r="DR97" i="1"/>
  <c r="DO97" i="1"/>
  <c r="EL97" i="1" s="1"/>
  <c r="EN254" i="1"/>
  <c r="DP190" i="1"/>
  <c r="DP103" i="1"/>
  <c r="EK288" i="1"/>
  <c r="EN162" i="1"/>
  <c r="EL166" i="1"/>
  <c r="DP30" i="1"/>
  <c r="EN115" i="1"/>
  <c r="EN32" i="1"/>
  <c r="DQ95" i="1"/>
  <c r="DQ64" i="1"/>
  <c r="EN140" i="1"/>
  <c r="EN190" i="1"/>
  <c r="EN122" i="1"/>
  <c r="DR316" i="1"/>
  <c r="DT56" i="1"/>
  <c r="DU294" i="1"/>
  <c r="DW294" i="1" s="1"/>
  <c r="DT211" i="1"/>
  <c r="DR160" i="1"/>
  <c r="DT22" i="1"/>
  <c r="DS48" i="1"/>
  <c r="DS56" i="1"/>
  <c r="DU139" i="1"/>
  <c r="DV139" i="1" s="1"/>
  <c r="DS303" i="1"/>
  <c r="DU314" i="1"/>
  <c r="DW314" i="1" s="1"/>
  <c r="DS164" i="1"/>
  <c r="DT184" i="1"/>
  <c r="DS55" i="1"/>
  <c r="DT248" i="1"/>
  <c r="DT73" i="1"/>
  <c r="DS184" i="1"/>
  <c r="DS195" i="1"/>
  <c r="DS148" i="1"/>
  <c r="DU238" i="1"/>
  <c r="DW238" i="1" s="1"/>
  <c r="DS234" i="1"/>
  <c r="DS257" i="1"/>
  <c r="DR303" i="1"/>
  <c r="DS293" i="1"/>
  <c r="DT194" i="1"/>
  <c r="DT118" i="1"/>
  <c r="DS224" i="1"/>
  <c r="DT251" i="1"/>
  <c r="DS176" i="1"/>
  <c r="DU77" i="1"/>
  <c r="DX77" i="1" s="1"/>
  <c r="DS7" i="1"/>
  <c r="DR211" i="1"/>
  <c r="DT4" i="1"/>
  <c r="DU151" i="1"/>
  <c r="DW151" i="1" s="1"/>
  <c r="DS4" i="1"/>
  <c r="DU295" i="1"/>
  <c r="DX295" i="1" s="1"/>
  <c r="DU203" i="1"/>
  <c r="DW203" i="1" s="1"/>
  <c r="DT160" i="1"/>
  <c r="DS219" i="1"/>
  <c r="DT8" i="1"/>
  <c r="DT313" i="1"/>
  <c r="DT316" i="1"/>
  <c r="DT256" i="1"/>
  <c r="DU250" i="1"/>
  <c r="DX250" i="1" s="1"/>
  <c r="DU285" i="1"/>
  <c r="DV285" i="1" s="1"/>
  <c r="DS182" i="1"/>
  <c r="DS256" i="1"/>
  <c r="DU41" i="1"/>
  <c r="DW41" i="1" s="1"/>
  <c r="DS89" i="1"/>
  <c r="DU315" i="1"/>
  <c r="DX315" i="1" s="1"/>
  <c r="DU94" i="1"/>
  <c r="DV94" i="1" s="1"/>
  <c r="DT155" i="1"/>
  <c r="DT53" i="1"/>
  <c r="DU18" i="1"/>
  <c r="DX18" i="1" s="1"/>
  <c r="DT245" i="1"/>
  <c r="DT101" i="1"/>
  <c r="DS69" i="1"/>
  <c r="DT80" i="1"/>
  <c r="DU239" i="1"/>
  <c r="DS180" i="1"/>
  <c r="DR246" i="1"/>
  <c r="DT202" i="1"/>
  <c r="DT171" i="1"/>
  <c r="DT36" i="1"/>
  <c r="DT64" i="1"/>
  <c r="DS11" i="1"/>
  <c r="DS44" i="1"/>
  <c r="DS174" i="1"/>
  <c r="DT174" i="1"/>
  <c r="DR174" i="1"/>
  <c r="DU280" i="1"/>
  <c r="DV280" i="1" s="1"/>
  <c r="DT145" i="1"/>
  <c r="DS14" i="1"/>
  <c r="DR14" i="1"/>
  <c r="DS162" i="1"/>
  <c r="DS73" i="1"/>
  <c r="DS277" i="1"/>
  <c r="DS72" i="1"/>
  <c r="DU31" i="1"/>
  <c r="DX31" i="1" s="1"/>
  <c r="DT212" i="1"/>
  <c r="DU177" i="1"/>
  <c r="DW177" i="1" s="1"/>
  <c r="DT247" i="1"/>
  <c r="DT243" i="1"/>
  <c r="DR53" i="1"/>
  <c r="DT302" i="1"/>
  <c r="DR178" i="1"/>
  <c r="DT264" i="1"/>
  <c r="DT33" i="1"/>
  <c r="DT109" i="1"/>
  <c r="DT261" i="1"/>
  <c r="DR128" i="1"/>
  <c r="DT51" i="1"/>
  <c r="DU23" i="1"/>
  <c r="DX23" i="1" s="1"/>
  <c r="DT178" i="1"/>
  <c r="DT14" i="1"/>
  <c r="DS111" i="1"/>
  <c r="DW99" i="1"/>
  <c r="DU193" i="1"/>
  <c r="DV193" i="1" s="1"/>
  <c r="DU26" i="1"/>
  <c r="DV26" i="1" s="1"/>
  <c r="DT81" i="1"/>
  <c r="DT146" i="1"/>
  <c r="DS116" i="1"/>
  <c r="DR116" i="1"/>
  <c r="DR62" i="1"/>
  <c r="DT72" i="1"/>
  <c r="DT47" i="1"/>
  <c r="DS260" i="1"/>
  <c r="DT79" i="1"/>
  <c r="DT121" i="1"/>
  <c r="DU217" i="1"/>
  <c r="DX217" i="1" s="1"/>
  <c r="DS20" i="1"/>
  <c r="DT254" i="1"/>
  <c r="DS313" i="1"/>
  <c r="DS90" i="1"/>
  <c r="DT9" i="1"/>
  <c r="DT11" i="1"/>
  <c r="DR122" i="1"/>
  <c r="DT215" i="1"/>
  <c r="DR213" i="1"/>
  <c r="DR216" i="1"/>
  <c r="DT39" i="1"/>
  <c r="DU220" i="1"/>
  <c r="DW220" i="1" s="1"/>
  <c r="DS186" i="1"/>
  <c r="DR142" i="1"/>
  <c r="DT276" i="1"/>
  <c r="DR90" i="1"/>
  <c r="DS167" i="1"/>
  <c r="DS296" i="1"/>
  <c r="DS97" i="1"/>
  <c r="DT128" i="1"/>
  <c r="DW287" i="1"/>
  <c r="DR252" i="1"/>
  <c r="DT252" i="1"/>
  <c r="DS87" i="1"/>
  <c r="DS251" i="1"/>
  <c r="DS130" i="1"/>
  <c r="DS172" i="1"/>
  <c r="DS272" i="1"/>
  <c r="DS153" i="1"/>
  <c r="DS78" i="1"/>
  <c r="DU152" i="1"/>
  <c r="DW152" i="1" s="1"/>
  <c r="DR16" i="1"/>
  <c r="DS16" i="1"/>
  <c r="DT16" i="1"/>
  <c r="DR271" i="1"/>
  <c r="DT271" i="1"/>
  <c r="DR136" i="1"/>
  <c r="DT136" i="1"/>
  <c r="DR100" i="1"/>
  <c r="DT100" i="1"/>
  <c r="DT185" i="1"/>
  <c r="DS100" i="1"/>
  <c r="DT65" i="1"/>
  <c r="DR65" i="1"/>
  <c r="DS322" i="1"/>
  <c r="DT286" i="1"/>
  <c r="DT32" i="1"/>
  <c r="DR130" i="1"/>
  <c r="DS65" i="1"/>
  <c r="DR225" i="1"/>
  <c r="DS98" i="1"/>
  <c r="DR84" i="1"/>
  <c r="DT84" i="1"/>
  <c r="DS84" i="1"/>
  <c r="DT305" i="1"/>
  <c r="DT13" i="1"/>
  <c r="DT125" i="1"/>
  <c r="DS15" i="1"/>
  <c r="DR153" i="1"/>
  <c r="DS83" i="1"/>
  <c r="DS150" i="1"/>
  <c r="DR309" i="1"/>
  <c r="DS51" i="1"/>
  <c r="DT199" i="1"/>
  <c r="DR199" i="1"/>
  <c r="DS52" i="1"/>
  <c r="DT198" i="1"/>
  <c r="DS212" i="1"/>
  <c r="DS199" i="1"/>
  <c r="DT318" i="1"/>
  <c r="DT111" i="1"/>
  <c r="DS8" i="1"/>
  <c r="DT89" i="1"/>
  <c r="DT298" i="1"/>
  <c r="DS246" i="1"/>
  <c r="DT20" i="1"/>
  <c r="DS215" i="1"/>
  <c r="DS22" i="1"/>
  <c r="DT52" i="1"/>
  <c r="DT70" i="1"/>
  <c r="DU143" i="1"/>
  <c r="DS169" i="1"/>
  <c r="DT242" i="1"/>
  <c r="DT60" i="1"/>
  <c r="DT123" i="1"/>
  <c r="DS187" i="1"/>
  <c r="DS159" i="1"/>
  <c r="DT235" i="1"/>
  <c r="DS29" i="1"/>
  <c r="DT6" i="1"/>
  <c r="DS299" i="1"/>
  <c r="DS198" i="1"/>
  <c r="DT30" i="1"/>
  <c r="DT135" i="1"/>
  <c r="DS163" i="1"/>
  <c r="DS60" i="1"/>
  <c r="DT321" i="1"/>
  <c r="DT279" i="1"/>
  <c r="DX99" i="1"/>
  <c r="DT113" i="1"/>
  <c r="DS36" i="1"/>
  <c r="DS179" i="1"/>
  <c r="DS168" i="1"/>
  <c r="DT167" i="1"/>
  <c r="DR210" i="1"/>
  <c r="DT210" i="1"/>
  <c r="DR132" i="1"/>
  <c r="DT132" i="1"/>
  <c r="DT159" i="1"/>
  <c r="DT299" i="1"/>
  <c r="DR189" i="1"/>
  <c r="DT133" i="1"/>
  <c r="DS227" i="1"/>
  <c r="DS210" i="1"/>
  <c r="DS132" i="1"/>
  <c r="DS302" i="1"/>
  <c r="DT277" i="1"/>
  <c r="DS101" i="1"/>
  <c r="DT67" i="1"/>
  <c r="DT103" i="1"/>
  <c r="DS290" i="1"/>
  <c r="DS109" i="1"/>
  <c r="DT274" i="1"/>
  <c r="DT292" i="1"/>
  <c r="DR292" i="1"/>
  <c r="DS271" i="1"/>
  <c r="DR237" i="1"/>
  <c r="DS226" i="1"/>
  <c r="DT267" i="1"/>
  <c r="DS247" i="1"/>
  <c r="DS292" i="1"/>
  <c r="DT163" i="1"/>
  <c r="DS262" i="1"/>
  <c r="DU110" i="1"/>
  <c r="DV110" i="1" s="1"/>
  <c r="DS154" i="1"/>
  <c r="DT195" i="1"/>
  <c r="DT188" i="1"/>
  <c r="DU5" i="1"/>
  <c r="DW5" i="1" s="1"/>
  <c r="DS57" i="1"/>
  <c r="DS165" i="1"/>
  <c r="DS46" i="1"/>
  <c r="DS25" i="1"/>
  <c r="DS118" i="1"/>
  <c r="DS115" i="1"/>
  <c r="DT306" i="1"/>
  <c r="DT61" i="1"/>
  <c r="DR61" i="1"/>
  <c r="DS103" i="1"/>
  <c r="DS317" i="1"/>
  <c r="DT182" i="1"/>
  <c r="DS105" i="1"/>
  <c r="DT7" i="1"/>
  <c r="DS79" i="1"/>
  <c r="DU240" i="1"/>
  <c r="DW240" i="1" s="1"/>
  <c r="DS194" i="1"/>
  <c r="DT129" i="1"/>
  <c r="DT104" i="1"/>
  <c r="DT233" i="1"/>
  <c r="DS207" i="1"/>
  <c r="DS146" i="1"/>
  <c r="DU181" i="1"/>
  <c r="DW181" i="1" s="1"/>
  <c r="DT29" i="1"/>
  <c r="DT322" i="1"/>
  <c r="DS254" i="1"/>
  <c r="DS221" i="1"/>
  <c r="DS279" i="1"/>
  <c r="DT172" i="1"/>
  <c r="DT319" i="1"/>
  <c r="DS319" i="1"/>
  <c r="DS76" i="1"/>
  <c r="DT249" i="1"/>
  <c r="DR228" i="1"/>
  <c r="DS142" i="1"/>
  <c r="DT24" i="1"/>
  <c r="DT257" i="1"/>
  <c r="DU310" i="1"/>
  <c r="DW310" i="1" s="1"/>
  <c r="DT42" i="1"/>
  <c r="DS258" i="1"/>
  <c r="DS175" i="1"/>
  <c r="DS124" i="1"/>
  <c r="DS58" i="1"/>
  <c r="DS233" i="1"/>
  <c r="DS308" i="1"/>
  <c r="DS70" i="1"/>
  <c r="DS113" i="1"/>
  <c r="DT320" i="1"/>
  <c r="DS268" i="1"/>
  <c r="DR78" i="1"/>
  <c r="DS200" i="1"/>
  <c r="DS218" i="1"/>
  <c r="DT262" i="1"/>
  <c r="DS38" i="1"/>
  <c r="DT169" i="1"/>
  <c r="DR186" i="1"/>
  <c r="DU275" i="1"/>
  <c r="DV275" i="1" s="1"/>
  <c r="DU34" i="1"/>
  <c r="DW34" i="1" s="1"/>
  <c r="DS216" i="1"/>
  <c r="DT170" i="1"/>
  <c r="DT231" i="1"/>
  <c r="DT46" i="1"/>
  <c r="DS261" i="1"/>
  <c r="DU37" i="1"/>
  <c r="DW37" i="1" s="1"/>
  <c r="DR311" i="1"/>
  <c r="DT311" i="1"/>
  <c r="DT187" i="1"/>
  <c r="DS304" i="1"/>
  <c r="DR43" i="1"/>
  <c r="DT43" i="1"/>
  <c r="DU2" i="1"/>
  <c r="DW2" i="1" s="1"/>
  <c r="DU288" i="1"/>
  <c r="DW288" i="1" s="1"/>
  <c r="DS188" i="1"/>
  <c r="DT296" i="1"/>
  <c r="DT308" i="1"/>
  <c r="DS305" i="1"/>
  <c r="DU10" i="1"/>
  <c r="DW10" i="1" s="1"/>
  <c r="DS321" i="1"/>
  <c r="DS171" i="1"/>
  <c r="DS244" i="1"/>
  <c r="DT95" i="1"/>
  <c r="DS123" i="1"/>
  <c r="DS95" i="1"/>
  <c r="DS13" i="1"/>
  <c r="DS189" i="1"/>
  <c r="DU66" i="1"/>
  <c r="DW66" i="1" s="1"/>
  <c r="DR165" i="1"/>
  <c r="DS62" i="1"/>
  <c r="DT317" i="1"/>
  <c r="DU96" i="1"/>
  <c r="DT148" i="1"/>
  <c r="DS276" i="1"/>
  <c r="DS133" i="1"/>
  <c r="DW282" i="1"/>
  <c r="DT158" i="1"/>
  <c r="DR87" i="1"/>
  <c r="DT190" i="1"/>
  <c r="DS155" i="1"/>
  <c r="DS265" i="1"/>
  <c r="DS318" i="1"/>
  <c r="DS122" i="1"/>
  <c r="DS64" i="1"/>
  <c r="DS39" i="1"/>
  <c r="DT234" i="1"/>
  <c r="DS158" i="1"/>
  <c r="DS125" i="1"/>
  <c r="DS129" i="1"/>
  <c r="DS237" i="1"/>
  <c r="DV282" i="1"/>
  <c r="DT105" i="1"/>
  <c r="DR260" i="1"/>
  <c r="DR290" i="1"/>
  <c r="DT180" i="1"/>
  <c r="DS267" i="1"/>
  <c r="DT304" i="1"/>
  <c r="DS42" i="1"/>
  <c r="DS202" i="1"/>
  <c r="DS264" i="1"/>
  <c r="DS145" i="1"/>
  <c r="DT17" i="1"/>
  <c r="DW71" i="1"/>
  <c r="DT93" i="1"/>
  <c r="DT291" i="1"/>
  <c r="DT265" i="1"/>
  <c r="DS190" i="1"/>
  <c r="DU230" i="1"/>
  <c r="DW230" i="1" s="1"/>
  <c r="DS309" i="1"/>
  <c r="DS47" i="1"/>
  <c r="DS298" i="1"/>
  <c r="DS297" i="1"/>
  <c r="DT85" i="1"/>
  <c r="DU50" i="1"/>
  <c r="DV50" i="1" s="1"/>
  <c r="DS24" i="1"/>
  <c r="DT226" i="1"/>
  <c r="DS30" i="1"/>
  <c r="DU86" i="1"/>
  <c r="DW86" i="1" s="1"/>
  <c r="DU117" i="1"/>
  <c r="DX117" i="1" s="1"/>
  <c r="DU107" i="1"/>
  <c r="DX107" i="1" s="1"/>
  <c r="DS68" i="1"/>
  <c r="DT179" i="1"/>
  <c r="DU241" i="1"/>
  <c r="DW241" i="1" s="1"/>
  <c r="DS17" i="1"/>
  <c r="DS85" i="1"/>
  <c r="DT108" i="1"/>
  <c r="DS80" i="1"/>
  <c r="DU284" i="1"/>
  <c r="DW284" i="1" s="1"/>
  <c r="DT119" i="1"/>
  <c r="DS135" i="1"/>
  <c r="DT115" i="1"/>
  <c r="DT293" i="1"/>
  <c r="DT200" i="1"/>
  <c r="DS6" i="1"/>
  <c r="DU323" i="1"/>
  <c r="DW323" i="1" s="1"/>
  <c r="DT297" i="1"/>
  <c r="DT253" i="1"/>
  <c r="DR253" i="1"/>
  <c r="DT97" i="1"/>
  <c r="DS274" i="1"/>
  <c r="DT44" i="1"/>
  <c r="DU166" i="1"/>
  <c r="DW166" i="1" s="1"/>
  <c r="DT35" i="1"/>
  <c r="DR35" i="1"/>
  <c r="DS245" i="1"/>
  <c r="DT244" i="1"/>
  <c r="DS228" i="1"/>
  <c r="DS140" i="1"/>
  <c r="DS32" i="1"/>
  <c r="DT218" i="1"/>
  <c r="DS33" i="1"/>
  <c r="DT258" i="1"/>
  <c r="DS286" i="1"/>
  <c r="DU173" i="1"/>
  <c r="DW173" i="1" s="1"/>
  <c r="DS9" i="1"/>
  <c r="DS213" i="1"/>
  <c r="DU259" i="1"/>
  <c r="DW259" i="1" s="1"/>
  <c r="DT162" i="1"/>
  <c r="DT124" i="1"/>
  <c r="DT154" i="1"/>
  <c r="DT207" i="1"/>
  <c r="DS54" i="1"/>
  <c r="DS119" i="1"/>
  <c r="DS320" i="1"/>
  <c r="DS291" i="1"/>
  <c r="DS81" i="1"/>
  <c r="DS231" i="1"/>
  <c r="DS170" i="1"/>
  <c r="DT54" i="1"/>
  <c r="DT83" i="1"/>
  <c r="DS243" i="1"/>
  <c r="DS185" i="1"/>
  <c r="DT38" i="1"/>
  <c r="DS108" i="1"/>
  <c r="DT76" i="1"/>
  <c r="DT69" i="1"/>
  <c r="DT15" i="1"/>
  <c r="DS235" i="1"/>
  <c r="DS104" i="1"/>
  <c r="DT25" i="1"/>
  <c r="DT176" i="1"/>
  <c r="DU312" i="1"/>
  <c r="DW312" i="1" s="1"/>
  <c r="DT268" i="1"/>
  <c r="DT192" i="1"/>
  <c r="DR192" i="1"/>
  <c r="DT140" i="1"/>
  <c r="DR222" i="1"/>
  <c r="DT222" i="1"/>
  <c r="DT164" i="1"/>
  <c r="DT227" i="1"/>
  <c r="DS192" i="1"/>
  <c r="DS225" i="1"/>
  <c r="DT168" i="1"/>
  <c r="DT57" i="1"/>
  <c r="DS93" i="1"/>
  <c r="DT272" i="1"/>
  <c r="DS249" i="1"/>
  <c r="DS67" i="1"/>
  <c r="DS306" i="1"/>
  <c r="DT68" i="1"/>
  <c r="DT150" i="1"/>
  <c r="DT58" i="1"/>
  <c r="DT221" i="1"/>
  <c r="DV71" i="1" l="1"/>
  <c r="EL160" i="1"/>
  <c r="EL293" i="1"/>
  <c r="DU232" i="1"/>
  <c r="DV232" i="1" s="1"/>
  <c r="EL106" i="1"/>
  <c r="EK249" i="1"/>
  <c r="DU27" i="1"/>
  <c r="DV27" i="1" s="1"/>
  <c r="EK72" i="1"/>
  <c r="EK126" i="1"/>
  <c r="DU75" i="1"/>
  <c r="EL151" i="1"/>
  <c r="EL222" i="1"/>
  <c r="DU266" i="1"/>
  <c r="DW266" i="1" s="1"/>
  <c r="DU141" i="1"/>
  <c r="DW141" i="1" s="1"/>
  <c r="EL231" i="1"/>
  <c r="EL145" i="1"/>
  <c r="EL267" i="1"/>
  <c r="DU82" i="1"/>
  <c r="DV82" i="1" s="1"/>
  <c r="EL285" i="1"/>
  <c r="FA295" i="1"/>
  <c r="DU19" i="1"/>
  <c r="DW19" i="1" s="1"/>
  <c r="EL54" i="1"/>
  <c r="EK236" i="1"/>
  <c r="DU283" i="1"/>
  <c r="DX283" i="1" s="1"/>
  <c r="EL98" i="1"/>
  <c r="EK197" i="1"/>
  <c r="EK216" i="1"/>
  <c r="DU59" i="1"/>
  <c r="DX59" i="1" s="1"/>
  <c r="DU112" i="1"/>
  <c r="DX112" i="1" s="1"/>
  <c r="EL12" i="1"/>
  <c r="EL43" i="1"/>
  <c r="EL146" i="1"/>
  <c r="EL289" i="1"/>
  <c r="EK144" i="1"/>
  <c r="EL171" i="1"/>
  <c r="DU120" i="1"/>
  <c r="DW120" i="1" s="1"/>
  <c r="EK239" i="1"/>
  <c r="EL134" i="1"/>
  <c r="EL256" i="1"/>
  <c r="EK78" i="1"/>
  <c r="DU28" i="1"/>
  <c r="DV28" i="1" s="1"/>
  <c r="EK174" i="1"/>
  <c r="DU48" i="1"/>
  <c r="DX48" i="1" s="1"/>
  <c r="DU269" i="1"/>
  <c r="FA31" i="1"/>
  <c r="DU49" i="1"/>
  <c r="DW49" i="1" s="1"/>
  <c r="EK116" i="1"/>
  <c r="EZ77" i="1"/>
  <c r="EK228" i="1"/>
  <c r="EK73" i="1"/>
  <c r="EL112" i="1"/>
  <c r="FA152" i="1"/>
  <c r="DU224" i="1"/>
  <c r="DW224" i="1" s="1"/>
  <c r="DU205" i="1"/>
  <c r="DV205" i="1" s="1"/>
  <c r="EK185" i="1"/>
  <c r="EL301" i="1"/>
  <c r="DV323" i="1"/>
  <c r="EL176" i="1"/>
  <c r="FA287" i="1"/>
  <c r="EK63" i="1"/>
  <c r="DU3" i="1"/>
  <c r="DW3" i="1" s="1"/>
  <c r="DU206" i="1"/>
  <c r="DV206" i="1" s="1"/>
  <c r="EK141" i="1"/>
  <c r="DU137" i="1"/>
  <c r="DX137" i="1" s="1"/>
  <c r="EQ11" i="1"/>
  <c r="FF11" i="1" s="1"/>
  <c r="EQ262" i="1"/>
  <c r="FF262" i="1" s="1"/>
  <c r="EQ273" i="1"/>
  <c r="FF273" i="1" s="1"/>
  <c r="EQ264" i="1"/>
  <c r="FF264" i="1" s="1"/>
  <c r="EQ322" i="1"/>
  <c r="FF322" i="1" s="1"/>
  <c r="EQ272" i="1"/>
  <c r="FF272" i="1" s="1"/>
  <c r="FA177" i="1"/>
  <c r="EO219" i="1"/>
  <c r="EZ219" i="1" s="1"/>
  <c r="EQ219" i="1"/>
  <c r="FF219" i="1" s="1"/>
  <c r="EQ236" i="1"/>
  <c r="FF236" i="1" s="1"/>
  <c r="EQ170" i="1"/>
  <c r="FF170" i="1" s="1"/>
  <c r="EQ172" i="1"/>
  <c r="FF172" i="1" s="1"/>
  <c r="EQ69" i="1"/>
  <c r="FF69" i="1" s="1"/>
  <c r="EQ215" i="1"/>
  <c r="FF215" i="1" s="1"/>
  <c r="EQ111" i="1"/>
  <c r="FF111" i="1" s="1"/>
  <c r="EQ311" i="1"/>
  <c r="FF311" i="1" s="1"/>
  <c r="EQ84" i="1"/>
  <c r="FF84" i="1" s="1"/>
  <c r="EQ19" i="1"/>
  <c r="FF19" i="1" s="1"/>
  <c r="EQ91" i="1"/>
  <c r="FF91" i="1" s="1"/>
  <c r="EQ234" i="1"/>
  <c r="FF234" i="1" s="1"/>
  <c r="EO225" i="1"/>
  <c r="EZ225" i="1" s="1"/>
  <c r="EQ225" i="1"/>
  <c r="FF225" i="1" s="1"/>
  <c r="EQ183" i="1"/>
  <c r="FF183" i="1" s="1"/>
  <c r="EO42" i="1"/>
  <c r="EZ42" i="1" s="1"/>
  <c r="EQ42" i="1"/>
  <c r="FF42" i="1" s="1"/>
  <c r="EQ197" i="1"/>
  <c r="FF197" i="1" s="1"/>
  <c r="EQ22" i="1"/>
  <c r="FF22" i="1" s="1"/>
  <c r="EQ113" i="1"/>
  <c r="FF113" i="1" s="1"/>
  <c r="EQ65" i="1"/>
  <c r="FF65" i="1" s="1"/>
  <c r="EQ125" i="1"/>
  <c r="FF125" i="1" s="1"/>
  <c r="EQ211" i="1"/>
  <c r="FF211" i="1" s="1"/>
  <c r="EQ221" i="1"/>
  <c r="FF221" i="1" s="1"/>
  <c r="EQ137" i="1"/>
  <c r="FF137" i="1" s="1"/>
  <c r="EQ253" i="1"/>
  <c r="FF253" i="1" s="1"/>
  <c r="EO196" i="1"/>
  <c r="EZ196" i="1" s="1"/>
  <c r="EQ196" i="1"/>
  <c r="FF196" i="1" s="1"/>
  <c r="EO214" i="1"/>
  <c r="FA214" i="1" s="1"/>
  <c r="EQ214" i="1"/>
  <c r="FF214" i="1" s="1"/>
  <c r="EO285" i="1"/>
  <c r="EQ285" i="1"/>
  <c r="FF285" i="1" s="1"/>
  <c r="EQ17" i="1"/>
  <c r="FF17" i="1" s="1"/>
  <c r="EQ48" i="1"/>
  <c r="FF48" i="1" s="1"/>
  <c r="EQ36" i="1"/>
  <c r="FF36" i="1" s="1"/>
  <c r="EQ305" i="1"/>
  <c r="FF305" i="1" s="1"/>
  <c r="EQ93" i="1"/>
  <c r="FF93" i="1" s="1"/>
  <c r="EQ119" i="1"/>
  <c r="FF119" i="1" s="1"/>
  <c r="FA99" i="1"/>
  <c r="EQ299" i="1"/>
  <c r="FF299" i="1" s="1"/>
  <c r="EQ49" i="1"/>
  <c r="FF49" i="1" s="1"/>
  <c r="EQ80" i="1"/>
  <c r="FF80" i="1" s="1"/>
  <c r="EO213" i="1"/>
  <c r="EZ213" i="1" s="1"/>
  <c r="EQ213" i="1"/>
  <c r="FF213" i="1" s="1"/>
  <c r="EQ161" i="1"/>
  <c r="FF161" i="1" s="1"/>
  <c r="EO186" i="1"/>
  <c r="EZ186" i="1" s="1"/>
  <c r="EQ186" i="1"/>
  <c r="FF186" i="1" s="1"/>
  <c r="EQ302" i="1"/>
  <c r="FF302" i="1" s="1"/>
  <c r="EO88" i="1"/>
  <c r="EZ88" i="1" s="1"/>
  <c r="EQ88" i="1"/>
  <c r="FF88" i="1" s="1"/>
  <c r="EQ114" i="1"/>
  <c r="FF114" i="1" s="1"/>
  <c r="EQ39" i="1"/>
  <c r="FF39" i="1" s="1"/>
  <c r="EQ76" i="1"/>
  <c r="FF76" i="1" s="1"/>
  <c r="EQ115" i="1"/>
  <c r="FF115" i="1" s="1"/>
  <c r="EO229" i="1"/>
  <c r="EZ229" i="1" s="1"/>
  <c r="EQ229" i="1"/>
  <c r="FF229" i="1" s="1"/>
  <c r="EO68" i="1"/>
  <c r="EZ68" i="1" s="1"/>
  <c r="EQ68" i="1"/>
  <c r="FF68" i="1" s="1"/>
  <c r="EQ40" i="1"/>
  <c r="FF40" i="1" s="1"/>
  <c r="EQ78" i="1"/>
  <c r="FF78" i="1" s="1"/>
  <c r="EQ247" i="1"/>
  <c r="FF247" i="1" s="1"/>
  <c r="EO109" i="1"/>
  <c r="EZ109" i="1" s="1"/>
  <c r="EQ109" i="1"/>
  <c r="FF109" i="1" s="1"/>
  <c r="EO154" i="1"/>
  <c r="EZ154" i="1" s="1"/>
  <c r="EQ154" i="1"/>
  <c r="FF154" i="1" s="1"/>
  <c r="EQ263" i="1"/>
  <c r="FF263" i="1" s="1"/>
  <c r="EQ316" i="1"/>
  <c r="FF316" i="1" s="1"/>
  <c r="EQ162" i="1"/>
  <c r="FF162" i="1" s="1"/>
  <c r="DU147" i="1"/>
  <c r="DX147" i="1" s="1"/>
  <c r="EQ232" i="1"/>
  <c r="FF232" i="1" s="1"/>
  <c r="EQ245" i="1"/>
  <c r="FF245" i="1" s="1"/>
  <c r="EO300" i="1"/>
  <c r="EZ300" i="1" s="1"/>
  <c r="EQ300" i="1"/>
  <c r="FF300" i="1" s="1"/>
  <c r="EO141" i="1"/>
  <c r="EZ141" i="1" s="1"/>
  <c r="EQ141" i="1"/>
  <c r="FF141" i="1" s="1"/>
  <c r="EQ271" i="1"/>
  <c r="FF271" i="1" s="1"/>
  <c r="EQ274" i="1"/>
  <c r="FF274" i="1" s="1"/>
  <c r="EQ276" i="1"/>
  <c r="FF276" i="1" s="1"/>
  <c r="EQ151" i="1"/>
  <c r="FF151" i="1" s="1"/>
  <c r="EQ256" i="1"/>
  <c r="FF256" i="1" s="1"/>
  <c r="EQ24" i="1"/>
  <c r="FF24" i="1" s="1"/>
  <c r="EO134" i="1"/>
  <c r="EZ134" i="1" s="1"/>
  <c r="EQ134" i="1"/>
  <c r="FF134" i="1" s="1"/>
  <c r="EQ146" i="1"/>
  <c r="FF146" i="1" s="1"/>
  <c r="FA179" i="1"/>
  <c r="EQ73" i="1"/>
  <c r="FF73" i="1" s="1"/>
  <c r="EQ167" i="1"/>
  <c r="FF167" i="1" s="1"/>
  <c r="EO209" i="1"/>
  <c r="EZ209" i="1" s="1"/>
  <c r="EQ209" i="1"/>
  <c r="FF209" i="1" s="1"/>
  <c r="EO174" i="1"/>
  <c r="EZ174" i="1" s="1"/>
  <c r="EQ174" i="1"/>
  <c r="FF174" i="1" s="1"/>
  <c r="EQ72" i="1"/>
  <c r="FF72" i="1" s="1"/>
  <c r="EQ254" i="1"/>
  <c r="FF254" i="1" s="1"/>
  <c r="EQ100" i="1"/>
  <c r="FF100" i="1" s="1"/>
  <c r="EQ298" i="1"/>
  <c r="FF298" i="1" s="1"/>
  <c r="EQ159" i="1"/>
  <c r="FF159" i="1" s="1"/>
  <c r="EQ43" i="1"/>
  <c r="FF43" i="1" s="1"/>
  <c r="DU134" i="1"/>
  <c r="DV134" i="1" s="1"/>
  <c r="EO112" i="1"/>
  <c r="EZ112" i="1" s="1"/>
  <c r="EQ112" i="1"/>
  <c r="FF112" i="1" s="1"/>
  <c r="EO307" i="1"/>
  <c r="EZ307" i="1" s="1"/>
  <c r="EQ307" i="1"/>
  <c r="FF307" i="1" s="1"/>
  <c r="EO286" i="1"/>
  <c r="EZ286" i="1" s="1"/>
  <c r="EQ286" i="1"/>
  <c r="FF286" i="1" s="1"/>
  <c r="EO228" i="1"/>
  <c r="EZ228" i="1" s="1"/>
  <c r="EQ228" i="1"/>
  <c r="FF228" i="1" s="1"/>
  <c r="EO290" i="1"/>
  <c r="EZ290" i="1" s="1"/>
  <c r="EQ290" i="1"/>
  <c r="FF290" i="1" s="1"/>
  <c r="EQ199" i="1"/>
  <c r="FF199" i="1" s="1"/>
  <c r="EQ29" i="1"/>
  <c r="FF29" i="1" s="1"/>
  <c r="EQ233" i="1"/>
  <c r="FF233" i="1" s="1"/>
  <c r="EQ317" i="1"/>
  <c r="FF317" i="1" s="1"/>
  <c r="EQ301" i="1"/>
  <c r="FF301" i="1" s="1"/>
  <c r="EQ289" i="1"/>
  <c r="FF289" i="1" s="1"/>
  <c r="EQ144" i="1"/>
  <c r="FF144" i="1" s="1"/>
  <c r="EQ279" i="1"/>
  <c r="FF279" i="1" s="1"/>
  <c r="EQ132" i="1"/>
  <c r="FF132" i="1" s="1"/>
  <c r="EQ266" i="1"/>
  <c r="FF266" i="1" s="1"/>
  <c r="EO54" i="1"/>
  <c r="EZ54" i="1" s="1"/>
  <c r="EQ54" i="1"/>
  <c r="FF54" i="1" s="1"/>
  <c r="EO318" i="1"/>
  <c r="EZ318" i="1" s="1"/>
  <c r="EQ318" i="1"/>
  <c r="FF318" i="1" s="1"/>
  <c r="EQ140" i="1"/>
  <c r="FF140" i="1" s="1"/>
  <c r="EQ149" i="1"/>
  <c r="FF149" i="1" s="1"/>
  <c r="EQ296" i="1"/>
  <c r="FF296" i="1" s="1"/>
  <c r="EO124" i="1"/>
  <c r="EZ124" i="1" s="1"/>
  <c r="EQ124" i="1"/>
  <c r="FF124" i="1" s="1"/>
  <c r="EQ171" i="1"/>
  <c r="FF171" i="1" s="1"/>
  <c r="EQ30" i="1"/>
  <c r="FF30" i="1" s="1"/>
  <c r="EQ190" i="1"/>
  <c r="FF190" i="1" s="1"/>
  <c r="EQ75" i="1"/>
  <c r="FF75" i="1" s="1"/>
  <c r="EL156" i="1"/>
  <c r="DU21" i="1"/>
  <c r="DX21" i="1" s="1"/>
  <c r="EQ218" i="1"/>
  <c r="FF218" i="1" s="1"/>
  <c r="EQ216" i="1"/>
  <c r="FF216" i="1" s="1"/>
  <c r="EQ206" i="1"/>
  <c r="FF206" i="1" s="1"/>
  <c r="DU229" i="1"/>
  <c r="DV229" i="1" s="1"/>
  <c r="EQ268" i="1"/>
  <c r="FF268" i="1" s="1"/>
  <c r="DU156" i="1"/>
  <c r="DW156" i="1" s="1"/>
  <c r="EQ83" i="1"/>
  <c r="FF83" i="1" s="1"/>
  <c r="EO304" i="1"/>
  <c r="EZ304" i="1" s="1"/>
  <c r="EQ304" i="1"/>
  <c r="FF304" i="1" s="1"/>
  <c r="EQ103" i="1"/>
  <c r="FF103" i="1" s="1"/>
  <c r="EK278" i="1"/>
  <c r="EO160" i="1"/>
  <c r="EZ160" i="1" s="1"/>
  <c r="EQ160" i="1"/>
  <c r="FF160" i="1" s="1"/>
  <c r="EQ62" i="1"/>
  <c r="FF62" i="1" s="1"/>
  <c r="EO12" i="1"/>
  <c r="EQ12" i="1"/>
  <c r="FF12" i="1" s="1"/>
  <c r="EQ297" i="1"/>
  <c r="FF297" i="1" s="1"/>
  <c r="EQ188" i="1"/>
  <c r="FF188" i="1" s="1"/>
  <c r="EO120" i="1"/>
  <c r="EZ120" i="1" s="1"/>
  <c r="EQ120" i="1"/>
  <c r="FF120" i="1" s="1"/>
  <c r="EQ4" i="1"/>
  <c r="FF4" i="1" s="1"/>
  <c r="EQ265" i="1"/>
  <c r="FF265" i="1" s="1"/>
  <c r="EO155" i="1"/>
  <c r="EZ155" i="1" s="1"/>
  <c r="EQ155" i="1"/>
  <c r="FF155" i="1" s="1"/>
  <c r="EQ94" i="1"/>
  <c r="FF94" i="1" s="1"/>
  <c r="EQ194" i="1"/>
  <c r="FF194" i="1" s="1"/>
  <c r="EO98" i="1"/>
  <c r="EZ98" i="1" s="1"/>
  <c r="EQ98" i="1"/>
  <c r="FF98" i="1" s="1"/>
  <c r="EQ156" i="1"/>
  <c r="FF156" i="1" s="1"/>
  <c r="EO191" i="1"/>
  <c r="EZ191" i="1" s="1"/>
  <c r="EQ191" i="1"/>
  <c r="FF191" i="1" s="1"/>
  <c r="EQ217" i="1"/>
  <c r="FF217" i="1" s="1"/>
  <c r="DU91" i="1"/>
  <c r="DV91" i="1" s="1"/>
  <c r="EQ133" i="1"/>
  <c r="FF133" i="1" s="1"/>
  <c r="EO289" i="1"/>
  <c r="EZ289" i="1" s="1"/>
  <c r="EQ3" i="1"/>
  <c r="FF3" i="1" s="1"/>
  <c r="EO260" i="1"/>
  <c r="EZ260" i="1" s="1"/>
  <c r="EQ260" i="1"/>
  <c r="FF260" i="1" s="1"/>
  <c r="EQ187" i="1"/>
  <c r="FF187" i="1" s="1"/>
  <c r="EQ249" i="1"/>
  <c r="FF249" i="1" s="1"/>
  <c r="EO252" i="1"/>
  <c r="EZ252" i="1" s="1"/>
  <c r="EQ252" i="1"/>
  <c r="FF252" i="1" s="1"/>
  <c r="EL87" i="1"/>
  <c r="EO131" i="1"/>
  <c r="EZ131" i="1" s="1"/>
  <c r="EQ131" i="1"/>
  <c r="FF131" i="1" s="1"/>
  <c r="EQ60" i="1"/>
  <c r="FF60" i="1" s="1"/>
  <c r="EQ97" i="1"/>
  <c r="FF97" i="1" s="1"/>
  <c r="EO257" i="1"/>
  <c r="EZ257" i="1" s="1"/>
  <c r="EQ257" i="1"/>
  <c r="FF257" i="1" s="1"/>
  <c r="EQ255" i="1"/>
  <c r="FF255" i="1" s="1"/>
  <c r="EQ38" i="1"/>
  <c r="FF38" i="1" s="1"/>
  <c r="EQ200" i="1"/>
  <c r="FF200" i="1" s="1"/>
  <c r="EQ195" i="1"/>
  <c r="FF195" i="1" s="1"/>
  <c r="EQ87" i="1"/>
  <c r="FF87" i="1" s="1"/>
  <c r="EQ235" i="1"/>
  <c r="FF235" i="1" s="1"/>
  <c r="EO293" i="1"/>
  <c r="EZ293" i="1" s="1"/>
  <c r="EQ293" i="1"/>
  <c r="FF293" i="1" s="1"/>
  <c r="EQ198" i="1"/>
  <c r="FF198" i="1" s="1"/>
  <c r="EQ105" i="1"/>
  <c r="FF105" i="1" s="1"/>
  <c r="EQ90" i="1"/>
  <c r="FF90" i="1" s="1"/>
  <c r="EQ82" i="1"/>
  <c r="FF82" i="1" s="1"/>
  <c r="EO108" i="1"/>
  <c r="EZ108" i="1" s="1"/>
  <c r="EQ108" i="1"/>
  <c r="FF108" i="1" s="1"/>
  <c r="EO44" i="1"/>
  <c r="EZ44" i="1" s="1"/>
  <c r="EQ44" i="1"/>
  <c r="FF44" i="1" s="1"/>
  <c r="EQ85" i="1"/>
  <c r="FF85" i="1" s="1"/>
  <c r="EQ182" i="1"/>
  <c r="FF182" i="1" s="1"/>
  <c r="EQ164" i="1"/>
  <c r="FF164" i="1" s="1"/>
  <c r="EQ210" i="1"/>
  <c r="FF210" i="1" s="1"/>
  <c r="EQ15" i="1"/>
  <c r="FF15" i="1" s="1"/>
  <c r="EQ142" i="1"/>
  <c r="FF142" i="1" s="1"/>
  <c r="EQ277" i="1"/>
  <c r="FF277" i="1" s="1"/>
  <c r="EQ176" i="1"/>
  <c r="FF176" i="1" s="1"/>
  <c r="EQ92" i="1"/>
  <c r="FF92" i="1" s="1"/>
  <c r="EO237" i="1"/>
  <c r="EZ237" i="1" s="1"/>
  <c r="EQ237" i="1"/>
  <c r="FF237" i="1" s="1"/>
  <c r="EQ165" i="1"/>
  <c r="FF165" i="1" s="1"/>
  <c r="EO309" i="1"/>
  <c r="EZ309" i="1" s="1"/>
  <c r="EQ309" i="1"/>
  <c r="FF309" i="1" s="1"/>
  <c r="EQ308" i="1"/>
  <c r="FF308" i="1" s="1"/>
  <c r="EQ116" i="1"/>
  <c r="FF116" i="1" s="1"/>
  <c r="EQ122" i="1"/>
  <c r="FF122" i="1" s="1"/>
  <c r="EO25" i="1"/>
  <c r="EZ25" i="1" s="1"/>
  <c r="EQ25" i="1"/>
  <c r="FF25" i="1" s="1"/>
  <c r="EQ207" i="1"/>
  <c r="FF207" i="1" s="1"/>
  <c r="EQ192" i="1"/>
  <c r="FF192" i="1" s="1"/>
  <c r="EO205" i="1"/>
  <c r="EZ205" i="1" s="1"/>
  <c r="EQ205" i="1"/>
  <c r="FF205" i="1" s="1"/>
  <c r="EQ278" i="1"/>
  <c r="FF278" i="1" s="1"/>
  <c r="EQ222" i="1"/>
  <c r="FF222" i="1" s="1"/>
  <c r="EO175" i="1"/>
  <c r="EZ175" i="1" s="1"/>
  <c r="EQ175" i="1"/>
  <c r="FF175" i="1" s="1"/>
  <c r="EQ224" i="1"/>
  <c r="FF224" i="1" s="1"/>
  <c r="EO45" i="1"/>
  <c r="EZ45" i="1" s="1"/>
  <c r="EQ45" i="1"/>
  <c r="FF45" i="1" s="1"/>
  <c r="EO74" i="1"/>
  <c r="EZ74" i="1" s="1"/>
  <c r="EQ74" i="1"/>
  <c r="FF74" i="1" s="1"/>
  <c r="EQ118" i="1"/>
  <c r="FF118" i="1" s="1"/>
  <c r="EQ212" i="1"/>
  <c r="FF212" i="1" s="1"/>
  <c r="EQ128" i="1"/>
  <c r="FF128" i="1" s="1"/>
  <c r="EQ242" i="1"/>
  <c r="FF242" i="1" s="1"/>
  <c r="EQ61" i="1"/>
  <c r="FF61" i="1" s="1"/>
  <c r="EQ127" i="1"/>
  <c r="FF127" i="1" s="1"/>
  <c r="EO239" i="1"/>
  <c r="EZ239" i="1" s="1"/>
  <c r="EQ239" i="1"/>
  <c r="FF239" i="1" s="1"/>
  <c r="EO319" i="1"/>
  <c r="EQ319" i="1"/>
  <c r="FF319" i="1" s="1"/>
  <c r="EQ104" i="1"/>
  <c r="FF104" i="1" s="1"/>
  <c r="EL292" i="1"/>
  <c r="EQ269" i="1"/>
  <c r="FF269" i="1" s="1"/>
  <c r="EQ21" i="1"/>
  <c r="FF21" i="1" s="1"/>
  <c r="EQ63" i="1"/>
  <c r="FF63" i="1" s="1"/>
  <c r="EO32" i="1"/>
  <c r="EZ32" i="1" s="1"/>
  <c r="EQ32" i="1"/>
  <c r="FF32" i="1" s="1"/>
  <c r="EQ136" i="1"/>
  <c r="FF136" i="1" s="1"/>
  <c r="EL316" i="1"/>
  <c r="EQ143" i="1"/>
  <c r="FF143" i="1" s="1"/>
  <c r="EQ51" i="1"/>
  <c r="FF51" i="1" s="1"/>
  <c r="EQ169" i="1"/>
  <c r="FF169" i="1" s="1"/>
  <c r="EQ303" i="1"/>
  <c r="FF303" i="1" s="1"/>
  <c r="FA57" i="1"/>
  <c r="EQ204" i="1"/>
  <c r="FF204" i="1" s="1"/>
  <c r="EK206" i="1"/>
  <c r="EL279" i="1"/>
  <c r="EO27" i="1"/>
  <c r="EQ27" i="1"/>
  <c r="FF27" i="1" s="1"/>
  <c r="EQ55" i="1"/>
  <c r="FF55" i="1" s="1"/>
  <c r="EQ147" i="1"/>
  <c r="FF147" i="1" s="1"/>
  <c r="EQ168" i="1"/>
  <c r="FF168" i="1" s="1"/>
  <c r="EQ79" i="1"/>
  <c r="FF79" i="1" s="1"/>
  <c r="EQ16" i="1"/>
  <c r="FF16" i="1" s="1"/>
  <c r="FA7" i="1"/>
  <c r="EQ281" i="1"/>
  <c r="FF281" i="1" s="1"/>
  <c r="EQ145" i="1"/>
  <c r="FF145" i="1" s="1"/>
  <c r="EL169" i="1"/>
  <c r="EQ153" i="1"/>
  <c r="FF153" i="1" s="1"/>
  <c r="EL111" i="1"/>
  <c r="EL25" i="1"/>
  <c r="EK62" i="1"/>
  <c r="FA163" i="1"/>
  <c r="EQ101" i="1"/>
  <c r="FF101" i="1" s="1"/>
  <c r="EO184" i="1"/>
  <c r="EZ184" i="1" s="1"/>
  <c r="EQ184" i="1"/>
  <c r="FF184" i="1" s="1"/>
  <c r="EO89" i="1"/>
  <c r="EZ89" i="1" s="1"/>
  <c r="EQ89" i="1"/>
  <c r="FF89" i="1" s="1"/>
  <c r="EQ157" i="1"/>
  <c r="FF157" i="1" s="1"/>
  <c r="DX314" i="1"/>
  <c r="EQ53" i="1"/>
  <c r="FF53" i="1" s="1"/>
  <c r="EQ251" i="1"/>
  <c r="FF251" i="1" s="1"/>
  <c r="EQ292" i="1"/>
  <c r="FF292" i="1" s="1"/>
  <c r="EQ243" i="1"/>
  <c r="FF243" i="1" s="1"/>
  <c r="EO14" i="1"/>
  <c r="EQ14" i="1"/>
  <c r="FF14" i="1" s="1"/>
  <c r="EO59" i="1"/>
  <c r="EZ59" i="1" s="1"/>
  <c r="EQ59" i="1"/>
  <c r="FF59" i="1" s="1"/>
  <c r="DV287" i="1"/>
  <c r="DY287" i="1" s="1"/>
  <c r="EB287" i="1" s="1"/>
  <c r="EV287" i="1" s="1"/>
  <c r="EQ226" i="1"/>
  <c r="FF226" i="1" s="1"/>
  <c r="EQ121" i="1"/>
  <c r="FF121" i="1" s="1"/>
  <c r="EQ46" i="1"/>
  <c r="FF46" i="1" s="1"/>
  <c r="EL182" i="1"/>
  <c r="EQ306" i="1"/>
  <c r="FF306" i="1" s="1"/>
  <c r="EQ123" i="1"/>
  <c r="FF123" i="1" s="1"/>
  <c r="EQ158" i="1"/>
  <c r="FF158" i="1" s="1"/>
  <c r="EQ185" i="1"/>
  <c r="FF185" i="1" s="1"/>
  <c r="EQ20" i="1"/>
  <c r="FF20" i="1" s="1"/>
  <c r="DU138" i="1"/>
  <c r="DW138" i="1" s="1"/>
  <c r="EQ135" i="1"/>
  <c r="FF135" i="1" s="1"/>
  <c r="EQ148" i="1"/>
  <c r="FF148" i="1" s="1"/>
  <c r="EO126" i="1"/>
  <c r="EZ126" i="1" s="1"/>
  <c r="EQ126" i="1"/>
  <c r="FF126" i="1" s="1"/>
  <c r="EO130" i="1"/>
  <c r="EZ130" i="1" s="1"/>
  <c r="EQ130" i="1"/>
  <c r="FF130" i="1" s="1"/>
  <c r="EK162" i="1"/>
  <c r="EQ150" i="1"/>
  <c r="FF150" i="1" s="1"/>
  <c r="EQ283" i="1"/>
  <c r="FF283" i="1" s="1"/>
  <c r="EQ81" i="1"/>
  <c r="FF81" i="1" s="1"/>
  <c r="EO178" i="1"/>
  <c r="EZ178" i="1" s="1"/>
  <c r="EQ178" i="1"/>
  <c r="FF178" i="1" s="1"/>
  <c r="FA67" i="1"/>
  <c r="EO227" i="1"/>
  <c r="EZ227" i="1" s="1"/>
  <c r="EQ227" i="1"/>
  <c r="FF227" i="1" s="1"/>
  <c r="EL196" i="1"/>
  <c r="EZ10" i="1"/>
  <c r="EL228" i="1"/>
  <c r="EL247" i="1"/>
  <c r="EL14" i="1"/>
  <c r="EK302" i="1"/>
  <c r="EK132" i="1"/>
  <c r="FA154" i="1"/>
  <c r="EL15" i="1"/>
  <c r="EL65" i="1"/>
  <c r="FA261" i="1"/>
  <c r="EZ314" i="1"/>
  <c r="EL253" i="1"/>
  <c r="FA246" i="1"/>
  <c r="EL277" i="1"/>
  <c r="EL227" i="1"/>
  <c r="FA180" i="1"/>
  <c r="FA208" i="1"/>
  <c r="EL239" i="1"/>
  <c r="DU63" i="1"/>
  <c r="DX63" i="1" s="1"/>
  <c r="EL137" i="1"/>
  <c r="EK192" i="1"/>
  <c r="EL260" i="1"/>
  <c r="EK224" i="1"/>
  <c r="EL105" i="1"/>
  <c r="EO158" i="1"/>
  <c r="EZ158" i="1" s="1"/>
  <c r="EK49" i="1"/>
  <c r="EL89" i="1"/>
  <c r="EZ282" i="1"/>
  <c r="EL103" i="1"/>
  <c r="EK146" i="1"/>
  <c r="EL52" i="1"/>
  <c r="EK46" i="1"/>
  <c r="FA241" i="1"/>
  <c r="EL210" i="1"/>
  <c r="EL13" i="1"/>
  <c r="EK187" i="1"/>
  <c r="EK214" i="1"/>
  <c r="EL290" i="1"/>
  <c r="EK194" i="1"/>
  <c r="FA18" i="1"/>
  <c r="EL188" i="1"/>
  <c r="FA294" i="1"/>
  <c r="EK119" i="1"/>
  <c r="FA238" i="1"/>
  <c r="EK4" i="1"/>
  <c r="EK74" i="1"/>
  <c r="EK32" i="1"/>
  <c r="FA26" i="1"/>
  <c r="EK232" i="1"/>
  <c r="EL186" i="1"/>
  <c r="EL44" i="1"/>
  <c r="EK148" i="1"/>
  <c r="EL195" i="1"/>
  <c r="EL254" i="1"/>
  <c r="EL297" i="1"/>
  <c r="EK205" i="1"/>
  <c r="EZ275" i="1"/>
  <c r="EL125" i="1"/>
  <c r="EK164" i="1"/>
  <c r="FA280" i="1"/>
  <c r="EK234" i="1"/>
  <c r="FA50" i="1"/>
  <c r="EL8" i="1"/>
  <c r="EL94" i="1"/>
  <c r="EL308" i="1"/>
  <c r="EK255" i="1"/>
  <c r="EL85" i="1"/>
  <c r="EL102" i="1"/>
  <c r="EL147" i="1"/>
  <c r="EL307" i="1"/>
  <c r="EL243" i="1"/>
  <c r="EK262" i="1"/>
  <c r="EK285" i="1"/>
  <c r="DW223" i="1"/>
  <c r="DX223" i="1"/>
  <c r="EL273" i="1"/>
  <c r="EK35" i="1"/>
  <c r="EL115" i="1"/>
  <c r="EL189" i="1"/>
  <c r="EK207" i="1"/>
  <c r="EK283" i="1"/>
  <c r="FA284" i="1"/>
  <c r="DU88" i="1"/>
  <c r="EL16" i="1"/>
  <c r="EL126" i="1"/>
  <c r="EZ201" i="1"/>
  <c r="EK70" i="1"/>
  <c r="EL317" i="1"/>
  <c r="EZ223" i="1"/>
  <c r="DX141" i="1"/>
  <c r="EL305" i="1"/>
  <c r="EL84" i="1"/>
  <c r="EK42" i="1"/>
  <c r="FA86" i="1"/>
  <c r="EK51" i="1"/>
  <c r="EL272" i="1"/>
  <c r="EL132" i="1"/>
  <c r="EK318" i="1"/>
  <c r="EK122" i="1"/>
  <c r="EL150" i="1"/>
  <c r="EK109" i="1"/>
  <c r="EK170" i="1"/>
  <c r="EL208" i="1"/>
  <c r="EK244" i="1"/>
  <c r="EZ315" i="1"/>
  <c r="EK306" i="1"/>
  <c r="DU303" i="1"/>
  <c r="DX303" i="1" s="1"/>
  <c r="EK127" i="1"/>
  <c r="EZ23" i="1"/>
  <c r="FA35" i="1"/>
  <c r="EL56" i="1"/>
  <c r="EK156" i="1"/>
  <c r="FA66" i="1"/>
  <c r="FA58" i="1"/>
  <c r="FA258" i="1"/>
  <c r="EL63" i="1"/>
  <c r="FA288" i="1"/>
  <c r="DU144" i="1"/>
  <c r="DW144" i="1" s="1"/>
  <c r="FA101" i="1"/>
  <c r="EL80" i="1"/>
  <c r="EL143" i="1"/>
  <c r="DU278" i="1"/>
  <c r="DW278" i="1" s="1"/>
  <c r="FA6" i="1"/>
  <c r="EZ203" i="1"/>
  <c r="FA257" i="1"/>
  <c r="EK190" i="1"/>
  <c r="EL9" i="1"/>
  <c r="EK158" i="1"/>
  <c r="EK267" i="1"/>
  <c r="EK45" i="1"/>
  <c r="EL214" i="1"/>
  <c r="EK264" i="1"/>
  <c r="EL211" i="1"/>
  <c r="EL271" i="1"/>
  <c r="EL157" i="1"/>
  <c r="FA138" i="1"/>
  <c r="EL76" i="1"/>
  <c r="DU157" i="1"/>
  <c r="DV157" i="1" s="1"/>
  <c r="EL199" i="1"/>
  <c r="EL223" i="1"/>
  <c r="DU219" i="1"/>
  <c r="DX219" i="1" s="1"/>
  <c r="DU300" i="1"/>
  <c r="DX300" i="1" s="1"/>
  <c r="EK217" i="1"/>
  <c r="EK91" i="1"/>
  <c r="FA312" i="1"/>
  <c r="EK281" i="1"/>
  <c r="DU257" i="1"/>
  <c r="DV257" i="1" s="1"/>
  <c r="FA193" i="1"/>
  <c r="EO51" i="1"/>
  <c r="EZ51" i="1" s="1"/>
  <c r="EL268" i="1"/>
  <c r="EO146" i="1"/>
  <c r="EZ146" i="1" s="1"/>
  <c r="EZ244" i="1"/>
  <c r="EO169" i="1"/>
  <c r="EZ169" i="1" s="1"/>
  <c r="EL21" i="1"/>
  <c r="EO143" i="1"/>
  <c r="EZ143" i="1" s="1"/>
  <c r="EO105" i="1"/>
  <c r="EZ105" i="1" s="1"/>
  <c r="EO147" i="1"/>
  <c r="EZ147" i="1" s="1"/>
  <c r="EK305" i="1"/>
  <c r="EL190" i="1"/>
  <c r="EO243" i="1"/>
  <c r="EZ243" i="1" s="1"/>
  <c r="EO142" i="1"/>
  <c r="EZ142" i="1" s="1"/>
  <c r="EO69" i="1"/>
  <c r="EZ69" i="1" s="1"/>
  <c r="EO277" i="1"/>
  <c r="EZ277" i="1" s="1"/>
  <c r="EZ310" i="1"/>
  <c r="EO150" i="1"/>
  <c r="EZ150" i="1" s="1"/>
  <c r="EO53" i="1"/>
  <c r="EZ53" i="1" s="1"/>
  <c r="EO278" i="1"/>
  <c r="EZ278" i="1" s="1"/>
  <c r="EK300" i="1"/>
  <c r="EK61" i="1"/>
  <c r="EZ313" i="1"/>
  <c r="EO30" i="1"/>
  <c r="EZ30" i="1" s="1"/>
  <c r="EZ259" i="1"/>
  <c r="EK104" i="1"/>
  <c r="EL55" i="1"/>
  <c r="EO20" i="1"/>
  <c r="EZ20" i="1" s="1"/>
  <c r="EZ248" i="1"/>
  <c r="EZ8" i="1"/>
  <c r="EO262" i="1"/>
  <c r="EZ262" i="1" s="1"/>
  <c r="EO168" i="1"/>
  <c r="EZ168" i="1" s="1"/>
  <c r="EL311" i="1"/>
  <c r="EO133" i="1"/>
  <c r="EZ133" i="1" s="1"/>
  <c r="EK124" i="1"/>
  <c r="EZ2" i="1"/>
  <c r="EO97" i="1"/>
  <c r="EZ97" i="1" s="1"/>
  <c r="EO273" i="1"/>
  <c r="EZ273" i="1" s="1"/>
  <c r="EO283" i="1"/>
  <c r="EZ283" i="1" s="1"/>
  <c r="EO128" i="1"/>
  <c r="EZ128" i="1" s="1"/>
  <c r="EO269" i="1"/>
  <c r="EZ269" i="1" s="1"/>
  <c r="EO256" i="1"/>
  <c r="EZ256" i="1" s="1"/>
  <c r="EO195" i="1"/>
  <c r="EZ195" i="1" s="1"/>
  <c r="EO266" i="1"/>
  <c r="EZ266" i="1" s="1"/>
  <c r="EZ166" i="1"/>
  <c r="EO172" i="1"/>
  <c r="EZ172" i="1" s="1"/>
  <c r="EO212" i="1"/>
  <c r="EZ212" i="1" s="1"/>
  <c r="EO84" i="1"/>
  <c r="EZ84" i="1" s="1"/>
  <c r="EO81" i="1"/>
  <c r="EZ81" i="1" s="1"/>
  <c r="EL302" i="1"/>
  <c r="EZ110" i="1"/>
  <c r="EZ270" i="1"/>
  <c r="EO73" i="1"/>
  <c r="EZ73" i="1" s="1"/>
  <c r="EO19" i="1"/>
  <c r="EZ19" i="1" s="1"/>
  <c r="EO135" i="1"/>
  <c r="EZ135" i="1" s="1"/>
  <c r="EK151" i="1"/>
  <c r="EZ34" i="1"/>
  <c r="EK153" i="1"/>
  <c r="EZ13" i="1"/>
  <c r="FA56" i="1"/>
  <c r="EO79" i="1"/>
  <c r="EZ79" i="1" s="1"/>
  <c r="EK251" i="1"/>
  <c r="EZ214" i="1"/>
  <c r="EO311" i="1"/>
  <c r="EZ311" i="1" s="1"/>
  <c r="EO264" i="1"/>
  <c r="EZ264" i="1" s="1"/>
  <c r="EK269" i="1"/>
  <c r="EO21" i="1"/>
  <c r="EZ21" i="1" s="1"/>
  <c r="EO242" i="1"/>
  <c r="EZ242" i="1" s="1"/>
  <c r="EZ37" i="1"/>
  <c r="EK81" i="1"/>
  <c r="EO125" i="1"/>
  <c r="EZ125" i="1" s="1"/>
  <c r="DY99" i="1"/>
  <c r="EB99" i="1" s="1"/>
  <c r="EV99" i="1" s="1"/>
  <c r="EO322" i="1"/>
  <c r="EZ322" i="1" s="1"/>
  <c r="EL309" i="1"/>
  <c r="EZ230" i="1"/>
  <c r="EO16" i="1"/>
  <c r="EZ16" i="1" s="1"/>
  <c r="EO63" i="1"/>
  <c r="EZ63" i="1" s="1"/>
  <c r="EZ220" i="1"/>
  <c r="EO215" i="1"/>
  <c r="EZ215" i="1" s="1"/>
  <c r="EO272" i="1"/>
  <c r="EZ272" i="1" s="1"/>
  <c r="EZ117" i="1"/>
  <c r="EO308" i="1"/>
  <c r="EZ308" i="1" s="1"/>
  <c r="DX294" i="1"/>
  <c r="EK64" i="1"/>
  <c r="EL170" i="1"/>
  <c r="EO22" i="1"/>
  <c r="EZ22" i="1" s="1"/>
  <c r="EL174" i="1"/>
  <c r="EZ173" i="1"/>
  <c r="EO145" i="1"/>
  <c r="EZ145" i="1" s="1"/>
  <c r="EO211" i="1"/>
  <c r="EZ211" i="1" s="1"/>
  <c r="EO91" i="1"/>
  <c r="EZ91" i="1" s="1"/>
  <c r="EZ250" i="1"/>
  <c r="EK136" i="1"/>
  <c r="EO61" i="1"/>
  <c r="EZ61" i="1" s="1"/>
  <c r="EO85" i="1"/>
  <c r="EZ85" i="1" s="1"/>
  <c r="EO118" i="1"/>
  <c r="EZ118" i="1" s="1"/>
  <c r="EO83" i="1"/>
  <c r="EZ83" i="1" s="1"/>
  <c r="EO253" i="1"/>
  <c r="EZ253" i="1" s="1"/>
  <c r="EK128" i="1"/>
  <c r="EO306" i="1"/>
  <c r="EZ306" i="1" s="1"/>
  <c r="EO297" i="1"/>
  <c r="EZ297" i="1" s="1"/>
  <c r="EO183" i="1"/>
  <c r="EZ183" i="1" s="1"/>
  <c r="EK79" i="1"/>
  <c r="EO153" i="1"/>
  <c r="EZ153" i="1" s="1"/>
  <c r="EO167" i="1"/>
  <c r="EZ167" i="1" s="1"/>
  <c r="EK83" i="1"/>
  <c r="EO274" i="1"/>
  <c r="EZ274" i="1" s="1"/>
  <c r="EO197" i="1"/>
  <c r="EZ197" i="1" s="1"/>
  <c r="EK28" i="1"/>
  <c r="EZ139" i="1"/>
  <c r="EO87" i="1"/>
  <c r="EZ87" i="1" s="1"/>
  <c r="EO90" i="1"/>
  <c r="EZ90" i="1" s="1"/>
  <c r="EO156" i="1"/>
  <c r="EZ156" i="1" s="1"/>
  <c r="EK103" i="1"/>
  <c r="EL168" i="1"/>
  <c r="DU126" i="1"/>
  <c r="DW126" i="1" s="1"/>
  <c r="EL48" i="1"/>
  <c r="EZ323" i="1"/>
  <c r="EO251" i="1"/>
  <c r="EZ251" i="1" s="1"/>
  <c r="EO162" i="1"/>
  <c r="EZ162" i="1" s="1"/>
  <c r="EZ5" i="1"/>
  <c r="EO198" i="1"/>
  <c r="EZ198" i="1" s="1"/>
  <c r="EO114" i="1"/>
  <c r="EZ114" i="1" s="1"/>
  <c r="EO36" i="1"/>
  <c r="EZ36" i="1" s="1"/>
  <c r="EK297" i="1"/>
  <c r="EZ28" i="1"/>
  <c r="EZ96" i="1"/>
  <c r="EO249" i="1"/>
  <c r="EZ249" i="1" s="1"/>
  <c r="EO254" i="1"/>
  <c r="EZ254" i="1" s="1"/>
  <c r="DU74" i="1"/>
  <c r="DX74" i="1" s="1"/>
  <c r="EL82" i="1"/>
  <c r="EK39" i="1"/>
  <c r="FA52" i="1"/>
  <c r="EO123" i="1"/>
  <c r="EZ123" i="1" s="1"/>
  <c r="EO185" i="1"/>
  <c r="EZ185" i="1" s="1"/>
  <c r="DU248" i="1"/>
  <c r="DX248" i="1" s="1"/>
  <c r="EK270" i="1"/>
  <c r="EL303" i="1"/>
  <c r="EO148" i="1"/>
  <c r="EZ148" i="1" s="1"/>
  <c r="EO122" i="1"/>
  <c r="EZ122" i="1" s="1"/>
  <c r="EO136" i="1"/>
  <c r="EZ136" i="1" s="1"/>
  <c r="EL215" i="1"/>
  <c r="EK183" i="1"/>
  <c r="EL209" i="1"/>
  <c r="EO11" i="1"/>
  <c r="EZ11" i="1" s="1"/>
  <c r="EZ102" i="1"/>
  <c r="EO218" i="1"/>
  <c r="EZ218" i="1" s="1"/>
  <c r="EO232" i="1"/>
  <c r="EZ232" i="1" s="1"/>
  <c r="EO161" i="1"/>
  <c r="EZ161" i="1" s="1"/>
  <c r="EK289" i="1"/>
  <c r="EK25" i="1"/>
  <c r="FA189" i="1"/>
  <c r="EO281" i="1"/>
  <c r="EZ281" i="1" s="1"/>
  <c r="EL217" i="1"/>
  <c r="EO305" i="1"/>
  <c r="EZ305" i="1" s="1"/>
  <c r="EK212" i="1"/>
  <c r="EO222" i="1"/>
  <c r="EZ222" i="1" s="1"/>
  <c r="EO187" i="1"/>
  <c r="EZ187" i="1" s="1"/>
  <c r="EZ202" i="1"/>
  <c r="EO100" i="1"/>
  <c r="EZ100" i="1" s="1"/>
  <c r="EO276" i="1"/>
  <c r="EZ276" i="1" s="1"/>
  <c r="EO245" i="1"/>
  <c r="EZ245" i="1" s="1"/>
  <c r="EK235" i="1"/>
  <c r="EO49" i="1"/>
  <c r="EZ49" i="1" s="1"/>
  <c r="EK317" i="1"/>
  <c r="EO165" i="1"/>
  <c r="EZ165" i="1" s="1"/>
  <c r="EZ321" i="1"/>
  <c r="EZ181" i="1"/>
  <c r="EO298" i="1"/>
  <c r="EZ298" i="1" s="1"/>
  <c r="EK319" i="1"/>
  <c r="EO119" i="1"/>
  <c r="EZ119" i="1" s="1"/>
  <c r="EO75" i="1"/>
  <c r="EZ75" i="1" s="1"/>
  <c r="EL116" i="1"/>
  <c r="EK130" i="1"/>
  <c r="EO234" i="1"/>
  <c r="EZ234" i="1" s="1"/>
  <c r="EO292" i="1"/>
  <c r="EZ292" i="1" s="1"/>
  <c r="FA263" i="1"/>
  <c r="EK204" i="1"/>
  <c r="EK47" i="1"/>
  <c r="EO39" i="1"/>
  <c r="EZ39" i="1" s="1"/>
  <c r="EO140" i="1"/>
  <c r="EZ140" i="1" s="1"/>
  <c r="DW139" i="1"/>
  <c r="EK120" i="1"/>
  <c r="EK196" i="1"/>
  <c r="EO159" i="1"/>
  <c r="EZ159" i="1" s="1"/>
  <c r="EK36" i="1"/>
  <c r="EK296" i="1"/>
  <c r="EL58" i="1"/>
  <c r="EZ71" i="1"/>
  <c r="EZ33" i="1"/>
  <c r="EO93" i="1"/>
  <c r="EZ93" i="1" s="1"/>
  <c r="EO24" i="1"/>
  <c r="EZ24" i="1" s="1"/>
  <c r="EO144" i="1"/>
  <c r="EZ144" i="1" s="1"/>
  <c r="DU242" i="1"/>
  <c r="DX242" i="1" s="1"/>
  <c r="EL33" i="1"/>
  <c r="EK191" i="1"/>
  <c r="FA47" i="1"/>
  <c r="DX139" i="1"/>
  <c r="EO206" i="1"/>
  <c r="EZ206" i="1" s="1"/>
  <c r="EO279" i="1"/>
  <c r="EZ279" i="1" s="1"/>
  <c r="EO65" i="1"/>
  <c r="EZ65" i="1" s="1"/>
  <c r="FA9" i="1"/>
  <c r="EO221" i="1"/>
  <c r="EZ221" i="1" s="1"/>
  <c r="EO188" i="1"/>
  <c r="EZ188" i="1" s="1"/>
  <c r="EO316" i="1"/>
  <c r="EZ316" i="1" s="1"/>
  <c r="EO200" i="1"/>
  <c r="EZ200" i="1" s="1"/>
  <c r="EO190" i="1"/>
  <c r="EZ190" i="1" s="1"/>
  <c r="EO115" i="1"/>
  <c r="EZ115" i="1" s="1"/>
  <c r="EK143" i="1"/>
  <c r="EL229" i="1"/>
  <c r="EL73" i="1"/>
  <c r="EO4" i="1"/>
  <c r="EZ4" i="1" s="1"/>
  <c r="EL219" i="1"/>
  <c r="EO43" i="1"/>
  <c r="EZ43" i="1" s="1"/>
  <c r="EK8" i="1"/>
  <c r="FA186" i="1"/>
  <c r="EZ240" i="1"/>
  <c r="FA126" i="1"/>
  <c r="EL6" i="1"/>
  <c r="EL24" i="1"/>
  <c r="EO103" i="1"/>
  <c r="EZ103" i="1" s="1"/>
  <c r="FA290" i="1"/>
  <c r="EK44" i="1"/>
  <c r="EO17" i="1"/>
  <c r="EZ17" i="1" s="1"/>
  <c r="EO82" i="1"/>
  <c r="EZ82" i="1" s="1"/>
  <c r="EL53" i="1"/>
  <c r="EK161" i="1"/>
  <c r="EO271" i="1"/>
  <c r="EZ271" i="1" s="1"/>
  <c r="EO48" i="1"/>
  <c r="EZ48" i="1" s="1"/>
  <c r="EO137" i="1"/>
  <c r="EZ137" i="1" s="1"/>
  <c r="EO216" i="1"/>
  <c r="EZ216" i="1" s="1"/>
  <c r="EO247" i="1"/>
  <c r="EZ247" i="1" s="1"/>
  <c r="EO149" i="1"/>
  <c r="EZ149" i="1" s="1"/>
  <c r="EK155" i="1"/>
  <c r="EK17" i="1"/>
  <c r="EO80" i="1"/>
  <c r="EZ80" i="1" s="1"/>
  <c r="FA141" i="1"/>
  <c r="EK108" i="1"/>
  <c r="DX102" i="1"/>
  <c r="EO255" i="1"/>
  <c r="EZ255" i="1" s="1"/>
  <c r="EL261" i="1"/>
  <c r="EK226" i="1"/>
  <c r="EK20" i="1"/>
  <c r="EK245" i="1"/>
  <c r="EL165" i="1"/>
  <c r="EO299" i="1"/>
  <c r="EZ299" i="1" s="1"/>
  <c r="EL22" i="1"/>
  <c r="FA291" i="1"/>
  <c r="EZ41" i="1"/>
  <c r="EO121" i="1"/>
  <c r="EZ121" i="1" s="1"/>
  <c r="EO236" i="1"/>
  <c r="EZ236" i="1" s="1"/>
  <c r="EK84" i="1"/>
  <c r="EO38" i="1"/>
  <c r="EZ38" i="1" s="1"/>
  <c r="DU167" i="1"/>
  <c r="DV167" i="1" s="1"/>
  <c r="EK115" i="1"/>
  <c r="EK172" i="1"/>
  <c r="EL225" i="1"/>
  <c r="EL109" i="1"/>
  <c r="EO268" i="1"/>
  <c r="EZ268" i="1" s="1"/>
  <c r="EO199" i="1"/>
  <c r="EZ199" i="1" s="1"/>
  <c r="EO76" i="1"/>
  <c r="EZ76" i="1" s="1"/>
  <c r="EO46" i="1"/>
  <c r="EZ46" i="1" s="1"/>
  <c r="EO171" i="1"/>
  <c r="EZ171" i="1" s="1"/>
  <c r="FA106" i="1"/>
  <c r="FA68" i="1"/>
  <c r="EO302" i="1"/>
  <c r="EZ302" i="1" s="1"/>
  <c r="EO40" i="1"/>
  <c r="EZ40" i="1" s="1"/>
  <c r="EO235" i="1"/>
  <c r="EZ235" i="1" s="1"/>
  <c r="EO62" i="1"/>
  <c r="EZ62" i="1" s="1"/>
  <c r="EK19" i="1"/>
  <c r="EL141" i="1"/>
  <c r="EL276" i="1"/>
  <c r="EO265" i="1"/>
  <c r="EZ265" i="1" s="1"/>
  <c r="EO296" i="1"/>
  <c r="EZ296" i="1" s="1"/>
  <c r="EO29" i="1"/>
  <c r="EZ29" i="1" s="1"/>
  <c r="EO127" i="1"/>
  <c r="EZ127" i="1" s="1"/>
  <c r="EO194" i="1"/>
  <c r="EZ194" i="1" s="1"/>
  <c r="EO151" i="1"/>
  <c r="EZ151" i="1" s="1"/>
  <c r="EO207" i="1"/>
  <c r="EZ207" i="1" s="1"/>
  <c r="EO92" i="1"/>
  <c r="EZ92" i="1" s="1"/>
  <c r="FA44" i="1"/>
  <c r="EK304" i="1"/>
  <c r="EL216" i="1"/>
  <c r="EL255" i="1"/>
  <c r="EO226" i="1"/>
  <c r="EZ226" i="1" s="1"/>
  <c r="EO60" i="1"/>
  <c r="EZ60" i="1" s="1"/>
  <c r="EO192" i="1"/>
  <c r="EZ192" i="1" s="1"/>
  <c r="EK272" i="1"/>
  <c r="EO233" i="1"/>
  <c r="EZ233" i="1" s="1"/>
  <c r="EO111" i="1"/>
  <c r="EZ111" i="1" s="1"/>
  <c r="EO303" i="1"/>
  <c r="EZ303" i="1" s="1"/>
  <c r="EO113" i="1"/>
  <c r="EZ113" i="1" s="1"/>
  <c r="EO301" i="1"/>
  <c r="EZ301" i="1" s="1"/>
  <c r="EO176" i="1"/>
  <c r="EZ176" i="1" s="1"/>
  <c r="FA267" i="1"/>
  <c r="EO217" i="1"/>
  <c r="EZ217" i="1" s="1"/>
  <c r="EO132" i="1"/>
  <c r="EZ132" i="1" s="1"/>
  <c r="EO182" i="1"/>
  <c r="EZ182" i="1" s="1"/>
  <c r="EZ107" i="1"/>
  <c r="EO157" i="1"/>
  <c r="EZ157" i="1" s="1"/>
  <c r="EL135" i="1"/>
  <c r="EL75" i="1"/>
  <c r="EK114" i="1"/>
  <c r="EL184" i="1"/>
  <c r="EL35" i="1"/>
  <c r="FA174" i="1"/>
  <c r="FA94" i="1"/>
  <c r="FA320" i="1"/>
  <c r="EO210" i="1"/>
  <c r="EZ210" i="1" s="1"/>
  <c r="EL59" i="1"/>
  <c r="EO116" i="1"/>
  <c r="EZ116" i="1" s="1"/>
  <c r="EL179" i="1"/>
  <c r="EK211" i="1"/>
  <c r="EL149" i="1"/>
  <c r="EO317" i="1"/>
  <c r="EZ317" i="1" s="1"/>
  <c r="EO55" i="1"/>
  <c r="EZ55" i="1" s="1"/>
  <c r="FA95" i="1"/>
  <c r="DV294" i="1"/>
  <c r="EO224" i="1"/>
  <c r="EZ224" i="1" s="1"/>
  <c r="EL42" i="1"/>
  <c r="EO204" i="1"/>
  <c r="EZ204" i="1" s="1"/>
  <c r="DY282" i="1"/>
  <c r="EB282" i="1" s="1"/>
  <c r="EV282" i="1" s="1"/>
  <c r="DU55" i="1"/>
  <c r="DW55" i="1" s="1"/>
  <c r="EK113" i="1"/>
  <c r="EK100" i="1"/>
  <c r="EL200" i="1"/>
  <c r="EO3" i="1"/>
  <c r="EZ3" i="1" s="1"/>
  <c r="EO78" i="1"/>
  <c r="EZ78" i="1" s="1"/>
  <c r="EO72" i="1"/>
  <c r="EZ72" i="1" s="1"/>
  <c r="EO164" i="1"/>
  <c r="EZ164" i="1" s="1"/>
  <c r="DU184" i="1"/>
  <c r="DW184" i="1" s="1"/>
  <c r="FA130" i="1"/>
  <c r="EO104" i="1"/>
  <c r="EZ104" i="1" s="1"/>
  <c r="EL233" i="1"/>
  <c r="DU127" i="1"/>
  <c r="DW127" i="1" s="1"/>
  <c r="EK266" i="1"/>
  <c r="EK246" i="1"/>
  <c r="EO15" i="1"/>
  <c r="EZ15" i="1" s="1"/>
  <c r="DU191" i="1"/>
  <c r="DW191" i="1" s="1"/>
  <c r="EO170" i="1"/>
  <c r="EZ170" i="1" s="1"/>
  <c r="FA70" i="1"/>
  <c r="FA64" i="1"/>
  <c r="DW106" i="1"/>
  <c r="DV106" i="1"/>
  <c r="DX106" i="1"/>
  <c r="DW88" i="1"/>
  <c r="DV88" i="1"/>
  <c r="DX88" i="1"/>
  <c r="DW75" i="1"/>
  <c r="DX75" i="1"/>
  <c r="EL79" i="1"/>
  <c r="EL262" i="1"/>
  <c r="EK56" i="1"/>
  <c r="EL100" i="1"/>
  <c r="EK160" i="1"/>
  <c r="EL224" i="1"/>
  <c r="EK293" i="1"/>
  <c r="EK322" i="1"/>
  <c r="EK163" i="1"/>
  <c r="EK320" i="1"/>
  <c r="DW28" i="1"/>
  <c r="EL306" i="1"/>
  <c r="EK313" i="1"/>
  <c r="EK123" i="1"/>
  <c r="EL29" i="1"/>
  <c r="EK257" i="1"/>
  <c r="EK154" i="1"/>
  <c r="EK7" i="1"/>
  <c r="EL244" i="1"/>
  <c r="EK210" i="1"/>
  <c r="EK165" i="1"/>
  <c r="EK65" i="1"/>
  <c r="DV208" i="1"/>
  <c r="EK140" i="1"/>
  <c r="EL266" i="1"/>
  <c r="EL197" i="1"/>
  <c r="EL167" i="1"/>
  <c r="EK202" i="1"/>
  <c r="EK178" i="1"/>
  <c r="EL236" i="1"/>
  <c r="EK85" i="1"/>
  <c r="EK54" i="1"/>
  <c r="EK256" i="1"/>
  <c r="EK48" i="1"/>
  <c r="EK75" i="1"/>
  <c r="EK231" i="1"/>
  <c r="EL90" i="1"/>
  <c r="DU183" i="1"/>
  <c r="DX183" i="1" s="1"/>
  <c r="EL108" i="1"/>
  <c r="EK106" i="1"/>
  <c r="EL161" i="1"/>
  <c r="EL67" i="1"/>
  <c r="EL252" i="1"/>
  <c r="EK157" i="1"/>
  <c r="EK14" i="1"/>
  <c r="EK29" i="1"/>
  <c r="EK243" i="1"/>
  <c r="DY71" i="1"/>
  <c r="EB71" i="1" s="1"/>
  <c r="EV71" i="1" s="1"/>
  <c r="DU316" i="1"/>
  <c r="DW316" i="1" s="1"/>
  <c r="DU56" i="1"/>
  <c r="DX56" i="1" s="1"/>
  <c r="EL234" i="1"/>
  <c r="EK22" i="1"/>
  <c r="EL286" i="1"/>
  <c r="EL123" i="1"/>
  <c r="EK242" i="1"/>
  <c r="EL235" i="1"/>
  <c r="EL178" i="1"/>
  <c r="EL158" i="1"/>
  <c r="EK12" i="1"/>
  <c r="EK6" i="1"/>
  <c r="EK87" i="1"/>
  <c r="EL45" i="1"/>
  <c r="DW23" i="1"/>
  <c r="EL207" i="1"/>
  <c r="EK167" i="1"/>
  <c r="EK219" i="1"/>
  <c r="EK168" i="1"/>
  <c r="EL162" i="1"/>
  <c r="EK291" i="1"/>
  <c r="EK13" i="1"/>
  <c r="EK290" i="1"/>
  <c r="EK159" i="1"/>
  <c r="EK208" i="1"/>
  <c r="EL144" i="1"/>
  <c r="EK3" i="1"/>
  <c r="EL7" i="1"/>
  <c r="EL62" i="1"/>
  <c r="EL119" i="1"/>
  <c r="EK176" i="1"/>
  <c r="DV49" i="1"/>
  <c r="EL163" i="1"/>
  <c r="EL148" i="1"/>
  <c r="EL204" i="1"/>
  <c r="EK233" i="1"/>
  <c r="EL68" i="1"/>
  <c r="EL127" i="1"/>
  <c r="EK229" i="1"/>
  <c r="EL206" i="1"/>
  <c r="EL164" i="1"/>
  <c r="EL38" i="1"/>
  <c r="EK247" i="1"/>
  <c r="EL245" i="1"/>
  <c r="EK52" i="1"/>
  <c r="EK201" i="1"/>
  <c r="EL36" i="1"/>
  <c r="EK253" i="1"/>
  <c r="EL128" i="1"/>
  <c r="EK237" i="1"/>
  <c r="EL242" i="1"/>
  <c r="EL51" i="1"/>
  <c r="EL70" i="1"/>
  <c r="EK105" i="1"/>
  <c r="EL172" i="1"/>
  <c r="DV131" i="1"/>
  <c r="EK276" i="1"/>
  <c r="EK301" i="1"/>
  <c r="EK260" i="1"/>
  <c r="EL46" i="1"/>
  <c r="EK225" i="1"/>
  <c r="EK268" i="1"/>
  <c r="EK263" i="1"/>
  <c r="EL278" i="1"/>
  <c r="EL60" i="1"/>
  <c r="EL113" i="1"/>
  <c r="EK321" i="1"/>
  <c r="EL72" i="1"/>
  <c r="EK258" i="1"/>
  <c r="EK265" i="1"/>
  <c r="EL142" i="1"/>
  <c r="EK221" i="1"/>
  <c r="EK24" i="1"/>
  <c r="EK186" i="1"/>
  <c r="EL49" i="1"/>
  <c r="EL136" i="1"/>
  <c r="EK309" i="1"/>
  <c r="EK55" i="1"/>
  <c r="EK218" i="1"/>
  <c r="DU72" i="1"/>
  <c r="DX72" i="1" s="1"/>
  <c r="DX114" i="1"/>
  <c r="EL81" i="1"/>
  <c r="EK298" i="1"/>
  <c r="EK223" i="1"/>
  <c r="EL39" i="1"/>
  <c r="EL92" i="1"/>
  <c r="DW114" i="1"/>
  <c r="EL313" i="1"/>
  <c r="EK169" i="1"/>
  <c r="DW27" i="1"/>
  <c r="DU73" i="1"/>
  <c r="DW73" i="1" s="1"/>
  <c r="EK286" i="1"/>
  <c r="EK179" i="1"/>
  <c r="EL322" i="1"/>
  <c r="EL274" i="1"/>
  <c r="EK11" i="1"/>
  <c r="EK88" i="1"/>
  <c r="DU211" i="1"/>
  <c r="DW211" i="1" s="1"/>
  <c r="EL104" i="1"/>
  <c r="EL202" i="1"/>
  <c r="EK215" i="1"/>
  <c r="EL57" i="1"/>
  <c r="EK33" i="1"/>
  <c r="EK9" i="1"/>
  <c r="EL78" i="1"/>
  <c r="EL232" i="1"/>
  <c r="EK188" i="1"/>
  <c r="EL246" i="1"/>
  <c r="EK199" i="1"/>
  <c r="EK112" i="1"/>
  <c r="EK182" i="1"/>
  <c r="EK299" i="1"/>
  <c r="EL249" i="1"/>
  <c r="EK271" i="1"/>
  <c r="EK94" i="1"/>
  <c r="EK93" i="1"/>
  <c r="EK43" i="1"/>
  <c r="DX49" i="1"/>
  <c r="EL129" i="1"/>
  <c r="EK261" i="1"/>
  <c r="EK222" i="1"/>
  <c r="EK213" i="1"/>
  <c r="EL47" i="1"/>
  <c r="DU160" i="1"/>
  <c r="DV160" i="1" s="1"/>
  <c r="EL304" i="1"/>
  <c r="EL248" i="1"/>
  <c r="EK311" i="1"/>
  <c r="EK274" i="1"/>
  <c r="EL159" i="1"/>
  <c r="EK134" i="1"/>
  <c r="EK133" i="1"/>
  <c r="EK89" i="1"/>
  <c r="EK180" i="1"/>
  <c r="EK145" i="1"/>
  <c r="EL91" i="1"/>
  <c r="EL296" i="1"/>
  <c r="EL19" i="1"/>
  <c r="EK189" i="1"/>
  <c r="EK15" i="1"/>
  <c r="EK82" i="1"/>
  <c r="EK59" i="1"/>
  <c r="EK69" i="1"/>
  <c r="EK254" i="1"/>
  <c r="EL153" i="1"/>
  <c r="EK57" i="1"/>
  <c r="EL298" i="1"/>
  <c r="EK53" i="1"/>
  <c r="EL64" i="1"/>
  <c r="EL122" i="1"/>
  <c r="EK21" i="1"/>
  <c r="EK195" i="1"/>
  <c r="EK279" i="1"/>
  <c r="EK137" i="1"/>
  <c r="EL205" i="1"/>
  <c r="EL185" i="1"/>
  <c r="EL11" i="1"/>
  <c r="EK316" i="1"/>
  <c r="EK80" i="1"/>
  <c r="EK129" i="1"/>
  <c r="EK16" i="1"/>
  <c r="EL194" i="1"/>
  <c r="EL95" i="1"/>
  <c r="EK67" i="1"/>
  <c r="DU118" i="1"/>
  <c r="DX118" i="1" s="1"/>
  <c r="EL17" i="1"/>
  <c r="EL61" i="1"/>
  <c r="EL120" i="1"/>
  <c r="EL258" i="1"/>
  <c r="EK149" i="1"/>
  <c r="EL265" i="1"/>
  <c r="EK200" i="1"/>
  <c r="EK98" i="1"/>
  <c r="EL191" i="1"/>
  <c r="EK277" i="1"/>
  <c r="DX28" i="1"/>
  <c r="EL192" i="1"/>
  <c r="DU201" i="1"/>
  <c r="EL130" i="1"/>
  <c r="EL20" i="1"/>
  <c r="EL283" i="1"/>
  <c r="EK198" i="1"/>
  <c r="EK58" i="1"/>
  <c r="DX263" i="1"/>
  <c r="EK150" i="1"/>
  <c r="EK227" i="1"/>
  <c r="EL124" i="1"/>
  <c r="EL114" i="1"/>
  <c r="EK95" i="1"/>
  <c r="EL321" i="1"/>
  <c r="EK175" i="1"/>
  <c r="EK97" i="1"/>
  <c r="EL251" i="1"/>
  <c r="EK135" i="1"/>
  <c r="EK27" i="1"/>
  <c r="EL213" i="1"/>
  <c r="EK40" i="1"/>
  <c r="EK38" i="1"/>
  <c r="EL32" i="1"/>
  <c r="EK308" i="1"/>
  <c r="DW205" i="1"/>
  <c r="EK30" i="1"/>
  <c r="EL237" i="1"/>
  <c r="EL264" i="1"/>
  <c r="EK147" i="1"/>
  <c r="EK118" i="1"/>
  <c r="EL269" i="1"/>
  <c r="EK131" i="1"/>
  <c r="EK184" i="1"/>
  <c r="EK76" i="1"/>
  <c r="EK171" i="1"/>
  <c r="DX27" i="1"/>
  <c r="EK125" i="1"/>
  <c r="EL291" i="1"/>
  <c r="DV223" i="1"/>
  <c r="EK121" i="1"/>
  <c r="EK252" i="1"/>
  <c r="EK138" i="1"/>
  <c r="EL30" i="1"/>
  <c r="EK142" i="1"/>
  <c r="EK303" i="1"/>
  <c r="EK68" i="1"/>
  <c r="EK101" i="1"/>
  <c r="DW208" i="1"/>
  <c r="DX197" i="1"/>
  <c r="DU194" i="1"/>
  <c r="DV194" i="1" s="1"/>
  <c r="EL226" i="1"/>
  <c r="EL4" i="1"/>
  <c r="EK209" i="1"/>
  <c r="EL121" i="1"/>
  <c r="EL155" i="1"/>
  <c r="EK292" i="1"/>
  <c r="DW102" i="1"/>
  <c r="DV314" i="1"/>
  <c r="EL180" i="1"/>
  <c r="EK273" i="1"/>
  <c r="EL187" i="1"/>
  <c r="EK248" i="1"/>
  <c r="EK102" i="1"/>
  <c r="EK60" i="1"/>
  <c r="EL183" i="1"/>
  <c r="EK111" i="1"/>
  <c r="DV312" i="1"/>
  <c r="DV166" i="1"/>
  <c r="DU116" i="1"/>
  <c r="DX116" i="1" s="1"/>
  <c r="DW18" i="1"/>
  <c r="DU22" i="1"/>
  <c r="DW22" i="1" s="1"/>
  <c r="DU245" i="1"/>
  <c r="DX245" i="1" s="1"/>
  <c r="DX266" i="1"/>
  <c r="DV197" i="1"/>
  <c r="DU164" i="1"/>
  <c r="DW164" i="1" s="1"/>
  <c r="DU8" i="1"/>
  <c r="DW8" i="1" s="1"/>
  <c r="DW77" i="1"/>
  <c r="DX156" i="1"/>
  <c r="DW301" i="1"/>
  <c r="DX151" i="1"/>
  <c r="DX19" i="1"/>
  <c r="DU44" i="1"/>
  <c r="DW44" i="1" s="1"/>
  <c r="DU293" i="1"/>
  <c r="DX293" i="1" s="1"/>
  <c r="DX131" i="1"/>
  <c r="DX191" i="1"/>
  <c r="DX238" i="1"/>
  <c r="DV238" i="1"/>
  <c r="DW147" i="1"/>
  <c r="DV19" i="1"/>
  <c r="DV147" i="1"/>
  <c r="DV266" i="1"/>
  <c r="DV141" i="1"/>
  <c r="DV214" i="1"/>
  <c r="DW295" i="1"/>
  <c r="DU47" i="1"/>
  <c r="DX47" i="1" s="1"/>
  <c r="DV295" i="1"/>
  <c r="DW196" i="1"/>
  <c r="DV75" i="1"/>
  <c r="DU176" i="1"/>
  <c r="DW176" i="1" s="1"/>
  <c r="DX3" i="1"/>
  <c r="DX273" i="1"/>
  <c r="DW273" i="1"/>
  <c r="DU4" i="1"/>
  <c r="DV4" i="1" s="1"/>
  <c r="DV151" i="1"/>
  <c r="DV45" i="1"/>
  <c r="DX45" i="1"/>
  <c r="DX196" i="1"/>
  <c r="DU256" i="1"/>
  <c r="DV256" i="1" s="1"/>
  <c r="DU95" i="1"/>
  <c r="DV95" i="1" s="1"/>
  <c r="DU319" i="1"/>
  <c r="DV319" i="1" s="1"/>
  <c r="DW285" i="1"/>
  <c r="DV301" i="1"/>
  <c r="DU313" i="1"/>
  <c r="DX313" i="1" s="1"/>
  <c r="DW232" i="1"/>
  <c r="DU51" i="1"/>
  <c r="DV51" i="1" s="1"/>
  <c r="DW250" i="1"/>
  <c r="DW263" i="1"/>
  <c r="DU97" i="1"/>
  <c r="DW97" i="1" s="1"/>
  <c r="DV289" i="1"/>
  <c r="DU81" i="1"/>
  <c r="DX81" i="1" s="1"/>
  <c r="DX236" i="1"/>
  <c r="DV48" i="1"/>
  <c r="DW236" i="1"/>
  <c r="DW289" i="1"/>
  <c r="DX203" i="1"/>
  <c r="DV209" i="1"/>
  <c r="DX209" i="1"/>
  <c r="DU153" i="1"/>
  <c r="DW153" i="1" s="1"/>
  <c r="DW92" i="1"/>
  <c r="DV77" i="1"/>
  <c r="DV41" i="1"/>
  <c r="DU182" i="1"/>
  <c r="DV182" i="1" s="1"/>
  <c r="DW280" i="1"/>
  <c r="DU70" i="1"/>
  <c r="DV70" i="1" s="1"/>
  <c r="DV250" i="1"/>
  <c r="DX92" i="1"/>
  <c r="DX307" i="1"/>
  <c r="DV203" i="1"/>
  <c r="DU226" i="1"/>
  <c r="DW226" i="1" s="1"/>
  <c r="DU251" i="1"/>
  <c r="DW251" i="1" s="1"/>
  <c r="DX120" i="1"/>
  <c r="DX41" i="1"/>
  <c r="DV120" i="1"/>
  <c r="DW193" i="1"/>
  <c r="DU216" i="1"/>
  <c r="DX216" i="1" s="1"/>
  <c r="DV2" i="1"/>
  <c r="DW315" i="1"/>
  <c r="DU11" i="1"/>
  <c r="DW11" i="1" s="1"/>
  <c r="DU53" i="1"/>
  <c r="DV53" i="1" s="1"/>
  <c r="DU64" i="1"/>
  <c r="DV64" i="1" s="1"/>
  <c r="DU115" i="1"/>
  <c r="DV115" i="1" s="1"/>
  <c r="DU163" i="1"/>
  <c r="DW163" i="1" s="1"/>
  <c r="DU69" i="1"/>
  <c r="DX69" i="1" s="1"/>
  <c r="DV18" i="1"/>
  <c r="DW26" i="1"/>
  <c r="DX94" i="1"/>
  <c r="DX285" i="1"/>
  <c r="DU276" i="1"/>
  <c r="DV276" i="1" s="1"/>
  <c r="DW94" i="1"/>
  <c r="DU246" i="1"/>
  <c r="DV246" i="1" s="1"/>
  <c r="DU80" i="1"/>
  <c r="DX80" i="1" s="1"/>
  <c r="DV5" i="1"/>
  <c r="DW307" i="1"/>
  <c r="DU20" i="1"/>
  <c r="DW20" i="1" s="1"/>
  <c r="DU101" i="1"/>
  <c r="DX101" i="1" s="1"/>
  <c r="DX82" i="1"/>
  <c r="DV310" i="1"/>
  <c r="DW82" i="1"/>
  <c r="DW31" i="1"/>
  <c r="DU274" i="1"/>
  <c r="DV274" i="1" s="1"/>
  <c r="DV315" i="1"/>
  <c r="DU272" i="1"/>
  <c r="DX272" i="1" s="1"/>
  <c r="DU171" i="1"/>
  <c r="DX171" i="1" s="1"/>
  <c r="DU174" i="1"/>
  <c r="DU33" i="1"/>
  <c r="DX33" i="1" s="1"/>
  <c r="DU298" i="1"/>
  <c r="DW298" i="1" s="1"/>
  <c r="DW239" i="1"/>
  <c r="DV239" i="1"/>
  <c r="DU302" i="1"/>
  <c r="DX302" i="1" s="1"/>
  <c r="DU121" i="1"/>
  <c r="DW121" i="1" s="1"/>
  <c r="DU212" i="1"/>
  <c r="DX212" i="1" s="1"/>
  <c r="DU235" i="1"/>
  <c r="DV235" i="1" s="1"/>
  <c r="DU128" i="1"/>
  <c r="DV128" i="1" s="1"/>
  <c r="DU146" i="1"/>
  <c r="DX146" i="1" s="1"/>
  <c r="DV177" i="1"/>
  <c r="DW149" i="1"/>
  <c r="DU133" i="1"/>
  <c r="DX133" i="1" s="1"/>
  <c r="DX193" i="1"/>
  <c r="DX280" i="1"/>
  <c r="DU38" i="1"/>
  <c r="DV38" i="1" s="1"/>
  <c r="DU68" i="1"/>
  <c r="DV68" i="1" s="1"/>
  <c r="DV149" i="1"/>
  <c r="DX26" i="1"/>
  <c r="DU268" i="1"/>
  <c r="DV268" i="1" s="1"/>
  <c r="DV117" i="1"/>
  <c r="DV31" i="1"/>
  <c r="DX239" i="1"/>
  <c r="DU90" i="1"/>
  <c r="DX90" i="1" s="1"/>
  <c r="DU178" i="1"/>
  <c r="DW178" i="1" s="1"/>
  <c r="DU135" i="1"/>
  <c r="DV135" i="1" s="1"/>
  <c r="DU299" i="1"/>
  <c r="DW299" i="1" s="1"/>
  <c r="DU189" i="1"/>
  <c r="DW189" i="1" s="1"/>
  <c r="DU262" i="1"/>
  <c r="DV262" i="1" s="1"/>
  <c r="DU159" i="1"/>
  <c r="DX159" i="1" s="1"/>
  <c r="DU15" i="1"/>
  <c r="DV15" i="1" s="1"/>
  <c r="DU322" i="1"/>
  <c r="DV322" i="1" s="1"/>
  <c r="DU14" i="1"/>
  <c r="DU83" i="1"/>
  <c r="DX83" i="1" s="1"/>
  <c r="DU291" i="1"/>
  <c r="DV291" i="1" s="1"/>
  <c r="DU140" i="1"/>
  <c r="DV140" i="1" s="1"/>
  <c r="DU142" i="1"/>
  <c r="DW142" i="1" s="1"/>
  <c r="DX232" i="1"/>
  <c r="DU237" i="1"/>
  <c r="DX237" i="1" s="1"/>
  <c r="DU169" i="1"/>
  <c r="DV169" i="1" s="1"/>
  <c r="DU261" i="1"/>
  <c r="DW261" i="1" s="1"/>
  <c r="DU150" i="1"/>
  <c r="DW150" i="1" s="1"/>
  <c r="DV259" i="1"/>
  <c r="DU168" i="1"/>
  <c r="DX168" i="1" s="1"/>
  <c r="DU179" i="1"/>
  <c r="DW179" i="1" s="1"/>
  <c r="DX177" i="1"/>
  <c r="DV23" i="1"/>
  <c r="DU130" i="1"/>
  <c r="DV130" i="1" s="1"/>
  <c r="DU46" i="1"/>
  <c r="DV46" i="1" s="1"/>
  <c r="DU265" i="1"/>
  <c r="DV265" i="1" s="1"/>
  <c r="DU109" i="1"/>
  <c r="DX109" i="1" s="1"/>
  <c r="DU172" i="1"/>
  <c r="DV172" i="1" s="1"/>
  <c r="DU231" i="1"/>
  <c r="DV231" i="1" s="1"/>
  <c r="DU60" i="1"/>
  <c r="DW60" i="1" s="1"/>
  <c r="DU215" i="1"/>
  <c r="DW215" i="1" s="1"/>
  <c r="DU190" i="1"/>
  <c r="DV190" i="1" s="1"/>
  <c r="DU207" i="1"/>
  <c r="DV207" i="1" s="1"/>
  <c r="DX240" i="1"/>
  <c r="DV40" i="1"/>
  <c r="DV220" i="1"/>
  <c r="DX270" i="1"/>
  <c r="DU321" i="1"/>
  <c r="DW321" i="1" s="1"/>
  <c r="DX12" i="1"/>
  <c r="DX220" i="1"/>
  <c r="DU123" i="1"/>
  <c r="DX123" i="1" s="1"/>
  <c r="DU52" i="1"/>
  <c r="DV52" i="1" s="1"/>
  <c r="DU54" i="1"/>
  <c r="DV54" i="1" s="1"/>
  <c r="DX204" i="1"/>
  <c r="DU244" i="1"/>
  <c r="DV244" i="1" s="1"/>
  <c r="DU305" i="1"/>
  <c r="DW305" i="1" s="1"/>
  <c r="DX37" i="1"/>
  <c r="DU258" i="1"/>
  <c r="DV258" i="1" s="1"/>
  <c r="DW204" i="1"/>
  <c r="DW12" i="1"/>
  <c r="DV86" i="1"/>
  <c r="DU158" i="1"/>
  <c r="DV158" i="1" s="1"/>
  <c r="DU30" i="1"/>
  <c r="DX30" i="1" s="1"/>
  <c r="DW40" i="1"/>
  <c r="DU113" i="1"/>
  <c r="DV113" i="1" s="1"/>
  <c r="DU188" i="1"/>
  <c r="DV188" i="1" s="1"/>
  <c r="DW217" i="1"/>
  <c r="DU17" i="1"/>
  <c r="DV17" i="1" s="1"/>
  <c r="DX66" i="1"/>
  <c r="DU85" i="1"/>
  <c r="DV85" i="1" s="1"/>
  <c r="DV217" i="1"/>
  <c r="DU65" i="1"/>
  <c r="DX65" i="1" s="1"/>
  <c r="DW110" i="1"/>
  <c r="DU100" i="1"/>
  <c r="DW100" i="1" s="1"/>
  <c r="DU292" i="1"/>
  <c r="DW292" i="1" s="1"/>
  <c r="DU136" i="1"/>
  <c r="DW136" i="1" s="1"/>
  <c r="DU247" i="1"/>
  <c r="DV143" i="1"/>
  <c r="DX143" i="1"/>
  <c r="DW143" i="1"/>
  <c r="DU271" i="1"/>
  <c r="DU16" i="1"/>
  <c r="DU225" i="1"/>
  <c r="DX225" i="1" s="1"/>
  <c r="DX134" i="1"/>
  <c r="DU286" i="1"/>
  <c r="DW286" i="1" s="1"/>
  <c r="DU132" i="1"/>
  <c r="DW132" i="1" s="1"/>
  <c r="DU89" i="1"/>
  <c r="DU210" i="1"/>
  <c r="DW210" i="1" s="1"/>
  <c r="DU252" i="1"/>
  <c r="DU198" i="1"/>
  <c r="DU277" i="1"/>
  <c r="DW277" i="1" s="1"/>
  <c r="DV10" i="1"/>
  <c r="DX323" i="1"/>
  <c r="DY323" i="1" s="1"/>
  <c r="EB323" i="1" s="1"/>
  <c r="EV323" i="1" s="1"/>
  <c r="DU199" i="1"/>
  <c r="DW199" i="1" s="1"/>
  <c r="DU111" i="1"/>
  <c r="DX10" i="1"/>
  <c r="DX214" i="1"/>
  <c r="DW59" i="1"/>
  <c r="DV270" i="1"/>
  <c r="DU98" i="1"/>
  <c r="DW98" i="1" s="1"/>
  <c r="DX5" i="1"/>
  <c r="DV66" i="1"/>
  <c r="DU36" i="1"/>
  <c r="DU93" i="1"/>
  <c r="DV93" i="1" s="1"/>
  <c r="DU57" i="1"/>
  <c r="DV57" i="1" s="1"/>
  <c r="DX152" i="1"/>
  <c r="DU320" i="1"/>
  <c r="DV320" i="1" s="1"/>
  <c r="DV152" i="1"/>
  <c r="DU84" i="1"/>
  <c r="DX284" i="1"/>
  <c r="DU119" i="1"/>
  <c r="DV119" i="1" s="1"/>
  <c r="DV283" i="1"/>
  <c r="DV34" i="1"/>
  <c r="DW96" i="1"/>
  <c r="DX96" i="1"/>
  <c r="DX241" i="1"/>
  <c r="DV288" i="1"/>
  <c r="DU279" i="1"/>
  <c r="DW279" i="1" s="1"/>
  <c r="DW275" i="1"/>
  <c r="DX275" i="1"/>
  <c r="DU186" i="1"/>
  <c r="DV186" i="1" s="1"/>
  <c r="DU124" i="1"/>
  <c r="DV124" i="1" s="1"/>
  <c r="DV173" i="1"/>
  <c r="DW161" i="1"/>
  <c r="DX288" i="1"/>
  <c r="DV181" i="1"/>
  <c r="DU43" i="1"/>
  <c r="DW43" i="1" s="1"/>
  <c r="DU175" i="1"/>
  <c r="DW175" i="1" s="1"/>
  <c r="DU25" i="1"/>
  <c r="DV25" i="1" s="1"/>
  <c r="DU165" i="1"/>
  <c r="DX165" i="1" s="1"/>
  <c r="DX2" i="1"/>
  <c r="DU254" i="1"/>
  <c r="DV281" i="1"/>
  <c r="DW281" i="1"/>
  <c r="DU304" i="1"/>
  <c r="DV304" i="1" s="1"/>
  <c r="DU62" i="1"/>
  <c r="DW62" i="1" s="1"/>
  <c r="DX281" i="1"/>
  <c r="DU234" i="1"/>
  <c r="DX234" i="1" s="1"/>
  <c r="DX34" i="1"/>
  <c r="DX50" i="1"/>
  <c r="DW50" i="1"/>
  <c r="DU311" i="1"/>
  <c r="DW311" i="1" s="1"/>
  <c r="DX230" i="1"/>
  <c r="DU317" i="1"/>
  <c r="DV317" i="1" s="1"/>
  <c r="DU78" i="1"/>
  <c r="DV78" i="1" s="1"/>
  <c r="DU103" i="1"/>
  <c r="DW103" i="1" s="1"/>
  <c r="DU228" i="1"/>
  <c r="DX228" i="1" s="1"/>
  <c r="DU29" i="1"/>
  <c r="DU192" i="1"/>
  <c r="DV192" i="1" s="1"/>
  <c r="DW283" i="1"/>
  <c r="DU61" i="1"/>
  <c r="DW61" i="1" s="1"/>
  <c r="DX161" i="1"/>
  <c r="DX86" i="1"/>
  <c r="DU221" i="1"/>
  <c r="DV221" i="1" s="1"/>
  <c r="DV37" i="1"/>
  <c r="DU296" i="1"/>
  <c r="DV255" i="1"/>
  <c r="DU318" i="1"/>
  <c r="DW318" i="1" s="1"/>
  <c r="DX181" i="1"/>
  <c r="DU185" i="1"/>
  <c r="DV284" i="1"/>
  <c r="DU145" i="1"/>
  <c r="DW145" i="1" s="1"/>
  <c r="DX310" i="1"/>
  <c r="DU218" i="1"/>
  <c r="DV218" i="1" s="1"/>
  <c r="DW255" i="1"/>
  <c r="DU264" i="1"/>
  <c r="DX110" i="1"/>
  <c r="DU306" i="1"/>
  <c r="DV306" i="1" s="1"/>
  <c r="DU35" i="1"/>
  <c r="DW35" i="1" s="1"/>
  <c r="DX312" i="1"/>
  <c r="DU154" i="1"/>
  <c r="DV154" i="1" s="1"/>
  <c r="DU24" i="1"/>
  <c r="DV24" i="1" s="1"/>
  <c r="DU200" i="1"/>
  <c r="DV200" i="1" s="1"/>
  <c r="DU202" i="1"/>
  <c r="DV59" i="1"/>
  <c r="DU87" i="1"/>
  <c r="DV87" i="1" s="1"/>
  <c r="DV96" i="1"/>
  <c r="DV230" i="1"/>
  <c r="DU290" i="1"/>
  <c r="DV290" i="1" s="1"/>
  <c r="DU39" i="1"/>
  <c r="DW39" i="1" s="1"/>
  <c r="DW269" i="1"/>
  <c r="DX269" i="1"/>
  <c r="DU260" i="1"/>
  <c r="DV260" i="1" s="1"/>
  <c r="DU308" i="1"/>
  <c r="DV308" i="1" s="1"/>
  <c r="DU105" i="1"/>
  <c r="DV105" i="1" s="1"/>
  <c r="DU213" i="1"/>
  <c r="DW213" i="1" s="1"/>
  <c r="DU297" i="1"/>
  <c r="DV297" i="1" s="1"/>
  <c r="DU7" i="1"/>
  <c r="DX7" i="1" s="1"/>
  <c r="DV269" i="1"/>
  <c r="DU42" i="1"/>
  <c r="DV42" i="1" s="1"/>
  <c r="DU233" i="1"/>
  <c r="DV233" i="1" s="1"/>
  <c r="DW107" i="1"/>
  <c r="DV107" i="1"/>
  <c r="DU13" i="1"/>
  <c r="DU129" i="1"/>
  <c r="DV129" i="1" s="1"/>
  <c r="DU122" i="1"/>
  <c r="DW122" i="1" s="1"/>
  <c r="DU58" i="1"/>
  <c r="DV58" i="1" s="1"/>
  <c r="DX166" i="1"/>
  <c r="DU79" i="1"/>
  <c r="DW79" i="1" s="1"/>
  <c r="DU222" i="1"/>
  <c r="DW222" i="1" s="1"/>
  <c r="DX173" i="1"/>
  <c r="DX259" i="1"/>
  <c r="DV240" i="1"/>
  <c r="DU309" i="1"/>
  <c r="DW309" i="1" s="1"/>
  <c r="DV241" i="1"/>
  <c r="DU155" i="1"/>
  <c r="DX211" i="1"/>
  <c r="DU253" i="1"/>
  <c r="DW253" i="1" s="1"/>
  <c r="DU104" i="1"/>
  <c r="DV104" i="1" s="1"/>
  <c r="DU9" i="1"/>
  <c r="DW9" i="1" s="1"/>
  <c r="DU187" i="1"/>
  <c r="DX187" i="1" s="1"/>
  <c r="DU249" i="1"/>
  <c r="DV249" i="1" s="1"/>
  <c r="DU148" i="1"/>
  <c r="DX148" i="1" s="1"/>
  <c r="DU243" i="1"/>
  <c r="DW243" i="1" s="1"/>
  <c r="DU267" i="1"/>
  <c r="DW267" i="1" s="1"/>
  <c r="DU227" i="1"/>
  <c r="DX227" i="1" s="1"/>
  <c r="DU32" i="1"/>
  <c r="DW32" i="1" s="1"/>
  <c r="DU125" i="1"/>
  <c r="DW125" i="1" s="1"/>
  <c r="DU6" i="1"/>
  <c r="DW6" i="1" s="1"/>
  <c r="DU67" i="1"/>
  <c r="DW67" i="1" s="1"/>
  <c r="DU180" i="1"/>
  <c r="DW117" i="1"/>
  <c r="DU108" i="1"/>
  <c r="DV108" i="1" s="1"/>
  <c r="DV112" i="1"/>
  <c r="DW112" i="1"/>
  <c r="DU76" i="1"/>
  <c r="DV76" i="1" s="1"/>
  <c r="DU170" i="1"/>
  <c r="DV170" i="1" s="1"/>
  <c r="DU195" i="1"/>
  <c r="DX195" i="1" s="1"/>
  <c r="DU162" i="1"/>
  <c r="DY241" i="1" l="1"/>
  <c r="EB241" i="1" s="1"/>
  <c r="EV241" i="1" s="1"/>
  <c r="FA228" i="1"/>
  <c r="FA205" i="1"/>
  <c r="DV138" i="1"/>
  <c r="DX206" i="1"/>
  <c r="DW206" i="1"/>
  <c r="DV137" i="1"/>
  <c r="FA252" i="1"/>
  <c r="FA32" i="1"/>
  <c r="DW137" i="1"/>
  <c r="DX205" i="1"/>
  <c r="FA178" i="1"/>
  <c r="FA229" i="1"/>
  <c r="FA213" i="1"/>
  <c r="FA286" i="1"/>
  <c r="FA318" i="1"/>
  <c r="FA219" i="1"/>
  <c r="DX138" i="1"/>
  <c r="DW134" i="1"/>
  <c r="FA45" i="1"/>
  <c r="FA88" i="1"/>
  <c r="DX224" i="1"/>
  <c r="DW48" i="1"/>
  <c r="DY48" i="1" s="1"/>
  <c r="EB48" i="1" s="1"/>
  <c r="EV48" i="1" s="1"/>
  <c r="DV224" i="1"/>
  <c r="DV253" i="1"/>
  <c r="DV3" i="1"/>
  <c r="DY3" i="1" s="1"/>
  <c r="EB3" i="1" s="1"/>
  <c r="EV3" i="1" s="1"/>
  <c r="FA304" i="1"/>
  <c r="DV116" i="1"/>
  <c r="FA131" i="1"/>
  <c r="DY273" i="1"/>
  <c r="EB273" i="1" s="1"/>
  <c r="EV273" i="1" s="1"/>
  <c r="FA134" i="1"/>
  <c r="FA108" i="1"/>
  <c r="FA239" i="1"/>
  <c r="FA160" i="1"/>
  <c r="FA54" i="1"/>
  <c r="FA25" i="1"/>
  <c r="DY50" i="1"/>
  <c r="EB50" i="1" s="1"/>
  <c r="EV50" i="1" s="1"/>
  <c r="DY107" i="1"/>
  <c r="EB107" i="1" s="1"/>
  <c r="EV107" i="1" s="1"/>
  <c r="FA42" i="1"/>
  <c r="DW160" i="1"/>
  <c r="DX144" i="1"/>
  <c r="FA225" i="1"/>
  <c r="DX257" i="1"/>
  <c r="DV21" i="1"/>
  <c r="FA293" i="1"/>
  <c r="FA120" i="1"/>
  <c r="DV156" i="1"/>
  <c r="DY156" i="1" s="1"/>
  <c r="EB156" i="1" s="1"/>
  <c r="EV156" i="1" s="1"/>
  <c r="FA124" i="1"/>
  <c r="FA155" i="1"/>
  <c r="DY149" i="1"/>
  <c r="EB149" i="1" s="1"/>
  <c r="EV149" i="1" s="1"/>
  <c r="DV191" i="1"/>
  <c r="FA196" i="1"/>
  <c r="DX126" i="1"/>
  <c r="DY236" i="1"/>
  <c r="EB236" i="1" s="1"/>
  <c r="EV236" i="1" s="1"/>
  <c r="DV126" i="1"/>
  <c r="DY126" i="1" s="1"/>
  <c r="EB126" i="1" s="1"/>
  <c r="EV126" i="1" s="1"/>
  <c r="FA89" i="1"/>
  <c r="FA307" i="1"/>
  <c r="FA112" i="1"/>
  <c r="DY263" i="1"/>
  <c r="EB263" i="1" s="1"/>
  <c r="EV263" i="1" s="1"/>
  <c r="FA175" i="1"/>
  <c r="DY314" i="1"/>
  <c r="EB314" i="1" s="1"/>
  <c r="EV314" i="1" s="1"/>
  <c r="FA184" i="1"/>
  <c r="FA300" i="1"/>
  <c r="FA237" i="1"/>
  <c r="DX91" i="1"/>
  <c r="FA247" i="1"/>
  <c r="DW257" i="1"/>
  <c r="DV219" i="1"/>
  <c r="FA191" i="1"/>
  <c r="FA167" i="1"/>
  <c r="EZ14" i="1"/>
  <c r="FA14" i="1"/>
  <c r="DY152" i="1"/>
  <c r="EB152" i="1" s="1"/>
  <c r="EV152" i="1" s="1"/>
  <c r="FA309" i="1"/>
  <c r="EZ319" i="1"/>
  <c r="FA319" i="1"/>
  <c r="FA59" i="1"/>
  <c r="DW167" i="1"/>
  <c r="DX229" i="1"/>
  <c r="DV184" i="1"/>
  <c r="DW229" i="1"/>
  <c r="DY229" i="1" s="1"/>
  <c r="EB229" i="1" s="1"/>
  <c r="EV229" i="1" s="1"/>
  <c r="DV183" i="1"/>
  <c r="DW21" i="1"/>
  <c r="EZ12" i="1"/>
  <c r="FA12" i="1"/>
  <c r="DW194" i="1"/>
  <c r="DW63" i="1"/>
  <c r="FA260" i="1"/>
  <c r="EZ27" i="1"/>
  <c r="FA27" i="1"/>
  <c r="FA209" i="1"/>
  <c r="FA227" i="1"/>
  <c r="DV55" i="1"/>
  <c r="FA98" i="1"/>
  <c r="FA289" i="1"/>
  <c r="EZ285" i="1"/>
  <c r="FA285" i="1"/>
  <c r="DV63" i="1"/>
  <c r="FA109" i="1"/>
  <c r="DY250" i="1"/>
  <c r="EB250" i="1" s="1"/>
  <c r="EV250" i="1" s="1"/>
  <c r="FA74" i="1"/>
  <c r="DW72" i="1"/>
  <c r="DV144" i="1"/>
  <c r="DW91" i="1"/>
  <c r="DY114" i="1"/>
  <c r="EA114" i="1" s="1"/>
  <c r="DY217" i="1"/>
  <c r="EB217" i="1" s="1"/>
  <c r="EV217" i="1" s="1"/>
  <c r="DY238" i="1"/>
  <c r="EB238" i="1" s="1"/>
  <c r="EV238" i="1" s="1"/>
  <c r="DV74" i="1"/>
  <c r="DW74" i="1"/>
  <c r="DV22" i="1"/>
  <c r="DY270" i="1"/>
  <c r="EB270" i="1" s="1"/>
  <c r="EV270" i="1" s="1"/>
  <c r="DY232" i="1"/>
  <c r="EB232" i="1" s="1"/>
  <c r="EV232" i="1" s="1"/>
  <c r="DW303" i="1"/>
  <c r="DV127" i="1"/>
  <c r="DY102" i="1"/>
  <c r="EB102" i="1" s="1"/>
  <c r="EV102" i="1" s="1"/>
  <c r="DY161" i="1"/>
  <c r="EB161" i="1" s="1"/>
  <c r="EV161" i="1" s="1"/>
  <c r="FA158" i="1"/>
  <c r="FA168" i="1"/>
  <c r="FA311" i="1"/>
  <c r="DX184" i="1"/>
  <c r="DY307" i="1"/>
  <c r="EB307" i="1" s="1"/>
  <c r="EV307" i="1" s="1"/>
  <c r="DW219" i="1"/>
  <c r="FA161" i="1"/>
  <c r="FA236" i="1"/>
  <c r="DY223" i="1"/>
  <c r="DZ223" i="1" s="1"/>
  <c r="FA55" i="1"/>
  <c r="DY294" i="1"/>
  <c r="EB294" i="1" s="1"/>
  <c r="EV294" i="1" s="1"/>
  <c r="FA316" i="1"/>
  <c r="DY82" i="1"/>
  <c r="EB82" i="1" s="1"/>
  <c r="EV82" i="1" s="1"/>
  <c r="FA269" i="1"/>
  <c r="FA132" i="1"/>
  <c r="FA188" i="1"/>
  <c r="DY139" i="1"/>
  <c r="EB139" i="1" s="1"/>
  <c r="EV139" i="1" s="1"/>
  <c r="DX157" i="1"/>
  <c r="DY40" i="1"/>
  <c r="EB40" i="1" s="1"/>
  <c r="EV40" i="1" s="1"/>
  <c r="DW157" i="1"/>
  <c r="DY157" i="1" s="1"/>
  <c r="EB157" i="1" s="1"/>
  <c r="EV157" i="1" s="1"/>
  <c r="DX55" i="1"/>
  <c r="DX194" i="1"/>
  <c r="DY45" i="1"/>
  <c r="EB45" i="1" s="1"/>
  <c r="EV45" i="1" s="1"/>
  <c r="DY205" i="1"/>
  <c r="EB205" i="1" s="1"/>
  <c r="EV205" i="1" s="1"/>
  <c r="EA71" i="1"/>
  <c r="FA148" i="1"/>
  <c r="FA3" i="1"/>
  <c r="FA80" i="1"/>
  <c r="FA272" i="1"/>
  <c r="DY138" i="1"/>
  <c r="EB138" i="1" s="1"/>
  <c r="EV138" i="1" s="1"/>
  <c r="DY239" i="1"/>
  <c r="EB239" i="1" s="1"/>
  <c r="EV239" i="1" s="1"/>
  <c r="FA39" i="1"/>
  <c r="FA114" i="1"/>
  <c r="FA122" i="1"/>
  <c r="FA82" i="1"/>
  <c r="FA90" i="1"/>
  <c r="FA91" i="1"/>
  <c r="DX278" i="1"/>
  <c r="DX127" i="1"/>
  <c r="FA127" i="1"/>
  <c r="DV278" i="1"/>
  <c r="DW248" i="1"/>
  <c r="DY310" i="1"/>
  <c r="EB310" i="1" s="1"/>
  <c r="EV310" i="1" s="1"/>
  <c r="DY94" i="1"/>
  <c r="EB94" i="1" s="1"/>
  <c r="EV94" i="1" s="1"/>
  <c r="DY204" i="1"/>
  <c r="EB204" i="1" s="1"/>
  <c r="EV204" i="1" s="1"/>
  <c r="FA40" i="1"/>
  <c r="FA87" i="1"/>
  <c r="DY285" i="1"/>
  <c r="EB285" i="1" s="1"/>
  <c r="EV285" i="1" s="1"/>
  <c r="FA249" i="1"/>
  <c r="FA251" i="1"/>
  <c r="DV303" i="1"/>
  <c r="FA200" i="1"/>
  <c r="DW300" i="1"/>
  <c r="DV300" i="1"/>
  <c r="DV242" i="1"/>
  <c r="DW242" i="1"/>
  <c r="DY28" i="1"/>
  <c r="EB28" i="1" s="1"/>
  <c r="EV28" i="1" s="1"/>
  <c r="FA199" i="1"/>
  <c r="FA281" i="1"/>
  <c r="DY27" i="1"/>
  <c r="EB27" i="1" s="1"/>
  <c r="EV27" i="1" s="1"/>
  <c r="FA149" i="1"/>
  <c r="FA83" i="1"/>
  <c r="DY110" i="1"/>
  <c r="EB110" i="1" s="1"/>
  <c r="EV110" i="1" s="1"/>
  <c r="DY275" i="1"/>
  <c r="EB275" i="1" s="1"/>
  <c r="EV275" i="1" s="1"/>
  <c r="DY96" i="1"/>
  <c r="EB96" i="1" s="1"/>
  <c r="EV96" i="1" s="1"/>
  <c r="FA85" i="1"/>
  <c r="DV101" i="1"/>
  <c r="DX167" i="1"/>
  <c r="DY19" i="1"/>
  <c r="EB19" i="1" s="1"/>
  <c r="EV19" i="1" s="1"/>
  <c r="DV248" i="1"/>
  <c r="DW183" i="1"/>
  <c r="FA296" i="1"/>
  <c r="FA48" i="1"/>
  <c r="FA133" i="1"/>
  <c r="FA317" i="1"/>
  <c r="DY280" i="1"/>
  <c r="EB280" i="1" s="1"/>
  <c r="EV280" i="1" s="1"/>
  <c r="FA125" i="1"/>
  <c r="FA265" i="1"/>
  <c r="FA271" i="1"/>
  <c r="FA11" i="1"/>
  <c r="FA183" i="1"/>
  <c r="DY92" i="1"/>
  <c r="EB92" i="1" s="1"/>
  <c r="EV92" i="1" s="1"/>
  <c r="FA116" i="1"/>
  <c r="FA159" i="1"/>
  <c r="FA137" i="1"/>
  <c r="FA136" i="1"/>
  <c r="FA297" i="1"/>
  <c r="FA242" i="1"/>
  <c r="FA262" i="1"/>
  <c r="EA99" i="1"/>
  <c r="FA210" i="1"/>
  <c r="FA62" i="1"/>
  <c r="DW56" i="1"/>
  <c r="FA235" i="1"/>
  <c r="FA17" i="1"/>
  <c r="FA21" i="1"/>
  <c r="FA234" i="1"/>
  <c r="FA140" i="1"/>
  <c r="FA264" i="1"/>
  <c r="FA20" i="1"/>
  <c r="FA302" i="1"/>
  <c r="FA103" i="1"/>
  <c r="FA253" i="1"/>
  <c r="FA29" i="1"/>
  <c r="FA46" i="1"/>
  <c r="FA118" i="1"/>
  <c r="FA79" i="1"/>
  <c r="DY240" i="1"/>
  <c r="EB240" i="1" s="1"/>
  <c r="EV240" i="1" s="1"/>
  <c r="DV210" i="1"/>
  <c r="FA171" i="1"/>
  <c r="FA30" i="1"/>
  <c r="FA76" i="1"/>
  <c r="FA43" i="1"/>
  <c r="FA61" i="1"/>
  <c r="FA153" i="1"/>
  <c r="FA157" i="1"/>
  <c r="FA113" i="1"/>
  <c r="FA165" i="1"/>
  <c r="DY147" i="1"/>
  <c r="EB147" i="1" s="1"/>
  <c r="EV147" i="1" s="1"/>
  <c r="FA4" i="1"/>
  <c r="FA254" i="1"/>
  <c r="FA218" i="1"/>
  <c r="FA278" i="1"/>
  <c r="DV56" i="1"/>
  <c r="FA182" i="1"/>
  <c r="FA268" i="1"/>
  <c r="FA75" i="1"/>
  <c r="DV316" i="1"/>
  <c r="FA135" i="1"/>
  <c r="FA53" i="1"/>
  <c r="FA119" i="1"/>
  <c r="FA292" i="1"/>
  <c r="FA217" i="1"/>
  <c r="FA19" i="1"/>
  <c r="FA150" i="1"/>
  <c r="FA15" i="1"/>
  <c r="FA115" i="1"/>
  <c r="FA211" i="1"/>
  <c r="DY23" i="1"/>
  <c r="EB23" i="1" s="1"/>
  <c r="EV23" i="1" s="1"/>
  <c r="FA298" i="1"/>
  <c r="FA36" i="1"/>
  <c r="FA73" i="1"/>
  <c r="FA93" i="1"/>
  <c r="DY37" i="1"/>
  <c r="EB37" i="1" s="1"/>
  <c r="EV37" i="1" s="1"/>
  <c r="DV72" i="1"/>
  <c r="DY269" i="1"/>
  <c r="EB269" i="1" s="1"/>
  <c r="EV269" i="1" s="1"/>
  <c r="DX164" i="1"/>
  <c r="FA176" i="1"/>
  <c r="FA38" i="1"/>
  <c r="FA190" i="1"/>
  <c r="FA145" i="1"/>
  <c r="FA277" i="1"/>
  <c r="DV65" i="1"/>
  <c r="FA69" i="1"/>
  <c r="FA104" i="1"/>
  <c r="FA81" i="1"/>
  <c r="FA49" i="1"/>
  <c r="FA198" i="1"/>
  <c r="FA22" i="1"/>
  <c r="FA243" i="1"/>
  <c r="FA232" i="1"/>
  <c r="FA233" i="1"/>
  <c r="FA221" i="1"/>
  <c r="FA78" i="1"/>
  <c r="FA84" i="1"/>
  <c r="FA164" i="1"/>
  <c r="FA212" i="1"/>
  <c r="FA192" i="1"/>
  <c r="FA245" i="1"/>
  <c r="FA147" i="1"/>
  <c r="FA299" i="1"/>
  <c r="FA65" i="1"/>
  <c r="FA308" i="1"/>
  <c r="FA172" i="1"/>
  <c r="FA121" i="1"/>
  <c r="FA72" i="1"/>
  <c r="FA276" i="1"/>
  <c r="FA170" i="1"/>
  <c r="FA279" i="1"/>
  <c r="FA303" i="1"/>
  <c r="FA105" i="1"/>
  <c r="DY5" i="1"/>
  <c r="EB5" i="1" s="1"/>
  <c r="EV5" i="1" s="1"/>
  <c r="FA100" i="1"/>
  <c r="FA162" i="1"/>
  <c r="FA266" i="1"/>
  <c r="DX8" i="1"/>
  <c r="DW81" i="1"/>
  <c r="FA206" i="1"/>
  <c r="FA185" i="1"/>
  <c r="FA156" i="1"/>
  <c r="FA215" i="1"/>
  <c r="FA195" i="1"/>
  <c r="FA255" i="1"/>
  <c r="FA222" i="1"/>
  <c r="FA111" i="1"/>
  <c r="FA143" i="1"/>
  <c r="FA256" i="1"/>
  <c r="FA226" i="1"/>
  <c r="FA92" i="1"/>
  <c r="DY181" i="1"/>
  <c r="EB181" i="1" s="1"/>
  <c r="EV181" i="1" s="1"/>
  <c r="DY196" i="1"/>
  <c r="EB196" i="1" s="1"/>
  <c r="EV196" i="1" s="1"/>
  <c r="DX160" i="1"/>
  <c r="DY160" i="1" s="1"/>
  <c r="EB160" i="1" s="1"/>
  <c r="EV160" i="1" s="1"/>
  <c r="FA305" i="1"/>
  <c r="FA63" i="1"/>
  <c r="FA60" i="1"/>
  <c r="FA142" i="1"/>
  <c r="DY193" i="1"/>
  <c r="EB193" i="1" s="1"/>
  <c r="EV193" i="1" s="1"/>
  <c r="FA207" i="1"/>
  <c r="DY2" i="1"/>
  <c r="EB2" i="1" s="1"/>
  <c r="EV2" i="1" s="1"/>
  <c r="DY49" i="1"/>
  <c r="FA204" i="1"/>
  <c r="FA197" i="1"/>
  <c r="FA16" i="1"/>
  <c r="FA128" i="1"/>
  <c r="FA169" i="1"/>
  <c r="FA187" i="1"/>
  <c r="FA274" i="1"/>
  <c r="FA283" i="1"/>
  <c r="FA224" i="1"/>
  <c r="FA194" i="1"/>
  <c r="FA216" i="1"/>
  <c r="FA146" i="1"/>
  <c r="FA144" i="1"/>
  <c r="FA123" i="1"/>
  <c r="FA306" i="1"/>
  <c r="FA273" i="1"/>
  <c r="DY86" i="1"/>
  <c r="EB86" i="1" s="1"/>
  <c r="EV86" i="1" s="1"/>
  <c r="DY12" i="1"/>
  <c r="EB12" i="1" s="1"/>
  <c r="EV12" i="1" s="1"/>
  <c r="DY203" i="1"/>
  <c r="EB203" i="1" s="1"/>
  <c r="EV203" i="1" s="1"/>
  <c r="FA301" i="1"/>
  <c r="DX11" i="1"/>
  <c r="EA282" i="1"/>
  <c r="DY26" i="1"/>
  <c r="EB26" i="1" s="1"/>
  <c r="EV26" i="1" s="1"/>
  <c r="FA151" i="1"/>
  <c r="FA24" i="1"/>
  <c r="FA322" i="1"/>
  <c r="FA97" i="1"/>
  <c r="FA51" i="1"/>
  <c r="DZ114" i="1"/>
  <c r="DY295" i="1"/>
  <c r="EB295" i="1" s="1"/>
  <c r="EV295" i="1" s="1"/>
  <c r="DY141" i="1"/>
  <c r="EB141" i="1" s="1"/>
  <c r="EV141" i="1" s="1"/>
  <c r="DY266" i="1"/>
  <c r="EB266" i="1" s="1"/>
  <c r="EV266" i="1" s="1"/>
  <c r="DY208" i="1"/>
  <c r="EB208" i="1" s="1"/>
  <c r="EV208" i="1" s="1"/>
  <c r="DY10" i="1"/>
  <c r="EB10" i="1" s="1"/>
  <c r="EV10" i="1" s="1"/>
  <c r="DY134" i="1"/>
  <c r="EB134" i="1" s="1"/>
  <c r="EV134" i="1" s="1"/>
  <c r="DY143" i="1"/>
  <c r="EB143" i="1" s="1"/>
  <c r="EV143" i="1" s="1"/>
  <c r="DY315" i="1"/>
  <c r="EB315" i="1" s="1"/>
  <c r="EV315" i="1" s="1"/>
  <c r="DY191" i="1"/>
  <c r="DZ191" i="1" s="1"/>
  <c r="DY177" i="1"/>
  <c r="EB177" i="1" s="1"/>
  <c r="EV177" i="1" s="1"/>
  <c r="DY224" i="1"/>
  <c r="EB224" i="1" s="1"/>
  <c r="EV224" i="1" s="1"/>
  <c r="DY281" i="1"/>
  <c r="EB281" i="1" s="1"/>
  <c r="EV281" i="1" s="1"/>
  <c r="DY301" i="1"/>
  <c r="EB301" i="1" s="1"/>
  <c r="EV301" i="1" s="1"/>
  <c r="DY166" i="1"/>
  <c r="EB166" i="1" s="1"/>
  <c r="EV166" i="1" s="1"/>
  <c r="DY77" i="1"/>
  <c r="EB77" i="1" s="1"/>
  <c r="EV77" i="1" s="1"/>
  <c r="DY312" i="1"/>
  <c r="EB312" i="1" s="1"/>
  <c r="EV312" i="1" s="1"/>
  <c r="DY283" i="1"/>
  <c r="EB283" i="1" s="1"/>
  <c r="EV283" i="1" s="1"/>
  <c r="DY88" i="1"/>
  <c r="DY289" i="1"/>
  <c r="EB289" i="1" s="1"/>
  <c r="EV289" i="1" s="1"/>
  <c r="DW201" i="1"/>
  <c r="DX201" i="1"/>
  <c r="DY106" i="1"/>
  <c r="EA106" i="1" s="1"/>
  <c r="DY209" i="1"/>
  <c r="EB209" i="1" s="1"/>
  <c r="EV209" i="1" s="1"/>
  <c r="DY59" i="1"/>
  <c r="EB59" i="1" s="1"/>
  <c r="EV59" i="1" s="1"/>
  <c r="DW51" i="1"/>
  <c r="DW118" i="1"/>
  <c r="DV81" i="1"/>
  <c r="DV118" i="1"/>
  <c r="DV211" i="1"/>
  <c r="DY211" i="1" s="1"/>
  <c r="EB211" i="1" s="1"/>
  <c r="EV211" i="1" s="1"/>
  <c r="DY288" i="1"/>
  <c r="EB288" i="1" s="1"/>
  <c r="EV288" i="1" s="1"/>
  <c r="DY18" i="1"/>
  <c r="EB18" i="1" s="1"/>
  <c r="EV18" i="1" s="1"/>
  <c r="DY120" i="1"/>
  <c r="EB120" i="1" s="1"/>
  <c r="EV120" i="1" s="1"/>
  <c r="DZ323" i="1"/>
  <c r="DY230" i="1"/>
  <c r="EB230" i="1" s="1"/>
  <c r="EV230" i="1" s="1"/>
  <c r="DY151" i="1"/>
  <c r="EB151" i="1" s="1"/>
  <c r="EV151" i="1" s="1"/>
  <c r="DY131" i="1"/>
  <c r="DV8" i="1"/>
  <c r="DW245" i="1"/>
  <c r="DV73" i="1"/>
  <c r="DY206" i="1"/>
  <c r="DY75" i="1"/>
  <c r="EB75" i="1" s="1"/>
  <c r="EV75" i="1" s="1"/>
  <c r="DY197" i="1"/>
  <c r="EB197" i="1" s="1"/>
  <c r="EV197" i="1" s="1"/>
  <c r="DY112" i="1"/>
  <c r="EB112" i="1" s="1"/>
  <c r="EV112" i="1" s="1"/>
  <c r="DX22" i="1"/>
  <c r="DY255" i="1"/>
  <c r="EB255" i="1" s="1"/>
  <c r="EV255" i="1" s="1"/>
  <c r="DX73" i="1"/>
  <c r="DY284" i="1"/>
  <c r="EB284" i="1" s="1"/>
  <c r="EV284" i="1" s="1"/>
  <c r="DY66" i="1"/>
  <c r="EB66" i="1" s="1"/>
  <c r="EV66" i="1" s="1"/>
  <c r="DV201" i="1"/>
  <c r="DY41" i="1"/>
  <c r="EB41" i="1" s="1"/>
  <c r="EV41" i="1" s="1"/>
  <c r="DY259" i="1"/>
  <c r="EB259" i="1" s="1"/>
  <c r="EV259" i="1" s="1"/>
  <c r="DW116" i="1"/>
  <c r="DY116" i="1" s="1"/>
  <c r="DX316" i="1"/>
  <c r="DY220" i="1"/>
  <c r="EB220" i="1" s="1"/>
  <c r="EV220" i="1" s="1"/>
  <c r="DY173" i="1"/>
  <c r="EB173" i="1" s="1"/>
  <c r="EV173" i="1" s="1"/>
  <c r="DY31" i="1"/>
  <c r="EB31" i="1" s="1"/>
  <c r="EV31" i="1" s="1"/>
  <c r="DY214" i="1"/>
  <c r="EB214" i="1" s="1"/>
  <c r="EV214" i="1" s="1"/>
  <c r="DY34" i="1"/>
  <c r="EB34" i="1" s="1"/>
  <c r="EV34" i="1" s="1"/>
  <c r="DY117" i="1"/>
  <c r="EB117" i="1" s="1"/>
  <c r="EV117" i="1" s="1"/>
  <c r="DY137" i="1"/>
  <c r="EB137" i="1" s="1"/>
  <c r="EV137" i="1" s="1"/>
  <c r="DX226" i="1"/>
  <c r="DV153" i="1"/>
  <c r="DV164" i="1"/>
  <c r="DX44" i="1"/>
  <c r="DX61" i="1"/>
  <c r="DV44" i="1"/>
  <c r="DW47" i="1"/>
  <c r="DV226" i="1"/>
  <c r="DV293" i="1"/>
  <c r="DV47" i="1"/>
  <c r="DW293" i="1"/>
  <c r="DV245" i="1"/>
  <c r="DW133" i="1"/>
  <c r="DW64" i="1"/>
  <c r="DW319" i="1"/>
  <c r="DX54" i="1"/>
  <c r="DV20" i="1"/>
  <c r="DV251" i="1"/>
  <c r="DX251" i="1"/>
  <c r="DX176" i="1"/>
  <c r="DV176" i="1"/>
  <c r="DX256" i="1"/>
  <c r="DW256" i="1"/>
  <c r="DY256" i="1" s="1"/>
  <c r="DW95" i="1"/>
  <c r="DX153" i="1"/>
  <c r="DX51" i="1"/>
  <c r="DZ99" i="1"/>
  <c r="DX70" i="1"/>
  <c r="DW313" i="1"/>
  <c r="DX97" i="1"/>
  <c r="DZ71" i="1"/>
  <c r="DW171" i="1"/>
  <c r="DV313" i="1"/>
  <c r="DW101" i="1"/>
  <c r="DV133" i="1"/>
  <c r="DV97" i="1"/>
  <c r="DX319" i="1"/>
  <c r="DW123" i="1"/>
  <c r="DW33" i="1"/>
  <c r="DX182" i="1"/>
  <c r="DX95" i="1"/>
  <c r="DX322" i="1"/>
  <c r="DX4" i="1"/>
  <c r="DX15" i="1"/>
  <c r="DW4" i="1"/>
  <c r="DX53" i="1"/>
  <c r="DW276" i="1"/>
  <c r="DX64" i="1"/>
  <c r="DW69" i="1"/>
  <c r="DW53" i="1"/>
  <c r="DV163" i="1"/>
  <c r="DX163" i="1"/>
  <c r="DW38" i="1"/>
  <c r="DZ273" i="1"/>
  <c r="DV69" i="1"/>
  <c r="DX68" i="1"/>
  <c r="EA273" i="1"/>
  <c r="DX276" i="1"/>
  <c r="DV11" i="1"/>
  <c r="DX60" i="1"/>
  <c r="DW218" i="1"/>
  <c r="DV83" i="1"/>
  <c r="DW80" i="1"/>
  <c r="DW212" i="1"/>
  <c r="DW115" i="1"/>
  <c r="DV272" i="1"/>
  <c r="DW182" i="1"/>
  <c r="DW272" i="1"/>
  <c r="DV216" i="1"/>
  <c r="DW216" i="1"/>
  <c r="DW83" i="1"/>
  <c r="DW70" i="1"/>
  <c r="DX115" i="1"/>
  <c r="DY115" i="1" s="1"/>
  <c r="EB115" i="1" s="1"/>
  <c r="EV115" i="1" s="1"/>
  <c r="DX38" i="1"/>
  <c r="DW146" i="1"/>
  <c r="DX140" i="1"/>
  <c r="DV171" i="1"/>
  <c r="DV60" i="1"/>
  <c r="DV33" i="1"/>
  <c r="DV302" i="1"/>
  <c r="DV298" i="1"/>
  <c r="DX298" i="1"/>
  <c r="DV123" i="1"/>
  <c r="DX52" i="1"/>
  <c r="DV261" i="1"/>
  <c r="DX235" i="1"/>
  <c r="DW274" i="1"/>
  <c r="DX246" i="1"/>
  <c r="DX261" i="1"/>
  <c r="DX20" i="1"/>
  <c r="DV168" i="1"/>
  <c r="DX128" i="1"/>
  <c r="DZ50" i="1"/>
  <c r="DX320" i="1"/>
  <c r="DW24" i="1"/>
  <c r="DW128" i="1"/>
  <c r="DV146" i="1"/>
  <c r="DV80" i="1"/>
  <c r="DX317" i="1"/>
  <c r="DX274" i="1"/>
  <c r="DW246" i="1"/>
  <c r="DW140" i="1"/>
  <c r="DW174" i="1"/>
  <c r="DV174" i="1"/>
  <c r="DW52" i="1"/>
  <c r="DX174" i="1"/>
  <c r="DX189" i="1"/>
  <c r="DW90" i="1"/>
  <c r="DV178" i="1"/>
  <c r="DW207" i="1"/>
  <c r="DV286" i="1"/>
  <c r="DX286" i="1"/>
  <c r="DX135" i="1"/>
  <c r="DX190" i="1"/>
  <c r="DW170" i="1"/>
  <c r="DW165" i="1"/>
  <c r="DV189" i="1"/>
  <c r="DX268" i="1"/>
  <c r="DW25" i="1"/>
  <c r="DX130" i="1"/>
  <c r="DW159" i="1"/>
  <c r="DV212" i="1"/>
  <c r="DX262" i="1"/>
  <c r="DW68" i="1"/>
  <c r="DY68" i="1" s="1"/>
  <c r="EB68" i="1" s="1"/>
  <c r="EV68" i="1" s="1"/>
  <c r="DX299" i="1"/>
  <c r="DV215" i="1"/>
  <c r="DW302" i="1"/>
  <c r="DV90" i="1"/>
  <c r="DW235" i="1"/>
  <c r="DV121" i="1"/>
  <c r="DW135" i="1"/>
  <c r="DW268" i="1"/>
  <c r="DW190" i="1"/>
  <c r="DV237" i="1"/>
  <c r="DX121" i="1"/>
  <c r="DX265" i="1"/>
  <c r="DV292" i="1"/>
  <c r="DV109" i="1"/>
  <c r="DZ282" i="1"/>
  <c r="EA287" i="1"/>
  <c r="DZ287" i="1"/>
  <c r="DW130" i="1"/>
  <c r="DW113" i="1"/>
  <c r="DY113" i="1" s="1"/>
  <c r="EB113" i="1" s="1"/>
  <c r="EV113" i="1" s="1"/>
  <c r="DX108" i="1"/>
  <c r="DV179" i="1"/>
  <c r="DW169" i="1"/>
  <c r="DV14" i="1"/>
  <c r="DW14" i="1"/>
  <c r="DW172" i="1"/>
  <c r="DW65" i="1"/>
  <c r="DX231" i="1"/>
  <c r="DW109" i="1"/>
  <c r="DX172" i="1"/>
  <c r="DV159" i="1"/>
  <c r="DX292" i="1"/>
  <c r="DW322" i="1"/>
  <c r="DX150" i="1"/>
  <c r="DW15" i="1"/>
  <c r="DW291" i="1"/>
  <c r="DW158" i="1"/>
  <c r="DX142" i="1"/>
  <c r="DX93" i="1"/>
  <c r="DV299" i="1"/>
  <c r="DV142" i="1"/>
  <c r="DX215" i="1"/>
  <c r="DX169" i="1"/>
  <c r="DX57" i="1"/>
  <c r="DV132" i="1"/>
  <c r="DW168" i="1"/>
  <c r="DW85" i="1"/>
  <c r="DX85" i="1"/>
  <c r="DV30" i="1"/>
  <c r="DX258" i="1"/>
  <c r="DX46" i="1"/>
  <c r="DX179" i="1"/>
  <c r="DX14" i="1"/>
  <c r="DW54" i="1"/>
  <c r="DX178" i="1"/>
  <c r="DW237" i="1"/>
  <c r="DX291" i="1"/>
  <c r="DW262" i="1"/>
  <c r="DX207" i="1"/>
  <c r="DW265" i="1"/>
  <c r="DW57" i="1"/>
  <c r="DW46" i="1"/>
  <c r="DW231" i="1"/>
  <c r="DV150" i="1"/>
  <c r="DW258" i="1"/>
  <c r="DW93" i="1"/>
  <c r="DX113" i="1"/>
  <c r="DV305" i="1"/>
  <c r="DX132" i="1"/>
  <c r="DV321" i="1"/>
  <c r="DX321" i="1"/>
  <c r="DX249" i="1"/>
  <c r="DW30" i="1"/>
  <c r="DW188" i="1"/>
  <c r="DX305" i="1"/>
  <c r="DX188" i="1"/>
  <c r="DV43" i="1"/>
  <c r="DX158" i="1"/>
  <c r="DX17" i="1"/>
  <c r="DW320" i="1"/>
  <c r="DW108" i="1"/>
  <c r="DW124" i="1"/>
  <c r="DW17" i="1"/>
  <c r="DW105" i="1"/>
  <c r="DW129" i="1"/>
  <c r="DX244" i="1"/>
  <c r="DW244" i="1"/>
  <c r="DY244" i="1" s="1"/>
  <c r="EB244" i="1" s="1"/>
  <c r="EV244" i="1" s="1"/>
  <c r="DX25" i="1"/>
  <c r="DW111" i="1"/>
  <c r="DV111" i="1"/>
  <c r="DX199" i="1"/>
  <c r="DV35" i="1"/>
  <c r="DV199" i="1"/>
  <c r="DX198" i="1"/>
  <c r="DV198" i="1"/>
  <c r="DV252" i="1"/>
  <c r="DW252" i="1"/>
  <c r="DX252" i="1"/>
  <c r="DX210" i="1"/>
  <c r="DW198" i="1"/>
  <c r="DW89" i="1"/>
  <c r="DV89" i="1"/>
  <c r="DW84" i="1"/>
  <c r="DV84" i="1"/>
  <c r="DX222" i="1"/>
  <c r="DX84" i="1"/>
  <c r="DX111" i="1"/>
  <c r="DX89" i="1"/>
  <c r="DW16" i="1"/>
  <c r="DV16" i="1"/>
  <c r="DX16" i="1"/>
  <c r="DX277" i="1"/>
  <c r="DX271" i="1"/>
  <c r="DV271" i="1"/>
  <c r="DW271" i="1"/>
  <c r="DX247" i="1"/>
  <c r="DV247" i="1"/>
  <c r="DV36" i="1"/>
  <c r="DX36" i="1"/>
  <c r="DV225" i="1"/>
  <c r="DV136" i="1"/>
  <c r="DX192" i="1"/>
  <c r="DW192" i="1"/>
  <c r="DW58" i="1"/>
  <c r="DV222" i="1"/>
  <c r="DX170" i="1"/>
  <c r="DX119" i="1"/>
  <c r="DW306" i="1"/>
  <c r="EA323" i="1"/>
  <c r="DX306" i="1"/>
  <c r="DX35" i="1"/>
  <c r="DX104" i="1"/>
  <c r="DX136" i="1"/>
  <c r="DX253" i="1"/>
  <c r="DY253" i="1" s="1"/>
  <c r="EB253" i="1" s="1"/>
  <c r="EV253" i="1" s="1"/>
  <c r="DX98" i="1"/>
  <c r="DV98" i="1"/>
  <c r="DY98" i="1" s="1"/>
  <c r="EB98" i="1" s="1"/>
  <c r="EV98" i="1" s="1"/>
  <c r="DV100" i="1"/>
  <c r="DX100" i="1"/>
  <c r="DX129" i="1"/>
  <c r="DX76" i="1"/>
  <c r="DW247" i="1"/>
  <c r="DX297" i="1"/>
  <c r="DV277" i="1"/>
  <c r="DX58" i="1"/>
  <c r="DW308" i="1"/>
  <c r="DW36" i="1"/>
  <c r="DW119" i="1"/>
  <c r="DX218" i="1"/>
  <c r="DW225" i="1"/>
  <c r="DX221" i="1"/>
  <c r="DX42" i="1"/>
  <c r="DZ107" i="1"/>
  <c r="EA107" i="1"/>
  <c r="DX105" i="1"/>
  <c r="DW304" i="1"/>
  <c r="DW317" i="1"/>
  <c r="DX254" i="1"/>
  <c r="DV254" i="1"/>
  <c r="DV296" i="1"/>
  <c r="DW296" i="1"/>
  <c r="DV311" i="1"/>
  <c r="DX185" i="1"/>
  <c r="DV185" i="1"/>
  <c r="DW78" i="1"/>
  <c r="DX78" i="1"/>
  <c r="DX200" i="1"/>
  <c r="DV29" i="1"/>
  <c r="DW29" i="1"/>
  <c r="DW185" i="1"/>
  <c r="DX296" i="1"/>
  <c r="DW42" i="1"/>
  <c r="DV180" i="1"/>
  <c r="DW180" i="1"/>
  <c r="DX304" i="1"/>
  <c r="DV267" i="1"/>
  <c r="DX267" i="1"/>
  <c r="DW254" i="1"/>
  <c r="DV155" i="1"/>
  <c r="DX155" i="1"/>
  <c r="DW7" i="1"/>
  <c r="DV7" i="1"/>
  <c r="DX213" i="1"/>
  <c r="DV213" i="1"/>
  <c r="DV165" i="1"/>
  <c r="DX308" i="1"/>
  <c r="DV103" i="1"/>
  <c r="DX103" i="1"/>
  <c r="DW297" i="1"/>
  <c r="DW260" i="1"/>
  <c r="DX260" i="1"/>
  <c r="DX279" i="1"/>
  <c r="DV279" i="1"/>
  <c r="DX233" i="1"/>
  <c r="DW233" i="1"/>
  <c r="DY233" i="1" s="1"/>
  <c r="EB233" i="1" s="1"/>
  <c r="EV233" i="1" s="1"/>
  <c r="DW162" i="1"/>
  <c r="DV162" i="1"/>
  <c r="DX24" i="1"/>
  <c r="DV228" i="1"/>
  <c r="DW221" i="1"/>
  <c r="DX311" i="1"/>
  <c r="DV148" i="1"/>
  <c r="DW148" i="1"/>
  <c r="DV264" i="1"/>
  <c r="DX264" i="1"/>
  <c r="DV175" i="1"/>
  <c r="DX175" i="1"/>
  <c r="DW264" i="1"/>
  <c r="DV13" i="1"/>
  <c r="DX13" i="1"/>
  <c r="DV202" i="1"/>
  <c r="DX202" i="1"/>
  <c r="DV61" i="1"/>
  <c r="DW13" i="1"/>
  <c r="DW155" i="1"/>
  <c r="DV234" i="1"/>
  <c r="DW234" i="1"/>
  <c r="DW87" i="1"/>
  <c r="DX87" i="1"/>
  <c r="DW154" i="1"/>
  <c r="DX186" i="1"/>
  <c r="DW186" i="1"/>
  <c r="DY186" i="1" s="1"/>
  <c r="EB186" i="1" s="1"/>
  <c r="EV186" i="1" s="1"/>
  <c r="DX29" i="1"/>
  <c r="DV125" i="1"/>
  <c r="DX125" i="1"/>
  <c r="DX318" i="1"/>
  <c r="DV318" i="1"/>
  <c r="DY318" i="1" s="1"/>
  <c r="EB318" i="1" s="1"/>
  <c r="EV318" i="1" s="1"/>
  <c r="DV67" i="1"/>
  <c r="DX67" i="1"/>
  <c r="DV6" i="1"/>
  <c r="DX6" i="1"/>
  <c r="DW200" i="1"/>
  <c r="DV243" i="1"/>
  <c r="DX243" i="1"/>
  <c r="DV187" i="1"/>
  <c r="DW187" i="1"/>
  <c r="DV227" i="1"/>
  <c r="DW227" i="1"/>
  <c r="DV309" i="1"/>
  <c r="DX309" i="1"/>
  <c r="DW202" i="1"/>
  <c r="DV9" i="1"/>
  <c r="DX9" i="1"/>
  <c r="DX290" i="1"/>
  <c r="DW290" i="1"/>
  <c r="DY290" i="1" s="1"/>
  <c r="EB290" i="1" s="1"/>
  <c r="EV290" i="1" s="1"/>
  <c r="DW104" i="1"/>
  <c r="DW228" i="1"/>
  <c r="DX154" i="1"/>
  <c r="DX180" i="1"/>
  <c r="DV79" i="1"/>
  <c r="DX79" i="1"/>
  <c r="DV62" i="1"/>
  <c r="DX62" i="1"/>
  <c r="DW249" i="1"/>
  <c r="DV32" i="1"/>
  <c r="DX32" i="1"/>
  <c r="DX162" i="1"/>
  <c r="DV195" i="1"/>
  <c r="DW195" i="1"/>
  <c r="DV39" i="1"/>
  <c r="DX39" i="1"/>
  <c r="DW76" i="1"/>
  <c r="DV145" i="1"/>
  <c r="DX145" i="1"/>
  <c r="DX122" i="1"/>
  <c r="DV122" i="1"/>
  <c r="DX124" i="1"/>
  <c r="DX43" i="1"/>
  <c r="EU99" i="1" l="1"/>
  <c r="EC99" i="1"/>
  <c r="ED99" i="1" s="1"/>
  <c r="EE99" i="1" s="1"/>
  <c r="EB114" i="1"/>
  <c r="EV114" i="1" s="1"/>
  <c r="EU282" i="1"/>
  <c r="EC282" i="1"/>
  <c r="ED282" i="1" s="1"/>
  <c r="EE282" i="1" s="1"/>
  <c r="EU71" i="1"/>
  <c r="EC71" i="1"/>
  <c r="ED71" i="1" s="1"/>
  <c r="EE71" i="1" s="1"/>
  <c r="EU287" i="1"/>
  <c r="EC287" i="1"/>
  <c r="ED287" i="1" s="1"/>
  <c r="EE287" i="1" s="1"/>
  <c r="EU273" i="1"/>
  <c r="EC273" i="1"/>
  <c r="ED273" i="1" s="1"/>
  <c r="EE273" i="1" s="1"/>
  <c r="EU223" i="1"/>
  <c r="EC223" i="1"/>
  <c r="ED223" i="1" s="1"/>
  <c r="EE223" i="1" s="1"/>
  <c r="DZ263" i="1"/>
  <c r="EU107" i="1"/>
  <c r="EC107" i="1"/>
  <c r="ED107" i="1" s="1"/>
  <c r="EE107" i="1" s="1"/>
  <c r="EU114" i="1"/>
  <c r="EC114" i="1"/>
  <c r="ED114" i="1" s="1"/>
  <c r="EE114" i="1" s="1"/>
  <c r="EU323" i="1"/>
  <c r="EC323" i="1"/>
  <c r="ED323" i="1" s="1"/>
  <c r="EE323" i="1" s="1"/>
  <c r="DY257" i="1"/>
  <c r="EB257" i="1" s="1"/>
  <c r="EV257" i="1" s="1"/>
  <c r="EU50" i="1"/>
  <c r="EU191" i="1"/>
  <c r="EA250" i="1"/>
  <c r="DZ250" i="1"/>
  <c r="EA314" i="1"/>
  <c r="DY200" i="1"/>
  <c r="EB200" i="1" s="1"/>
  <c r="EV200" i="1" s="1"/>
  <c r="DY199" i="1"/>
  <c r="EB199" i="1" s="1"/>
  <c r="EV199" i="1" s="1"/>
  <c r="DZ45" i="1"/>
  <c r="DZ40" i="1"/>
  <c r="DZ149" i="1"/>
  <c r="DY21" i="1"/>
  <c r="EB21" i="1" s="1"/>
  <c r="EV21" i="1" s="1"/>
  <c r="DZ314" i="1"/>
  <c r="DY142" i="1"/>
  <c r="EB142" i="1" s="1"/>
  <c r="EV142" i="1" s="1"/>
  <c r="EA45" i="1"/>
  <c r="DY192" i="1"/>
  <c r="EB192" i="1" s="1"/>
  <c r="EV192" i="1" s="1"/>
  <c r="DZ102" i="1"/>
  <c r="DY51" i="1"/>
  <c r="EB51" i="1" s="1"/>
  <c r="EV51" i="1" s="1"/>
  <c r="DY144" i="1"/>
  <c r="EB144" i="1" s="1"/>
  <c r="EV144" i="1" s="1"/>
  <c r="DY63" i="1"/>
  <c r="EB63" i="1" s="1"/>
  <c r="EV63" i="1" s="1"/>
  <c r="DY189" i="1"/>
  <c r="EB189" i="1" s="1"/>
  <c r="EV189" i="1" s="1"/>
  <c r="DY278" i="1"/>
  <c r="EB278" i="1" s="1"/>
  <c r="EV278" i="1" s="1"/>
  <c r="DY215" i="1"/>
  <c r="EB215" i="1" s="1"/>
  <c r="EV215" i="1" s="1"/>
  <c r="DY91" i="1"/>
  <c r="EB91" i="1" s="1"/>
  <c r="EV91" i="1" s="1"/>
  <c r="DY58" i="1"/>
  <c r="EB58" i="1" s="1"/>
  <c r="EV58" i="1" s="1"/>
  <c r="EA263" i="1"/>
  <c r="DY25" i="1"/>
  <c r="EB25" i="1" s="1"/>
  <c r="EV25" i="1" s="1"/>
  <c r="EA48" i="1"/>
  <c r="DY213" i="1"/>
  <c r="EB213" i="1" s="1"/>
  <c r="EV213" i="1" s="1"/>
  <c r="DY74" i="1"/>
  <c r="EA74" i="1" s="1"/>
  <c r="DZ157" i="1"/>
  <c r="DY65" i="1"/>
  <c r="EB65" i="1" s="1"/>
  <c r="EV65" i="1" s="1"/>
  <c r="DY4" i="1"/>
  <c r="EB4" i="1" s="1"/>
  <c r="EV4" i="1" s="1"/>
  <c r="DY183" i="1"/>
  <c r="EA183" i="1" s="1"/>
  <c r="DY167" i="1"/>
  <c r="DZ167" i="1" s="1"/>
  <c r="DY219" i="1"/>
  <c r="EB219" i="1" s="1"/>
  <c r="EV219" i="1" s="1"/>
  <c r="DY184" i="1"/>
  <c r="EB184" i="1" s="1"/>
  <c r="EV184" i="1" s="1"/>
  <c r="DZ217" i="1"/>
  <c r="DY226" i="1"/>
  <c r="EB226" i="1" s="1"/>
  <c r="EV226" i="1" s="1"/>
  <c r="EA3" i="1"/>
  <c r="DY279" i="1"/>
  <c r="EB279" i="1" s="1"/>
  <c r="EV279" i="1" s="1"/>
  <c r="DY90" i="1"/>
  <c r="EB90" i="1" s="1"/>
  <c r="EV90" i="1" s="1"/>
  <c r="DZ307" i="1"/>
  <c r="DY248" i="1"/>
  <c r="EB248" i="1" s="1"/>
  <c r="EV248" i="1" s="1"/>
  <c r="DY316" i="1"/>
  <c r="EB316" i="1" s="1"/>
  <c r="EV316" i="1" s="1"/>
  <c r="DY127" i="1"/>
  <c r="EB127" i="1" s="1"/>
  <c r="EV127" i="1" s="1"/>
  <c r="DY212" i="1"/>
  <c r="EB212" i="1" s="1"/>
  <c r="EV212" i="1" s="1"/>
  <c r="EA147" i="1"/>
  <c r="EA270" i="1"/>
  <c r="EA102" i="1"/>
  <c r="EA310" i="1"/>
  <c r="DZ28" i="1"/>
  <c r="DZ294" i="1"/>
  <c r="DY101" i="1"/>
  <c r="EB101" i="1" s="1"/>
  <c r="EV101" i="1" s="1"/>
  <c r="DY108" i="1"/>
  <c r="EB108" i="1" s="1"/>
  <c r="EV108" i="1" s="1"/>
  <c r="DY194" i="1"/>
  <c r="EB194" i="1" s="1"/>
  <c r="EV194" i="1" s="1"/>
  <c r="DY55" i="1"/>
  <c r="EB55" i="1" s="1"/>
  <c r="EV55" i="1" s="1"/>
  <c r="DY22" i="1"/>
  <c r="EB22" i="1" s="1"/>
  <c r="EV22" i="1" s="1"/>
  <c r="EA196" i="1"/>
  <c r="EA307" i="1"/>
  <c r="EA238" i="1"/>
  <c r="DY60" i="1"/>
  <c r="EB60" i="1" s="1"/>
  <c r="EV60" i="1" s="1"/>
  <c r="DY72" i="1"/>
  <c r="EB72" i="1" s="1"/>
  <c r="EV72" i="1" s="1"/>
  <c r="DZ238" i="1"/>
  <c r="EA27" i="1"/>
  <c r="EA82" i="1"/>
  <c r="DZ82" i="1"/>
  <c r="DZ3" i="1"/>
  <c r="DZ86" i="1"/>
  <c r="DZ94" i="1"/>
  <c r="EA205" i="1"/>
  <c r="DZ229" i="1"/>
  <c r="DZ151" i="1"/>
  <c r="EA157" i="1"/>
  <c r="DZ204" i="1"/>
  <c r="DZ12" i="1"/>
  <c r="DY303" i="1"/>
  <c r="EB303" i="1" s="1"/>
  <c r="EV303" i="1" s="1"/>
  <c r="EA204" i="1"/>
  <c r="DY78" i="1"/>
  <c r="EB78" i="1" s="1"/>
  <c r="EV78" i="1" s="1"/>
  <c r="DZ203" i="1"/>
  <c r="EA12" i="1"/>
  <c r="DZ205" i="1"/>
  <c r="DY128" i="1"/>
  <c r="EB128" i="1" s="1"/>
  <c r="EV128" i="1" s="1"/>
  <c r="EA294" i="1"/>
  <c r="EA161" i="1"/>
  <c r="DY242" i="1"/>
  <c r="EA242" i="1" s="1"/>
  <c r="DY300" i="1"/>
  <c r="EA300" i="1" s="1"/>
  <c r="DZ209" i="1"/>
  <c r="DY188" i="1"/>
  <c r="EB188" i="1" s="1"/>
  <c r="EV188" i="1" s="1"/>
  <c r="EA229" i="1"/>
  <c r="EA144" i="1"/>
  <c r="EA139" i="1"/>
  <c r="DZ139" i="1"/>
  <c r="DZ211" i="1"/>
  <c r="DY85" i="1"/>
  <c r="EB85" i="1" s="1"/>
  <c r="EV85" i="1" s="1"/>
  <c r="DY129" i="1"/>
  <c r="EB129" i="1" s="1"/>
  <c r="EV129" i="1" s="1"/>
  <c r="DY53" i="1"/>
  <c r="EB53" i="1" s="1"/>
  <c r="EV53" i="1" s="1"/>
  <c r="DY265" i="1"/>
  <c r="EB265" i="1" s="1"/>
  <c r="EV265" i="1" s="1"/>
  <c r="EA269" i="1"/>
  <c r="DY140" i="1"/>
  <c r="EB140" i="1" s="1"/>
  <c r="EV140" i="1" s="1"/>
  <c r="DZ59" i="1"/>
  <c r="DY17" i="1"/>
  <c r="EB17" i="1" s="1"/>
  <c r="EV17" i="1" s="1"/>
  <c r="DY246" i="1"/>
  <c r="EB246" i="1" s="1"/>
  <c r="EV246" i="1" s="1"/>
  <c r="EB223" i="1"/>
  <c r="EV223" i="1" s="1"/>
  <c r="EA223" i="1"/>
  <c r="EA28" i="1"/>
  <c r="DZ23" i="1"/>
  <c r="EA220" i="1"/>
  <c r="DY8" i="1"/>
  <c r="EB8" i="1" s="1"/>
  <c r="EV8" i="1" s="1"/>
  <c r="EA23" i="1"/>
  <c r="DY87" i="1"/>
  <c r="EB87" i="1" s="1"/>
  <c r="EV87" i="1" s="1"/>
  <c r="DY182" i="1"/>
  <c r="EB182" i="1" s="1"/>
  <c r="EV182" i="1" s="1"/>
  <c r="DY319" i="1"/>
  <c r="EB319" i="1" s="1"/>
  <c r="EV319" i="1" s="1"/>
  <c r="DY64" i="1"/>
  <c r="EB64" i="1" s="1"/>
  <c r="EV64" i="1" s="1"/>
  <c r="DZ26" i="1"/>
  <c r="DY81" i="1"/>
  <c r="EA81" i="1" s="1"/>
  <c r="DY16" i="1"/>
  <c r="EB16" i="1" s="1"/>
  <c r="EV16" i="1" s="1"/>
  <c r="DZ208" i="1"/>
  <c r="DY235" i="1"/>
  <c r="EB235" i="1" s="1"/>
  <c r="EV235" i="1" s="1"/>
  <c r="DY84" i="1"/>
  <c r="EB84" i="1" s="1"/>
  <c r="EV84" i="1" s="1"/>
  <c r="DZ19" i="1"/>
  <c r="EA55" i="1"/>
  <c r="DY306" i="1"/>
  <c r="EB306" i="1" s="1"/>
  <c r="EV306" i="1" s="1"/>
  <c r="EA66" i="1"/>
  <c r="EA214" i="1"/>
  <c r="DY56" i="1"/>
  <c r="EB56" i="1" s="1"/>
  <c r="EV56" i="1" s="1"/>
  <c r="DZ5" i="1"/>
  <c r="DY42" i="1"/>
  <c r="EB42" i="1" s="1"/>
  <c r="EV42" i="1" s="1"/>
  <c r="EA5" i="1"/>
  <c r="DY11" i="1"/>
  <c r="EB11" i="1" s="1"/>
  <c r="EV11" i="1" s="1"/>
  <c r="DZ110" i="1"/>
  <c r="DZ275" i="1"/>
  <c r="DZ214" i="1"/>
  <c r="DY104" i="1"/>
  <c r="EB104" i="1" s="1"/>
  <c r="EV104" i="1" s="1"/>
  <c r="DY30" i="1"/>
  <c r="EB30" i="1" s="1"/>
  <c r="EV30" i="1" s="1"/>
  <c r="DY308" i="1"/>
  <c r="EB308" i="1" s="1"/>
  <c r="EV308" i="1" s="1"/>
  <c r="DY105" i="1"/>
  <c r="EB105" i="1" s="1"/>
  <c r="EV105" i="1" s="1"/>
  <c r="DY277" i="1"/>
  <c r="EB277" i="1" s="1"/>
  <c r="EV277" i="1" s="1"/>
  <c r="DY154" i="1"/>
  <c r="EB154" i="1" s="1"/>
  <c r="EV154" i="1" s="1"/>
  <c r="EA120" i="1"/>
  <c r="DY43" i="1"/>
  <c r="EB43" i="1" s="1"/>
  <c r="EV43" i="1" s="1"/>
  <c r="DZ120" i="1"/>
  <c r="DZ284" i="1"/>
  <c r="DY15" i="1"/>
  <c r="EB15" i="1" s="1"/>
  <c r="EV15" i="1" s="1"/>
  <c r="DZ147" i="1"/>
  <c r="DZ92" i="1"/>
  <c r="DZ220" i="1"/>
  <c r="EA280" i="1"/>
  <c r="DZ295" i="1"/>
  <c r="DY249" i="1"/>
  <c r="EB249" i="1" s="1"/>
  <c r="EV249" i="1" s="1"/>
  <c r="DY124" i="1"/>
  <c r="EB124" i="1" s="1"/>
  <c r="EV124" i="1" s="1"/>
  <c r="DZ315" i="1"/>
  <c r="DY35" i="1"/>
  <c r="EB35" i="1" s="1"/>
  <c r="EV35" i="1" s="1"/>
  <c r="DY119" i="1"/>
  <c r="EB119" i="1" s="1"/>
  <c r="EV119" i="1" s="1"/>
  <c r="EA208" i="1"/>
  <c r="DY132" i="1"/>
  <c r="EB132" i="1" s="1"/>
  <c r="EV132" i="1" s="1"/>
  <c r="EA26" i="1"/>
  <c r="DY320" i="1"/>
  <c r="EB320" i="1" s="1"/>
  <c r="EV320" i="1" s="1"/>
  <c r="DZ18" i="1"/>
  <c r="DZ27" i="1"/>
  <c r="DZ37" i="1"/>
  <c r="DY52" i="1"/>
  <c r="EB52" i="1" s="1"/>
  <c r="EV52" i="1" s="1"/>
  <c r="EA19" i="1"/>
  <c r="EB49" i="1"/>
  <c r="EV49" i="1" s="1"/>
  <c r="EA49" i="1"/>
  <c r="DZ49" i="1"/>
  <c r="DY70" i="1"/>
  <c r="EB70" i="1" s="1"/>
  <c r="EV70" i="1" s="1"/>
  <c r="DZ75" i="1"/>
  <c r="DY73" i="1"/>
  <c r="EB73" i="1" s="1"/>
  <c r="EV73" i="1" s="1"/>
  <c r="EW71" i="1"/>
  <c r="EY71" i="1" s="1"/>
  <c r="DY218" i="1"/>
  <c r="EB218" i="1" s="1"/>
  <c r="EV218" i="1" s="1"/>
  <c r="EW114" i="1"/>
  <c r="EX114" i="1" s="1"/>
  <c r="EA77" i="1"/>
  <c r="DY47" i="1"/>
  <c r="EB47" i="1" s="1"/>
  <c r="EV47" i="1" s="1"/>
  <c r="EW323" i="1"/>
  <c r="EY323" i="1" s="1"/>
  <c r="DZ2" i="1"/>
  <c r="DY7" i="1"/>
  <c r="EB7" i="1" s="1"/>
  <c r="EV7" i="1" s="1"/>
  <c r="EW273" i="1"/>
  <c r="EY273" i="1" s="1"/>
  <c r="EW107" i="1"/>
  <c r="EY107" i="1" s="1"/>
  <c r="DY38" i="1"/>
  <c r="EB38" i="1" s="1"/>
  <c r="EV38" i="1" s="1"/>
  <c r="DY44" i="1"/>
  <c r="EB44" i="1" s="1"/>
  <c r="EV44" i="1" s="1"/>
  <c r="DY118" i="1"/>
  <c r="EB118" i="1" s="1"/>
  <c r="EV118" i="1" s="1"/>
  <c r="DY165" i="1"/>
  <c r="EB165" i="1" s="1"/>
  <c r="EV165" i="1" s="1"/>
  <c r="DY164" i="1"/>
  <c r="EB164" i="1" s="1"/>
  <c r="EV164" i="1" s="1"/>
  <c r="DY153" i="1"/>
  <c r="EB153" i="1" s="1"/>
  <c r="EV153" i="1" s="1"/>
  <c r="DY172" i="1"/>
  <c r="EB172" i="1" s="1"/>
  <c r="EV172" i="1" s="1"/>
  <c r="DY276" i="1"/>
  <c r="DZ276" i="1" s="1"/>
  <c r="DY158" i="1"/>
  <c r="EB158" i="1" s="1"/>
  <c r="EV158" i="1" s="1"/>
  <c r="EA166" i="1"/>
  <c r="DZ166" i="1"/>
  <c r="DY169" i="1"/>
  <c r="EB169" i="1" s="1"/>
  <c r="EV169" i="1" s="1"/>
  <c r="DY179" i="1"/>
  <c r="EB179" i="1" s="1"/>
  <c r="EV179" i="1" s="1"/>
  <c r="DY163" i="1"/>
  <c r="EB163" i="1" s="1"/>
  <c r="EV163" i="1" s="1"/>
  <c r="DY258" i="1"/>
  <c r="EB258" i="1" s="1"/>
  <c r="EV258" i="1" s="1"/>
  <c r="DY24" i="1"/>
  <c r="EB24" i="1" s="1"/>
  <c r="EV24" i="1" s="1"/>
  <c r="DY297" i="1"/>
  <c r="EB297" i="1" s="1"/>
  <c r="EV297" i="1" s="1"/>
  <c r="DY150" i="1"/>
  <c r="EB150" i="1" s="1"/>
  <c r="EV150" i="1" s="1"/>
  <c r="DY221" i="1"/>
  <c r="EB221" i="1" s="1"/>
  <c r="EV221" i="1" s="1"/>
  <c r="EA151" i="1"/>
  <c r="DY231" i="1"/>
  <c r="EB231" i="1" s="1"/>
  <c r="EV231" i="1" s="1"/>
  <c r="EW50" i="1"/>
  <c r="EY50" i="1" s="1"/>
  <c r="DY322" i="1"/>
  <c r="EB322" i="1" s="1"/>
  <c r="EV322" i="1" s="1"/>
  <c r="DY93" i="1"/>
  <c r="EB93" i="1" s="1"/>
  <c r="EV93" i="1" s="1"/>
  <c r="DY130" i="1"/>
  <c r="EB130" i="1" s="1"/>
  <c r="EV130" i="1" s="1"/>
  <c r="DY57" i="1"/>
  <c r="EB57" i="1" s="1"/>
  <c r="EV57" i="1" s="1"/>
  <c r="EW287" i="1"/>
  <c r="EY287" i="1" s="1"/>
  <c r="DY168" i="1"/>
  <c r="EB168" i="1" s="1"/>
  <c r="EV168" i="1" s="1"/>
  <c r="DY95" i="1"/>
  <c r="EB95" i="1" s="1"/>
  <c r="EV95" i="1" s="1"/>
  <c r="DY146" i="1"/>
  <c r="EB146" i="1" s="1"/>
  <c r="EV146" i="1" s="1"/>
  <c r="DY46" i="1"/>
  <c r="EB46" i="1" s="1"/>
  <c r="EV46" i="1" s="1"/>
  <c r="DZ141" i="1"/>
  <c r="EW282" i="1"/>
  <c r="EY282" i="1" s="1"/>
  <c r="EW99" i="1"/>
  <c r="EY99" i="1" s="1"/>
  <c r="DY262" i="1"/>
  <c r="EB262" i="1" s="1"/>
  <c r="EV262" i="1" s="1"/>
  <c r="DY274" i="1"/>
  <c r="EB274" i="1" s="1"/>
  <c r="EV274" i="1" s="1"/>
  <c r="DY170" i="1"/>
  <c r="EB170" i="1" s="1"/>
  <c r="EV170" i="1" s="1"/>
  <c r="DZ196" i="1"/>
  <c r="DZ156" i="1"/>
  <c r="DY210" i="1"/>
  <c r="EB210" i="1" s="1"/>
  <c r="EV210" i="1" s="1"/>
  <c r="DY291" i="1"/>
  <c r="EB291" i="1" s="1"/>
  <c r="EV291" i="1" s="1"/>
  <c r="DY97" i="1"/>
  <c r="EB97" i="1" s="1"/>
  <c r="EV97" i="1" s="1"/>
  <c r="DY190" i="1"/>
  <c r="EB190" i="1" s="1"/>
  <c r="EV190" i="1" s="1"/>
  <c r="DY133" i="1"/>
  <c r="EB133" i="1" s="1"/>
  <c r="EV133" i="1" s="1"/>
  <c r="DY268" i="1"/>
  <c r="EB268" i="1" s="1"/>
  <c r="EV268" i="1" s="1"/>
  <c r="EA301" i="1"/>
  <c r="DY260" i="1"/>
  <c r="EB260" i="1" s="1"/>
  <c r="EV260" i="1" s="1"/>
  <c r="DZ255" i="1"/>
  <c r="DY80" i="1"/>
  <c r="EB80" i="1" s="1"/>
  <c r="EV80" i="1" s="1"/>
  <c r="DZ240" i="1"/>
  <c r="DY201" i="1"/>
  <c r="DZ201" i="1" s="1"/>
  <c r="DY109" i="1"/>
  <c r="EB109" i="1" s="1"/>
  <c r="EV109" i="1" s="1"/>
  <c r="DY207" i="1"/>
  <c r="EB207" i="1" s="1"/>
  <c r="EV207" i="1" s="1"/>
  <c r="DY234" i="1"/>
  <c r="EB234" i="1" s="1"/>
  <c r="EV234" i="1" s="1"/>
  <c r="DY254" i="1"/>
  <c r="EB254" i="1" s="1"/>
  <c r="EV254" i="1" s="1"/>
  <c r="DY317" i="1"/>
  <c r="EB317" i="1" s="1"/>
  <c r="EV317" i="1" s="1"/>
  <c r="DY145" i="1"/>
  <c r="EB145" i="1" s="1"/>
  <c r="EV145" i="1" s="1"/>
  <c r="DY304" i="1"/>
  <c r="EB304" i="1" s="1"/>
  <c r="EV304" i="1" s="1"/>
  <c r="DY76" i="1"/>
  <c r="EB76" i="1" s="1"/>
  <c r="EV76" i="1" s="1"/>
  <c r="DY54" i="1"/>
  <c r="EB54" i="1" s="1"/>
  <c r="EV54" i="1" s="1"/>
  <c r="DY135" i="1"/>
  <c r="EB135" i="1" s="1"/>
  <c r="EV135" i="1" s="1"/>
  <c r="EA193" i="1"/>
  <c r="DY292" i="1"/>
  <c r="EB292" i="1" s="1"/>
  <c r="EV292" i="1" s="1"/>
  <c r="DY61" i="1"/>
  <c r="EB61" i="1" s="1"/>
  <c r="EV61" i="1" s="1"/>
  <c r="DY313" i="1"/>
  <c r="EB313" i="1" s="1"/>
  <c r="EV313" i="1" s="1"/>
  <c r="EB116" i="1"/>
  <c r="EV116" i="1" s="1"/>
  <c r="DZ116" i="1"/>
  <c r="EB256" i="1"/>
  <c r="EV256" i="1" s="1"/>
  <c r="DZ256" i="1"/>
  <c r="EB88" i="1"/>
  <c r="EV88" i="1" s="1"/>
  <c r="EA88" i="1"/>
  <c r="EB206" i="1"/>
  <c r="EV206" i="1" s="1"/>
  <c r="DZ206" i="1"/>
  <c r="DZ137" i="1"/>
  <c r="DZ77" i="1"/>
  <c r="EB131" i="1"/>
  <c r="EV131" i="1" s="1"/>
  <c r="DZ131" i="1"/>
  <c r="DY293" i="1"/>
  <c r="EB293" i="1" s="1"/>
  <c r="EV293" i="1" s="1"/>
  <c r="EA244" i="1"/>
  <c r="DY298" i="1"/>
  <c r="EB298" i="1" s="1"/>
  <c r="EV298" i="1" s="1"/>
  <c r="DZ301" i="1"/>
  <c r="DY89" i="1"/>
  <c r="EB89" i="1" s="1"/>
  <c r="EV89" i="1" s="1"/>
  <c r="EA131" i="1"/>
  <c r="DY171" i="1"/>
  <c r="EB171" i="1" s="1"/>
  <c r="EV171" i="1" s="1"/>
  <c r="DY175" i="1"/>
  <c r="EB175" i="1" s="1"/>
  <c r="EV175" i="1" s="1"/>
  <c r="DY228" i="1"/>
  <c r="EB228" i="1" s="1"/>
  <c r="EV228" i="1" s="1"/>
  <c r="EB191" i="1"/>
  <c r="EV191" i="1" s="1"/>
  <c r="EA191" i="1"/>
  <c r="EC191" i="1" s="1"/>
  <c r="ED191" i="1" s="1"/>
  <c r="EE191" i="1" s="1"/>
  <c r="EA18" i="1"/>
  <c r="DY39" i="1"/>
  <c r="EB39" i="1" s="1"/>
  <c r="EV39" i="1" s="1"/>
  <c r="DY264" i="1"/>
  <c r="EB264" i="1" s="1"/>
  <c r="EV264" i="1" s="1"/>
  <c r="DY121" i="1"/>
  <c r="EB121" i="1" s="1"/>
  <c r="EV121" i="1" s="1"/>
  <c r="DY222" i="1"/>
  <c r="EB222" i="1" s="1"/>
  <c r="EV222" i="1" s="1"/>
  <c r="EA289" i="1"/>
  <c r="DY202" i="1"/>
  <c r="EB202" i="1" s="1"/>
  <c r="EV202" i="1" s="1"/>
  <c r="DY198" i="1"/>
  <c r="EB198" i="1" s="1"/>
  <c r="EV198" i="1" s="1"/>
  <c r="DY111" i="1"/>
  <c r="EB111" i="1" s="1"/>
  <c r="EV111" i="1" s="1"/>
  <c r="DY33" i="1"/>
  <c r="EB33" i="1" s="1"/>
  <c r="EV33" i="1" s="1"/>
  <c r="DY272" i="1"/>
  <c r="EB272" i="1" s="1"/>
  <c r="EV272" i="1" s="1"/>
  <c r="EA160" i="1"/>
  <c r="DZ126" i="1"/>
  <c r="DY13" i="1"/>
  <c r="EB13" i="1" s="1"/>
  <c r="EV13" i="1" s="1"/>
  <c r="DY32" i="1"/>
  <c r="EB32" i="1" s="1"/>
  <c r="EV32" i="1" s="1"/>
  <c r="DY176" i="1"/>
  <c r="EB176" i="1" s="1"/>
  <c r="EV176" i="1" s="1"/>
  <c r="DY252" i="1"/>
  <c r="EB252" i="1" s="1"/>
  <c r="EV252" i="1" s="1"/>
  <c r="EA126" i="1"/>
  <c r="DZ266" i="1"/>
  <c r="DY100" i="1"/>
  <c r="EB100" i="1" s="1"/>
  <c r="EV100" i="1" s="1"/>
  <c r="DY216" i="1"/>
  <c r="EB216" i="1" s="1"/>
  <c r="EV216" i="1" s="1"/>
  <c r="DY195" i="1"/>
  <c r="EB195" i="1" s="1"/>
  <c r="EV195" i="1" s="1"/>
  <c r="DY123" i="1"/>
  <c r="EB123" i="1" s="1"/>
  <c r="EV123" i="1" s="1"/>
  <c r="EA75" i="1"/>
  <c r="DZ115" i="1"/>
  <c r="EA141" i="1"/>
  <c r="DY227" i="1"/>
  <c r="EB227" i="1" s="1"/>
  <c r="EV227" i="1" s="1"/>
  <c r="DZ197" i="1"/>
  <c r="DY251" i="1"/>
  <c r="EB251" i="1" s="1"/>
  <c r="EV251" i="1" s="1"/>
  <c r="DY187" i="1"/>
  <c r="EB187" i="1" s="1"/>
  <c r="EV187" i="1" s="1"/>
  <c r="DY6" i="1"/>
  <c r="EB6" i="1" s="1"/>
  <c r="EV6" i="1" s="1"/>
  <c r="EA137" i="1"/>
  <c r="EA295" i="1"/>
  <c r="DY62" i="1"/>
  <c r="EB62" i="1" s="1"/>
  <c r="EV62" i="1" s="1"/>
  <c r="DY237" i="1"/>
  <c r="EB237" i="1" s="1"/>
  <c r="EV237" i="1" s="1"/>
  <c r="DY261" i="1"/>
  <c r="EB261" i="1" s="1"/>
  <c r="EV261" i="1" s="1"/>
  <c r="DY180" i="1"/>
  <c r="EB180" i="1" s="1"/>
  <c r="EV180" i="1" s="1"/>
  <c r="DZ259" i="1"/>
  <c r="DY36" i="1"/>
  <c r="EB36" i="1" s="1"/>
  <c r="EV36" i="1" s="1"/>
  <c r="DZ312" i="1"/>
  <c r="DY174" i="1"/>
  <c r="EB174" i="1" s="1"/>
  <c r="EV174" i="1" s="1"/>
  <c r="DY271" i="1"/>
  <c r="EB271" i="1" s="1"/>
  <c r="EV271" i="1" s="1"/>
  <c r="DY305" i="1"/>
  <c r="EB305" i="1" s="1"/>
  <c r="EV305" i="1" s="1"/>
  <c r="DZ224" i="1"/>
  <c r="DY20" i="1"/>
  <c r="EB20" i="1" s="1"/>
  <c r="EV20" i="1" s="1"/>
  <c r="DY79" i="1"/>
  <c r="EB79" i="1" s="1"/>
  <c r="EV79" i="1" s="1"/>
  <c r="DY103" i="1"/>
  <c r="EB103" i="1" s="1"/>
  <c r="EV103" i="1" s="1"/>
  <c r="DY243" i="1"/>
  <c r="EB243" i="1" s="1"/>
  <c r="EV243" i="1" s="1"/>
  <c r="DY67" i="1"/>
  <c r="EB67" i="1" s="1"/>
  <c r="EV67" i="1" s="1"/>
  <c r="DY125" i="1"/>
  <c r="EB125" i="1" s="1"/>
  <c r="EV125" i="1" s="1"/>
  <c r="DY29" i="1"/>
  <c r="EB29" i="1" s="1"/>
  <c r="EV29" i="1" s="1"/>
  <c r="DZ143" i="1"/>
  <c r="EA197" i="1"/>
  <c r="DY185" i="1"/>
  <c r="EB185" i="1" s="1"/>
  <c r="EV185" i="1" s="1"/>
  <c r="DZ177" i="1"/>
  <c r="DZ144" i="1"/>
  <c r="DY148" i="1"/>
  <c r="EB148" i="1" s="1"/>
  <c r="EV148" i="1" s="1"/>
  <c r="DY302" i="1"/>
  <c r="EB302" i="1" s="1"/>
  <c r="EV302" i="1" s="1"/>
  <c r="DY136" i="1"/>
  <c r="EB136" i="1" s="1"/>
  <c r="EV136" i="1" s="1"/>
  <c r="DY225" i="1"/>
  <c r="EB225" i="1" s="1"/>
  <c r="EV225" i="1" s="1"/>
  <c r="EA312" i="1"/>
  <c r="DY321" i="1"/>
  <c r="EB321" i="1" s="1"/>
  <c r="EV321" i="1" s="1"/>
  <c r="EA143" i="1"/>
  <c r="DY159" i="1"/>
  <c r="EB159" i="1" s="1"/>
  <c r="EV159" i="1" s="1"/>
  <c r="EA10" i="1"/>
  <c r="DY9" i="1"/>
  <c r="EB9" i="1" s="1"/>
  <c r="EV9" i="1" s="1"/>
  <c r="DY155" i="1"/>
  <c r="EB155" i="1" s="1"/>
  <c r="EV155" i="1" s="1"/>
  <c r="DY178" i="1"/>
  <c r="EB178" i="1" s="1"/>
  <c r="EV178" i="1" s="1"/>
  <c r="DY247" i="1"/>
  <c r="EB247" i="1" s="1"/>
  <c r="EV247" i="1" s="1"/>
  <c r="EA206" i="1"/>
  <c r="DY122" i="1"/>
  <c r="EB122" i="1" s="1"/>
  <c r="EV122" i="1" s="1"/>
  <c r="DY311" i="1"/>
  <c r="EB311" i="1" s="1"/>
  <c r="EV311" i="1" s="1"/>
  <c r="DY69" i="1"/>
  <c r="EB69" i="1" s="1"/>
  <c r="EV69" i="1" s="1"/>
  <c r="EB106" i="1"/>
  <c r="EV106" i="1" s="1"/>
  <c r="DZ106" i="1"/>
  <c r="DY14" i="1"/>
  <c r="EB14" i="1" s="1"/>
  <c r="EV14" i="1" s="1"/>
  <c r="DY162" i="1"/>
  <c r="EB162" i="1" s="1"/>
  <c r="EV162" i="1" s="1"/>
  <c r="DY267" i="1"/>
  <c r="EB267" i="1" s="1"/>
  <c r="EV267" i="1" s="1"/>
  <c r="DY286" i="1"/>
  <c r="EB286" i="1" s="1"/>
  <c r="EV286" i="1" s="1"/>
  <c r="DZ88" i="1"/>
  <c r="DY309" i="1"/>
  <c r="EB309" i="1" s="1"/>
  <c r="EV309" i="1" s="1"/>
  <c r="EA283" i="1"/>
  <c r="DY299" i="1"/>
  <c r="EB299" i="1" s="1"/>
  <c r="EV299" i="1" s="1"/>
  <c r="DY83" i="1"/>
  <c r="EB83" i="1" s="1"/>
  <c r="EV83" i="1" s="1"/>
  <c r="DY296" i="1"/>
  <c r="EB296" i="1" s="1"/>
  <c r="EV296" i="1" s="1"/>
  <c r="EA266" i="1"/>
  <c r="DZ289" i="1"/>
  <c r="DY245" i="1"/>
  <c r="EB245" i="1" s="1"/>
  <c r="EV245" i="1" s="1"/>
  <c r="EA156" i="1"/>
  <c r="DZ160" i="1"/>
  <c r="EA94" i="1"/>
  <c r="EA232" i="1"/>
  <c r="DZ285" i="1"/>
  <c r="EA285" i="1"/>
  <c r="DZ232" i="1"/>
  <c r="EA209" i="1"/>
  <c r="DZ280" i="1"/>
  <c r="DZ48" i="1"/>
  <c r="EA41" i="1"/>
  <c r="DZ138" i="1"/>
  <c r="DZ41" i="1"/>
  <c r="EA138" i="1"/>
  <c r="EA224" i="1"/>
  <c r="EA40" i="1"/>
  <c r="DZ236" i="1"/>
  <c r="EA236" i="1"/>
  <c r="DZ66" i="1"/>
  <c r="EA315" i="1"/>
  <c r="EA92" i="1"/>
  <c r="EA149" i="1"/>
  <c r="EA116" i="1"/>
  <c r="EA217" i="1"/>
  <c r="DZ310" i="1"/>
  <c r="DZ193" i="1"/>
  <c r="EA203" i="1"/>
  <c r="DZ31" i="1"/>
  <c r="DZ270" i="1"/>
  <c r="EA31" i="1"/>
  <c r="DZ142" i="1"/>
  <c r="EA2" i="1"/>
  <c r="EA113" i="1"/>
  <c r="EA115" i="1"/>
  <c r="EA50" i="1"/>
  <c r="EC50" i="1" s="1"/>
  <c r="ED50" i="1" s="1"/>
  <c r="EE50" i="1" s="1"/>
  <c r="EA177" i="1"/>
  <c r="DZ10" i="1"/>
  <c r="EA98" i="1"/>
  <c r="EA239" i="1"/>
  <c r="DZ239" i="1"/>
  <c r="EA117" i="1"/>
  <c r="EA257" i="1"/>
  <c r="DZ117" i="1"/>
  <c r="DZ257" i="1"/>
  <c r="DZ283" i="1"/>
  <c r="EA259" i="1"/>
  <c r="EA240" i="1"/>
  <c r="EA256" i="1"/>
  <c r="EA211" i="1"/>
  <c r="EA275" i="1"/>
  <c r="EA37" i="1"/>
  <c r="EA248" i="1"/>
  <c r="EA110" i="1"/>
  <c r="EA284" i="1"/>
  <c r="EA253" i="1"/>
  <c r="DZ253" i="1"/>
  <c r="EA86" i="1"/>
  <c r="DZ161" i="1"/>
  <c r="DZ269" i="1"/>
  <c r="DZ134" i="1"/>
  <c r="EA134" i="1"/>
  <c r="DZ152" i="1"/>
  <c r="EA152" i="1"/>
  <c r="EA59" i="1"/>
  <c r="DZ244" i="1"/>
  <c r="EA255" i="1"/>
  <c r="DZ290" i="1"/>
  <c r="EA290" i="1"/>
  <c r="DZ233" i="1"/>
  <c r="EA233" i="1"/>
  <c r="DZ288" i="1"/>
  <c r="EA288" i="1"/>
  <c r="EA96" i="1"/>
  <c r="DZ96" i="1"/>
  <c r="DZ241" i="1"/>
  <c r="EA241" i="1"/>
  <c r="DZ318" i="1"/>
  <c r="EA318" i="1"/>
  <c r="DZ230" i="1"/>
  <c r="EA230" i="1"/>
  <c r="DZ34" i="1"/>
  <c r="EA34" i="1"/>
  <c r="DZ173" i="1"/>
  <c r="EA173" i="1"/>
  <c r="DZ112" i="1"/>
  <c r="EA112" i="1"/>
  <c r="DZ281" i="1"/>
  <c r="EA281" i="1"/>
  <c r="DZ181" i="1"/>
  <c r="EA181" i="1"/>
  <c r="DZ25" i="1"/>
  <c r="EU106" i="1" l="1"/>
  <c r="EC106" i="1"/>
  <c r="ED106" i="1" s="1"/>
  <c r="EE106" i="1" s="1"/>
  <c r="EU25" i="1"/>
  <c r="EU10" i="1"/>
  <c r="EC10" i="1"/>
  <c r="ED10" i="1" s="1"/>
  <c r="EE10" i="1" s="1"/>
  <c r="EU126" i="1"/>
  <c r="EC126" i="1"/>
  <c r="ED126" i="1" s="1"/>
  <c r="EE126" i="1" s="1"/>
  <c r="EU239" i="1"/>
  <c r="EC239" i="1"/>
  <c r="ED239" i="1" s="1"/>
  <c r="EE239" i="1" s="1"/>
  <c r="EU102" i="1"/>
  <c r="EW102" i="1" s="1"/>
  <c r="EY102" i="1" s="1"/>
  <c r="EC102" i="1"/>
  <c r="ED102" i="1" s="1"/>
  <c r="EE102" i="1" s="1"/>
  <c r="EU211" i="1"/>
  <c r="EW211" i="1" s="1"/>
  <c r="EX211" i="1" s="1"/>
  <c r="EC211" i="1"/>
  <c r="ED211" i="1" s="1"/>
  <c r="EE211" i="1" s="1"/>
  <c r="EA219" i="1"/>
  <c r="EU166" i="1"/>
  <c r="EC166" i="1"/>
  <c r="ED166" i="1" s="1"/>
  <c r="EE166" i="1" s="1"/>
  <c r="EU314" i="1"/>
  <c r="EW314" i="1" s="1"/>
  <c r="EY314" i="1" s="1"/>
  <c r="EC314" i="1"/>
  <c r="ED314" i="1" s="1"/>
  <c r="EE314" i="1" s="1"/>
  <c r="EU149" i="1"/>
  <c r="EW149" i="1" s="1"/>
  <c r="EY149" i="1" s="1"/>
  <c r="EC149" i="1"/>
  <c r="ED149" i="1" s="1"/>
  <c r="EE149" i="1" s="1"/>
  <c r="EU40" i="1"/>
  <c r="EW40" i="1" s="1"/>
  <c r="EY40" i="1" s="1"/>
  <c r="EC40" i="1"/>
  <c r="ED40" i="1" s="1"/>
  <c r="EE40" i="1" s="1"/>
  <c r="EU295" i="1"/>
  <c r="EW295" i="1" s="1"/>
  <c r="EY295" i="1" s="1"/>
  <c r="EC295" i="1"/>
  <c r="ED295" i="1" s="1"/>
  <c r="EE295" i="1" s="1"/>
  <c r="EA25" i="1"/>
  <c r="EC25" i="1" s="1"/>
  <c r="ED25" i="1" s="1"/>
  <c r="EE25" i="1" s="1"/>
  <c r="EU45" i="1"/>
  <c r="EW45" i="1" s="1"/>
  <c r="EY45" i="1" s="1"/>
  <c r="EC45" i="1"/>
  <c r="ED45" i="1" s="1"/>
  <c r="EE45" i="1" s="1"/>
  <c r="EU5" i="1"/>
  <c r="EW5" i="1" s="1"/>
  <c r="EY5" i="1" s="1"/>
  <c r="EC5" i="1"/>
  <c r="ED5" i="1" s="1"/>
  <c r="EE5" i="1" s="1"/>
  <c r="EU18" i="1"/>
  <c r="EW18" i="1" s="1"/>
  <c r="EC18" i="1"/>
  <c r="ED18" i="1" s="1"/>
  <c r="EE18" i="1" s="1"/>
  <c r="EU238" i="1"/>
  <c r="EW238" i="1" s="1"/>
  <c r="EY238" i="1" s="1"/>
  <c r="EC238" i="1"/>
  <c r="ED238" i="1" s="1"/>
  <c r="EE238" i="1" s="1"/>
  <c r="EU196" i="1"/>
  <c r="EC196" i="1"/>
  <c r="ED196" i="1" s="1"/>
  <c r="EE196" i="1" s="1"/>
  <c r="EU250" i="1"/>
  <c r="EW250" i="1" s="1"/>
  <c r="EY250" i="1" s="1"/>
  <c r="EC250" i="1"/>
  <c r="ED250" i="1" s="1"/>
  <c r="EE250" i="1" s="1"/>
  <c r="EU141" i="1"/>
  <c r="EW141" i="1" s="1"/>
  <c r="EY141" i="1" s="1"/>
  <c r="EC141" i="1"/>
  <c r="ED141" i="1" s="1"/>
  <c r="EE141" i="1" s="1"/>
  <c r="EU181" i="1"/>
  <c r="EW181" i="1" s="1"/>
  <c r="EY181" i="1" s="1"/>
  <c r="EC181" i="1"/>
  <c r="ED181" i="1" s="1"/>
  <c r="EE181" i="1" s="1"/>
  <c r="EU301" i="1"/>
  <c r="EC301" i="1"/>
  <c r="ED301" i="1" s="1"/>
  <c r="EE301" i="1" s="1"/>
  <c r="EU19" i="1"/>
  <c r="EW19" i="1" s="1"/>
  <c r="EY19" i="1" s="1"/>
  <c r="EC19" i="1"/>
  <c r="ED19" i="1" s="1"/>
  <c r="EE19" i="1" s="1"/>
  <c r="EU204" i="1"/>
  <c r="EW204" i="1" s="1"/>
  <c r="EY204" i="1" s="1"/>
  <c r="EC204" i="1"/>
  <c r="ED204" i="1" s="1"/>
  <c r="EE204" i="1" s="1"/>
  <c r="EU86" i="1"/>
  <c r="EW86" i="1" s="1"/>
  <c r="EY86" i="1" s="1"/>
  <c r="EC86" i="1"/>
  <c r="ED86" i="1" s="1"/>
  <c r="EE86" i="1" s="1"/>
  <c r="EU48" i="1"/>
  <c r="EW48" i="1" s="1"/>
  <c r="EY48" i="1" s="1"/>
  <c r="EC48" i="1"/>
  <c r="ED48" i="1" s="1"/>
  <c r="EE48" i="1" s="1"/>
  <c r="EA21" i="1"/>
  <c r="DZ21" i="1"/>
  <c r="EU315" i="1"/>
  <c r="EW315" i="1" s="1"/>
  <c r="EY315" i="1" s="1"/>
  <c r="EC315" i="1"/>
  <c r="ED315" i="1" s="1"/>
  <c r="EE315" i="1" s="1"/>
  <c r="EU26" i="1"/>
  <c r="EW26" i="1" s="1"/>
  <c r="EX26" i="1" s="1"/>
  <c r="EC26" i="1"/>
  <c r="ED26" i="1" s="1"/>
  <c r="EE26" i="1" s="1"/>
  <c r="EU139" i="1"/>
  <c r="EW139" i="1" s="1"/>
  <c r="EY139" i="1" s="1"/>
  <c r="EC139" i="1"/>
  <c r="ED139" i="1" s="1"/>
  <c r="EE139" i="1" s="1"/>
  <c r="EU147" i="1"/>
  <c r="EW147" i="1" s="1"/>
  <c r="EY147" i="1" s="1"/>
  <c r="EC147" i="1"/>
  <c r="ED147" i="1" s="1"/>
  <c r="EE147" i="1" s="1"/>
  <c r="EU117" i="1"/>
  <c r="EW117" i="1" s="1"/>
  <c r="EY117" i="1" s="1"/>
  <c r="EC117" i="1"/>
  <c r="ED117" i="1" s="1"/>
  <c r="EE117" i="1" s="1"/>
  <c r="EU294" i="1"/>
  <c r="EW294" i="1" s="1"/>
  <c r="EY294" i="1" s="1"/>
  <c r="EC294" i="1"/>
  <c r="ED294" i="1" s="1"/>
  <c r="EE294" i="1" s="1"/>
  <c r="DZ219" i="1"/>
  <c r="EU151" i="1"/>
  <c r="EW151" i="1" s="1"/>
  <c r="EY151" i="1" s="1"/>
  <c r="EC151" i="1"/>
  <c r="ED151" i="1" s="1"/>
  <c r="EE151" i="1" s="1"/>
  <c r="EU28" i="1"/>
  <c r="EW28" i="1" s="1"/>
  <c r="EY28" i="1" s="1"/>
  <c r="EC28" i="1"/>
  <c r="ED28" i="1" s="1"/>
  <c r="EE28" i="1" s="1"/>
  <c r="EU156" i="1"/>
  <c r="EC156" i="1"/>
  <c r="ED156" i="1" s="1"/>
  <c r="EE156" i="1" s="1"/>
  <c r="EU257" i="1"/>
  <c r="EC257" i="1"/>
  <c r="ED257" i="1" s="1"/>
  <c r="EE257" i="1" s="1"/>
  <c r="EU263" i="1"/>
  <c r="EW263" i="1" s="1"/>
  <c r="EY263" i="1" s="1"/>
  <c r="EC263" i="1"/>
  <c r="ED263" i="1" s="1"/>
  <c r="EE263" i="1" s="1"/>
  <c r="EU3" i="1"/>
  <c r="EW3" i="1" s="1"/>
  <c r="EY3" i="1" s="1"/>
  <c r="EC3" i="1"/>
  <c r="ED3" i="1" s="1"/>
  <c r="EE3" i="1" s="1"/>
  <c r="EU224" i="1"/>
  <c r="EC224" i="1"/>
  <c r="ED224" i="1" s="1"/>
  <c r="EE224" i="1" s="1"/>
  <c r="EU312" i="1"/>
  <c r="EW312" i="1" s="1"/>
  <c r="EY312" i="1" s="1"/>
  <c r="EC312" i="1"/>
  <c r="ED312" i="1" s="1"/>
  <c r="EE312" i="1" s="1"/>
  <c r="EU208" i="1"/>
  <c r="EW208" i="1" s="1"/>
  <c r="EY208" i="1" s="1"/>
  <c r="EC208" i="1"/>
  <c r="ED208" i="1" s="1"/>
  <c r="EE208" i="1" s="1"/>
  <c r="EU203" i="1"/>
  <c r="EW203" i="1" s="1"/>
  <c r="EX203" i="1" s="1"/>
  <c r="EC203" i="1"/>
  <c r="ED203" i="1" s="1"/>
  <c r="EE203" i="1" s="1"/>
  <c r="EU12" i="1"/>
  <c r="EW12" i="1" s="1"/>
  <c r="EX12" i="1" s="1"/>
  <c r="EC12" i="1"/>
  <c r="ED12" i="1" s="1"/>
  <c r="EE12" i="1" s="1"/>
  <c r="EU131" i="1"/>
  <c r="EC131" i="1"/>
  <c r="ED131" i="1" s="1"/>
  <c r="EE131" i="1" s="1"/>
  <c r="EU201" i="1"/>
  <c r="EU220" i="1"/>
  <c r="EW220" i="1" s="1"/>
  <c r="EY220" i="1" s="1"/>
  <c r="EC220" i="1"/>
  <c r="ED220" i="1" s="1"/>
  <c r="EE220" i="1" s="1"/>
  <c r="EU144" i="1"/>
  <c r="EC144" i="1"/>
  <c r="ED144" i="1" s="1"/>
  <c r="EE144" i="1" s="1"/>
  <c r="EU240" i="1"/>
  <c r="EC240" i="1"/>
  <c r="ED240" i="1" s="1"/>
  <c r="EE240" i="1" s="1"/>
  <c r="EU31" i="1"/>
  <c r="EW31" i="1" s="1"/>
  <c r="EY31" i="1" s="1"/>
  <c r="EC31" i="1"/>
  <c r="ED31" i="1" s="1"/>
  <c r="EE31" i="1" s="1"/>
  <c r="EU94" i="1"/>
  <c r="EW94" i="1" s="1"/>
  <c r="EY94" i="1" s="1"/>
  <c r="EC94" i="1"/>
  <c r="ED94" i="1" s="1"/>
  <c r="EE94" i="1" s="1"/>
  <c r="EA189" i="1"/>
  <c r="EU96" i="1"/>
  <c r="EW96" i="1" s="1"/>
  <c r="EY96" i="1" s="1"/>
  <c r="EC96" i="1"/>
  <c r="ED96" i="1" s="1"/>
  <c r="EE96" i="1" s="1"/>
  <c r="EU233" i="1"/>
  <c r="EW233" i="1" s="1"/>
  <c r="EY233" i="1" s="1"/>
  <c r="EC233" i="1"/>
  <c r="ED233" i="1" s="1"/>
  <c r="EE233" i="1" s="1"/>
  <c r="EU41" i="1"/>
  <c r="EC41" i="1"/>
  <c r="ED41" i="1" s="1"/>
  <c r="EE41" i="1" s="1"/>
  <c r="EU244" i="1"/>
  <c r="EW244" i="1" s="1"/>
  <c r="EY244" i="1" s="1"/>
  <c r="EC244" i="1"/>
  <c r="ED244" i="1" s="1"/>
  <c r="EE244" i="1" s="1"/>
  <c r="EU253" i="1"/>
  <c r="EW253" i="1" s="1"/>
  <c r="EY253" i="1" s="1"/>
  <c r="EC253" i="1"/>
  <c r="ED253" i="1" s="1"/>
  <c r="EE253" i="1" s="1"/>
  <c r="EU23" i="1"/>
  <c r="EW23" i="1" s="1"/>
  <c r="EX23" i="1" s="1"/>
  <c r="EC23" i="1"/>
  <c r="ED23" i="1" s="1"/>
  <c r="EE23" i="1" s="1"/>
  <c r="EU157" i="1"/>
  <c r="EW157" i="1" s="1"/>
  <c r="EY157" i="1" s="1"/>
  <c r="EC157" i="1"/>
  <c r="ED157" i="1" s="1"/>
  <c r="EE157" i="1" s="1"/>
  <c r="EU229" i="1"/>
  <c r="EW229" i="1" s="1"/>
  <c r="EY229" i="1" s="1"/>
  <c r="EC229" i="1"/>
  <c r="ED229" i="1" s="1"/>
  <c r="EE229" i="1" s="1"/>
  <c r="EU206" i="1"/>
  <c r="EC206" i="1"/>
  <c r="ED206" i="1" s="1"/>
  <c r="EE206" i="1" s="1"/>
  <c r="EU236" i="1"/>
  <c r="EC236" i="1"/>
  <c r="ED236" i="1" s="1"/>
  <c r="EE236" i="1" s="1"/>
  <c r="EU255" i="1"/>
  <c r="EW255" i="1" s="1"/>
  <c r="EY255" i="1" s="1"/>
  <c r="EC255" i="1"/>
  <c r="ED255" i="1" s="1"/>
  <c r="EE255" i="1" s="1"/>
  <c r="EU75" i="1"/>
  <c r="EW75" i="1" s="1"/>
  <c r="EY75" i="1" s="1"/>
  <c r="EC75" i="1"/>
  <c r="ED75" i="1" s="1"/>
  <c r="EE75" i="1" s="1"/>
  <c r="EA167" i="1"/>
  <c r="DZ63" i="1"/>
  <c r="EU34" i="1"/>
  <c r="EC34" i="1"/>
  <c r="ED34" i="1" s="1"/>
  <c r="EE34" i="1" s="1"/>
  <c r="EB167" i="1"/>
  <c r="EV167" i="1" s="1"/>
  <c r="EU214" i="1"/>
  <c r="EW214" i="1" s="1"/>
  <c r="EY214" i="1" s="1"/>
  <c r="EC214" i="1"/>
  <c r="ED214" i="1" s="1"/>
  <c r="EE214" i="1" s="1"/>
  <c r="EU241" i="1"/>
  <c r="EC241" i="1"/>
  <c r="ED241" i="1" s="1"/>
  <c r="EE241" i="1" s="1"/>
  <c r="EU66" i="1"/>
  <c r="EC66" i="1"/>
  <c r="ED66" i="1" s="1"/>
  <c r="EE66" i="1" s="1"/>
  <c r="EU256" i="1"/>
  <c r="EC256" i="1"/>
  <c r="ED256" i="1" s="1"/>
  <c r="EE256" i="1" s="1"/>
  <c r="EU138" i="1"/>
  <c r="EC138" i="1"/>
  <c r="ED138" i="1" s="1"/>
  <c r="EE138" i="1" s="1"/>
  <c r="EU27" i="1"/>
  <c r="EW27" i="1" s="1"/>
  <c r="EY27" i="1" s="1"/>
  <c r="EC27" i="1"/>
  <c r="ED27" i="1" s="1"/>
  <c r="EE27" i="1" s="1"/>
  <c r="EU283" i="1"/>
  <c r="EC283" i="1"/>
  <c r="ED283" i="1" s="1"/>
  <c r="EE283" i="1" s="1"/>
  <c r="EU205" i="1"/>
  <c r="EW205" i="1" s="1"/>
  <c r="EY205" i="1" s="1"/>
  <c r="EC205" i="1"/>
  <c r="ED205" i="1" s="1"/>
  <c r="EE205" i="1" s="1"/>
  <c r="EU193" i="1"/>
  <c r="EC193" i="1"/>
  <c r="ED193" i="1" s="1"/>
  <c r="EE193" i="1" s="1"/>
  <c r="EU310" i="1"/>
  <c r="EC310" i="1"/>
  <c r="ED310" i="1" s="1"/>
  <c r="EE310" i="1" s="1"/>
  <c r="EU77" i="1"/>
  <c r="EC77" i="1"/>
  <c r="ED77" i="1" s="1"/>
  <c r="EE77" i="1" s="1"/>
  <c r="EU318" i="1"/>
  <c r="EW318" i="1" s="1"/>
  <c r="EY318" i="1" s="1"/>
  <c r="EC318" i="1"/>
  <c r="ED318" i="1" s="1"/>
  <c r="EE318" i="1" s="1"/>
  <c r="EU276" i="1"/>
  <c r="EU290" i="1"/>
  <c r="EW290" i="1" s="1"/>
  <c r="EY290" i="1" s="1"/>
  <c r="EC290" i="1"/>
  <c r="ED290" i="1" s="1"/>
  <c r="EE290" i="1" s="1"/>
  <c r="EU49" i="1"/>
  <c r="EW49" i="1" s="1"/>
  <c r="EX49" i="1" s="1"/>
  <c r="EC49" i="1"/>
  <c r="ED49" i="1" s="1"/>
  <c r="EE49" i="1" s="1"/>
  <c r="EU307" i="1"/>
  <c r="EW307" i="1" s="1"/>
  <c r="EY307" i="1" s="1"/>
  <c r="EC307" i="1"/>
  <c r="ED307" i="1" s="1"/>
  <c r="EE307" i="1" s="1"/>
  <c r="EU209" i="1"/>
  <c r="EW209" i="1" s="1"/>
  <c r="EY209" i="1" s="1"/>
  <c r="EC209" i="1"/>
  <c r="ED209" i="1" s="1"/>
  <c r="EE209" i="1" s="1"/>
  <c r="EU120" i="1"/>
  <c r="EW120" i="1" s="1"/>
  <c r="EX120" i="1" s="1"/>
  <c r="EC120" i="1"/>
  <c r="ED120" i="1" s="1"/>
  <c r="EE120" i="1" s="1"/>
  <c r="EU270" i="1"/>
  <c r="EW270" i="1" s="1"/>
  <c r="EY270" i="1" s="1"/>
  <c r="EC270" i="1"/>
  <c r="ED270" i="1" s="1"/>
  <c r="EE270" i="1" s="1"/>
  <c r="EU177" i="1"/>
  <c r="EC177" i="1"/>
  <c r="ED177" i="1" s="1"/>
  <c r="EE177" i="1" s="1"/>
  <c r="EU173" i="1"/>
  <c r="EC173" i="1"/>
  <c r="ED173" i="1" s="1"/>
  <c r="EE173" i="1" s="1"/>
  <c r="EU230" i="1"/>
  <c r="EW230" i="1" s="1"/>
  <c r="EY230" i="1" s="1"/>
  <c r="EC230" i="1"/>
  <c r="ED230" i="1" s="1"/>
  <c r="EE230" i="1" s="1"/>
  <c r="EU137" i="1"/>
  <c r="EW137" i="1" s="1"/>
  <c r="EY137" i="1" s="1"/>
  <c r="EC137" i="1"/>
  <c r="ED137" i="1" s="1"/>
  <c r="EE137" i="1" s="1"/>
  <c r="EU259" i="1"/>
  <c r="EC259" i="1"/>
  <c r="ED259" i="1" s="1"/>
  <c r="EE259" i="1" s="1"/>
  <c r="DZ199" i="1"/>
  <c r="EU280" i="1"/>
  <c r="EW280" i="1" s="1"/>
  <c r="EY280" i="1" s="1"/>
  <c r="EC280" i="1"/>
  <c r="ED280" i="1" s="1"/>
  <c r="EE280" i="1" s="1"/>
  <c r="EU232" i="1"/>
  <c r="EW232" i="1" s="1"/>
  <c r="EY232" i="1" s="1"/>
  <c r="EC232" i="1"/>
  <c r="ED232" i="1" s="1"/>
  <c r="EE232" i="1" s="1"/>
  <c r="EU285" i="1"/>
  <c r="EW285" i="1" s="1"/>
  <c r="EY285" i="1" s="1"/>
  <c r="EC285" i="1"/>
  <c r="ED285" i="1" s="1"/>
  <c r="EE285" i="1" s="1"/>
  <c r="EU161" i="1"/>
  <c r="EW161" i="1" s="1"/>
  <c r="EY161" i="1" s="1"/>
  <c r="EC161" i="1"/>
  <c r="ED161" i="1" s="1"/>
  <c r="EE161" i="1" s="1"/>
  <c r="EU266" i="1"/>
  <c r="EW266" i="1" s="1"/>
  <c r="EY266" i="1" s="1"/>
  <c r="EC266" i="1"/>
  <c r="ED266" i="1" s="1"/>
  <c r="EE266" i="1" s="1"/>
  <c r="EW223" i="1"/>
  <c r="EY223" i="1" s="1"/>
  <c r="DZ91" i="1"/>
  <c r="EU112" i="1"/>
  <c r="EC112" i="1"/>
  <c r="ED112" i="1" s="1"/>
  <c r="EE112" i="1" s="1"/>
  <c r="EU143" i="1"/>
  <c r="EC143" i="1"/>
  <c r="ED143" i="1" s="1"/>
  <c r="EE143" i="1" s="1"/>
  <c r="EU116" i="1"/>
  <c r="EC116" i="1"/>
  <c r="ED116" i="1" s="1"/>
  <c r="EE116" i="1" s="1"/>
  <c r="DZ51" i="1"/>
  <c r="EU160" i="1"/>
  <c r="EC160" i="1"/>
  <c r="ED160" i="1" s="1"/>
  <c r="EE160" i="1" s="1"/>
  <c r="EA91" i="1"/>
  <c r="EU217" i="1"/>
  <c r="EW217" i="1" s="1"/>
  <c r="EY217" i="1" s="1"/>
  <c r="EC217" i="1"/>
  <c r="ED217" i="1" s="1"/>
  <c r="EE217" i="1" s="1"/>
  <c r="EU92" i="1"/>
  <c r="EW92" i="1" s="1"/>
  <c r="EY92" i="1" s="1"/>
  <c r="EC92" i="1"/>
  <c r="ED92" i="1" s="1"/>
  <c r="EE92" i="1" s="1"/>
  <c r="EU110" i="1"/>
  <c r="EW110" i="1" s="1"/>
  <c r="EY110" i="1" s="1"/>
  <c r="EC110" i="1"/>
  <c r="ED110" i="1" s="1"/>
  <c r="EE110" i="1" s="1"/>
  <c r="EA192" i="1"/>
  <c r="EU88" i="1"/>
  <c r="EC88" i="1"/>
  <c r="ED88" i="1" s="1"/>
  <c r="EE88" i="1" s="1"/>
  <c r="EU37" i="1"/>
  <c r="EW37" i="1" s="1"/>
  <c r="EY37" i="1" s="1"/>
  <c r="EC37" i="1"/>
  <c r="ED37" i="1" s="1"/>
  <c r="EE37" i="1" s="1"/>
  <c r="EU167" i="1"/>
  <c r="EC167" i="1"/>
  <c r="ED167" i="1" s="1"/>
  <c r="EE167" i="1" s="1"/>
  <c r="EU284" i="1"/>
  <c r="EW284" i="1" s="1"/>
  <c r="EY284" i="1" s="1"/>
  <c r="EC284" i="1"/>
  <c r="ED284" i="1" s="1"/>
  <c r="EE284" i="1" s="1"/>
  <c r="EU281" i="1"/>
  <c r="EW281" i="1" s="1"/>
  <c r="EY281" i="1" s="1"/>
  <c r="EC281" i="1"/>
  <c r="ED281" i="1" s="1"/>
  <c r="EE281" i="1" s="1"/>
  <c r="EU82" i="1"/>
  <c r="EW82" i="1" s="1"/>
  <c r="EY82" i="1" s="1"/>
  <c r="EC82" i="1"/>
  <c r="ED82" i="1" s="1"/>
  <c r="EE82" i="1" s="1"/>
  <c r="EU288" i="1"/>
  <c r="EW288" i="1" s="1"/>
  <c r="EY288" i="1" s="1"/>
  <c r="EC288" i="1"/>
  <c r="ED288" i="1" s="1"/>
  <c r="EE288" i="1" s="1"/>
  <c r="EA199" i="1"/>
  <c r="EA51" i="1"/>
  <c r="EU2" i="1"/>
  <c r="EW2" i="1" s="1"/>
  <c r="EY2" i="1" s="1"/>
  <c r="EC2" i="1"/>
  <c r="ED2" i="1" s="1"/>
  <c r="EE2" i="1" s="1"/>
  <c r="EU152" i="1"/>
  <c r="EW152" i="1" s="1"/>
  <c r="EY152" i="1" s="1"/>
  <c r="EC152" i="1"/>
  <c r="ED152" i="1" s="1"/>
  <c r="EE152" i="1" s="1"/>
  <c r="EU134" i="1"/>
  <c r="EW134" i="1" s="1"/>
  <c r="EY134" i="1" s="1"/>
  <c r="EC134" i="1"/>
  <c r="ED134" i="1" s="1"/>
  <c r="EE134" i="1" s="1"/>
  <c r="EU197" i="1"/>
  <c r="EC197" i="1"/>
  <c r="ED197" i="1" s="1"/>
  <c r="EE197" i="1" s="1"/>
  <c r="EU269" i="1"/>
  <c r="EC269" i="1"/>
  <c r="ED269" i="1" s="1"/>
  <c r="EE269" i="1" s="1"/>
  <c r="EU115" i="1"/>
  <c r="EC115" i="1"/>
  <c r="ED115" i="1" s="1"/>
  <c r="EE115" i="1" s="1"/>
  <c r="EU289" i="1"/>
  <c r="EW289" i="1" s="1"/>
  <c r="EY289" i="1" s="1"/>
  <c r="EC289" i="1"/>
  <c r="ED289" i="1" s="1"/>
  <c r="EE289" i="1" s="1"/>
  <c r="DZ65" i="1"/>
  <c r="EU59" i="1"/>
  <c r="EW59" i="1" s="1"/>
  <c r="EY59" i="1" s="1"/>
  <c r="EC59" i="1"/>
  <c r="ED59" i="1" s="1"/>
  <c r="EE59" i="1" s="1"/>
  <c r="DZ74" i="1"/>
  <c r="EU142" i="1"/>
  <c r="EC142" i="1"/>
  <c r="ED142" i="1" s="1"/>
  <c r="EE142" i="1" s="1"/>
  <c r="EU275" i="1"/>
  <c r="EW275" i="1" s="1"/>
  <c r="EY275" i="1" s="1"/>
  <c r="EC275" i="1"/>
  <c r="ED275" i="1" s="1"/>
  <c r="EE275" i="1" s="1"/>
  <c r="DZ192" i="1"/>
  <c r="EA65" i="1"/>
  <c r="EB74" i="1"/>
  <c r="EV74" i="1" s="1"/>
  <c r="DZ194" i="1"/>
  <c r="EA63" i="1"/>
  <c r="EA226" i="1"/>
  <c r="DZ183" i="1"/>
  <c r="DZ226" i="1"/>
  <c r="EB183" i="1"/>
  <c r="EV183" i="1" s="1"/>
  <c r="DZ248" i="1"/>
  <c r="DZ184" i="1"/>
  <c r="EA184" i="1"/>
  <c r="DZ278" i="1"/>
  <c r="EA278" i="1"/>
  <c r="DZ127" i="1"/>
  <c r="DZ316" i="1"/>
  <c r="EA127" i="1"/>
  <c r="EA4" i="1"/>
  <c r="EA316" i="1"/>
  <c r="EA279" i="1"/>
  <c r="DZ4" i="1"/>
  <c r="DZ279" i="1"/>
  <c r="DZ101" i="1"/>
  <c r="DZ212" i="1"/>
  <c r="EA53" i="1"/>
  <c r="DZ78" i="1"/>
  <c r="DZ60" i="1"/>
  <c r="EA60" i="1"/>
  <c r="DZ22" i="1"/>
  <c r="EA303" i="1"/>
  <c r="DZ72" i="1"/>
  <c r="EA101" i="1"/>
  <c r="EA72" i="1"/>
  <c r="EX263" i="1"/>
  <c r="DZ303" i="1"/>
  <c r="DZ55" i="1"/>
  <c r="DZ300" i="1"/>
  <c r="EX151" i="1"/>
  <c r="EB300" i="1"/>
  <c r="EV300" i="1" s="1"/>
  <c r="DZ97" i="1"/>
  <c r="EA22" i="1"/>
  <c r="EX94" i="1"/>
  <c r="DZ165" i="1"/>
  <c r="DZ188" i="1"/>
  <c r="EA97" i="1"/>
  <c r="DZ15" i="1"/>
  <c r="EA276" i="1"/>
  <c r="EC276" i="1" s="1"/>
  <c r="ED276" i="1" s="1"/>
  <c r="EE276" i="1" s="1"/>
  <c r="DZ291" i="1"/>
  <c r="EA194" i="1"/>
  <c r="EB276" i="1"/>
  <c r="EV276" i="1" s="1"/>
  <c r="EW276" i="1" s="1"/>
  <c r="EY276" i="1" s="1"/>
  <c r="DZ64" i="1"/>
  <c r="DZ85" i="1"/>
  <c r="DZ313" i="1"/>
  <c r="EA8" i="1"/>
  <c r="EY211" i="1"/>
  <c r="DZ207" i="1"/>
  <c r="DZ265" i="1"/>
  <c r="DZ129" i="1"/>
  <c r="DZ319" i="1"/>
  <c r="EA109" i="1"/>
  <c r="EA136" i="1"/>
  <c r="DZ140" i="1"/>
  <c r="DZ222" i="1"/>
  <c r="EY114" i="1"/>
  <c r="DZ53" i="1"/>
  <c r="DZ8" i="1"/>
  <c r="EX282" i="1"/>
  <c r="EA235" i="1"/>
  <c r="EA64" i="1"/>
  <c r="EA297" i="1"/>
  <c r="EA258" i="1"/>
  <c r="EA11" i="1"/>
  <c r="DZ11" i="1"/>
  <c r="DZ73" i="1"/>
  <c r="EA293" i="1"/>
  <c r="DZ105" i="1"/>
  <c r="DZ43" i="1"/>
  <c r="DZ163" i="1"/>
  <c r="DZ17" i="1"/>
  <c r="EX273" i="1"/>
  <c r="DZ221" i="1"/>
  <c r="EA172" i="1"/>
  <c r="DZ172" i="1"/>
  <c r="EA182" i="1"/>
  <c r="EA17" i="1"/>
  <c r="DZ56" i="1"/>
  <c r="EX149" i="1"/>
  <c r="EB242" i="1"/>
  <c r="EV242" i="1" s="1"/>
  <c r="DZ242" i="1"/>
  <c r="EX18" i="1"/>
  <c r="EY18" i="1"/>
  <c r="DZ274" i="1"/>
  <c r="EX37" i="1"/>
  <c r="DZ292" i="1"/>
  <c r="EA164" i="1"/>
  <c r="EX99" i="1"/>
  <c r="EX307" i="1"/>
  <c r="EA170" i="1"/>
  <c r="EX238" i="1"/>
  <c r="DZ272" i="1"/>
  <c r="DZ7" i="1"/>
  <c r="EB81" i="1"/>
  <c r="EV81" i="1" s="1"/>
  <c r="DZ81" i="1"/>
  <c r="DZ249" i="1"/>
  <c r="EX50" i="1"/>
  <c r="EA299" i="1"/>
  <c r="EX250" i="1"/>
  <c r="DZ164" i="1"/>
  <c r="EA132" i="1"/>
  <c r="EA61" i="1"/>
  <c r="DZ54" i="1"/>
  <c r="EX59" i="1"/>
  <c r="EA313" i="1"/>
  <c r="EA7" i="1"/>
  <c r="EX102" i="1"/>
  <c r="EA262" i="1"/>
  <c r="EA47" i="1"/>
  <c r="DZ308" i="1"/>
  <c r="DZ153" i="1"/>
  <c r="DZ135" i="1"/>
  <c r="DZ321" i="1"/>
  <c r="DZ304" i="1"/>
  <c r="EA163" i="1"/>
  <c r="EX3" i="1"/>
  <c r="EA56" i="1"/>
  <c r="DZ52" i="1"/>
  <c r="DZ119" i="1"/>
  <c r="EA317" i="1"/>
  <c r="DZ245" i="1"/>
  <c r="DZ306" i="1"/>
  <c r="DZ320" i="1"/>
  <c r="DZ35" i="1"/>
  <c r="DZ83" i="1"/>
  <c r="EX295" i="1"/>
  <c r="EY203" i="1"/>
  <c r="EX107" i="1"/>
  <c r="EX294" i="1"/>
  <c r="EX223" i="1"/>
  <c r="EW191" i="1"/>
  <c r="EX191" i="1" s="1"/>
  <c r="DZ118" i="1"/>
  <c r="EX284" i="1"/>
  <c r="EW25" i="1"/>
  <c r="EY25" i="1" s="1"/>
  <c r="EX5" i="1"/>
  <c r="EX27" i="1"/>
  <c r="DZ261" i="1"/>
  <c r="EW116" i="1"/>
  <c r="EX116" i="1" s="1"/>
  <c r="EX323" i="1"/>
  <c r="EX110" i="1"/>
  <c r="EX205" i="1"/>
  <c r="EW197" i="1"/>
  <c r="EY197" i="1" s="1"/>
  <c r="EW138" i="1"/>
  <c r="EY138" i="1" s="1"/>
  <c r="EW283" i="1"/>
  <c r="EY283" i="1" s="1"/>
  <c r="DZ133" i="1"/>
  <c r="EW115" i="1"/>
  <c r="EY115" i="1" s="1"/>
  <c r="EW224" i="1"/>
  <c r="EY224" i="1" s="1"/>
  <c r="EA93" i="1"/>
  <c r="EW257" i="1"/>
  <c r="EY257" i="1" s="1"/>
  <c r="EX92" i="1"/>
  <c r="EX86" i="1"/>
  <c r="EW206" i="1"/>
  <c r="EY206" i="1" s="1"/>
  <c r="EW193" i="1"/>
  <c r="EY193" i="1" s="1"/>
  <c r="EX19" i="1"/>
  <c r="EW41" i="1"/>
  <c r="EY41" i="1" s="1"/>
  <c r="DZ95" i="1"/>
  <c r="EA44" i="1"/>
  <c r="DZ158" i="1"/>
  <c r="EW131" i="1"/>
  <c r="EY131" i="1" s="1"/>
  <c r="EA133" i="1"/>
  <c r="EA251" i="1"/>
  <c r="EA118" i="1"/>
  <c r="EA171" i="1"/>
  <c r="EA20" i="1"/>
  <c r="DZ44" i="1"/>
  <c r="DZ293" i="1"/>
  <c r="EW156" i="1"/>
  <c r="EY156" i="1" s="1"/>
  <c r="EX208" i="1"/>
  <c r="EX40" i="1"/>
  <c r="EX45" i="1"/>
  <c r="EW34" i="1"/>
  <c r="EY34" i="1" s="1"/>
  <c r="EX287" i="1"/>
  <c r="EW77" i="1"/>
  <c r="EY77" i="1" s="1"/>
  <c r="EW143" i="1"/>
  <c r="EY143" i="1" s="1"/>
  <c r="EX220" i="1"/>
  <c r="EW167" i="1"/>
  <c r="EY167" i="1" s="1"/>
  <c r="EA168" i="1"/>
  <c r="EW256" i="1"/>
  <c r="EY256" i="1" s="1"/>
  <c r="EW196" i="1"/>
  <c r="EY196" i="1" s="1"/>
  <c r="EX314" i="1"/>
  <c r="EA261" i="1"/>
  <c r="EW301" i="1"/>
  <c r="EY301" i="1" s="1"/>
  <c r="EA95" i="1"/>
  <c r="DZ20" i="1"/>
  <c r="EW160" i="1"/>
  <c r="EY160" i="1" s="1"/>
  <c r="EX160" i="1"/>
  <c r="EX71" i="1"/>
  <c r="EW142" i="1"/>
  <c r="EY142" i="1" s="1"/>
  <c r="EX142" i="1"/>
  <c r="EW259" i="1"/>
  <c r="EY259" i="1" s="1"/>
  <c r="EW241" i="1"/>
  <c r="EY241" i="1" s="1"/>
  <c r="EA260" i="1"/>
  <c r="EX217" i="1"/>
  <c r="EW240" i="1"/>
  <c r="EY240" i="1" s="1"/>
  <c r="EA322" i="1"/>
  <c r="EW269" i="1"/>
  <c r="EY269" i="1" s="1"/>
  <c r="EW173" i="1"/>
  <c r="EY173" i="1" s="1"/>
  <c r="EA73" i="1"/>
  <c r="EW310" i="1"/>
  <c r="EY310" i="1" s="1"/>
  <c r="EW88" i="1"/>
  <c r="EX88" i="1" s="1"/>
  <c r="EA80" i="1"/>
  <c r="DZ61" i="1"/>
  <c r="DZ57" i="1"/>
  <c r="DZ38" i="1"/>
  <c r="DZ159" i="1"/>
  <c r="DZ179" i="1"/>
  <c r="DZ47" i="1"/>
  <c r="EA218" i="1"/>
  <c r="EW112" i="1"/>
  <c r="EY112" i="1" s="1"/>
  <c r="EW166" i="1"/>
  <c r="EY166" i="1" s="1"/>
  <c r="DZ298" i="1"/>
  <c r="EA201" i="1"/>
  <c r="EC201" i="1" s="1"/>
  <c r="ED201" i="1" s="1"/>
  <c r="EE201" i="1" s="1"/>
  <c r="EW10" i="1"/>
  <c r="EY10" i="1" s="1"/>
  <c r="DZ123" i="1"/>
  <c r="EA153" i="1"/>
  <c r="DZ231" i="1"/>
  <c r="EA305" i="1"/>
  <c r="EW66" i="1"/>
  <c r="EY66" i="1" s="1"/>
  <c r="EA210" i="1"/>
  <c r="EW144" i="1"/>
  <c r="EY144" i="1" s="1"/>
  <c r="EW239" i="1"/>
  <c r="EY239" i="1" s="1"/>
  <c r="EW126" i="1"/>
  <c r="EY126" i="1" s="1"/>
  <c r="EB201" i="1"/>
  <c r="EV201" i="1" s="1"/>
  <c r="EA54" i="1"/>
  <c r="EA245" i="1"/>
  <c r="DZ210" i="1"/>
  <c r="EW177" i="1"/>
  <c r="EY177" i="1" s="1"/>
  <c r="EX28" i="1"/>
  <c r="EA162" i="1"/>
  <c r="EW106" i="1"/>
  <c r="EY106" i="1" s="1"/>
  <c r="EA247" i="1"/>
  <c r="EA216" i="1"/>
  <c r="DZ33" i="1"/>
  <c r="DZ122" i="1"/>
  <c r="EA33" i="1"/>
  <c r="EA286" i="1"/>
  <c r="EA272" i="1"/>
  <c r="DZ176" i="1"/>
  <c r="EA103" i="1"/>
  <c r="DZ251" i="1"/>
  <c r="EA79" i="1"/>
  <c r="EA176" i="1"/>
  <c r="EA178" i="1"/>
  <c r="EA100" i="1"/>
  <c r="DZ69" i="1"/>
  <c r="DZ171" i="1"/>
  <c r="EA187" i="1"/>
  <c r="EA69" i="1"/>
  <c r="DZ189" i="1"/>
  <c r="EA186" i="1"/>
  <c r="DZ186" i="1"/>
  <c r="EA319" i="1"/>
  <c r="EA70" i="1"/>
  <c r="EA46" i="1"/>
  <c r="EA83" i="1"/>
  <c r="DZ70" i="1"/>
  <c r="EA15" i="1"/>
  <c r="DZ46" i="1"/>
  <c r="DZ268" i="1"/>
  <c r="EA30" i="1"/>
  <c r="DZ30" i="1"/>
  <c r="EA268" i="1"/>
  <c r="DZ150" i="1"/>
  <c r="EA105" i="1"/>
  <c r="EA231" i="1"/>
  <c r="DZ286" i="1"/>
  <c r="DZ258" i="1"/>
  <c r="EA274" i="1"/>
  <c r="EA291" i="1"/>
  <c r="EA142" i="1"/>
  <c r="DZ218" i="1"/>
  <c r="EA207" i="1"/>
  <c r="EA85" i="1"/>
  <c r="DZ216" i="1"/>
  <c r="DZ130" i="1"/>
  <c r="DZ215" i="1"/>
  <c r="EA215" i="1"/>
  <c r="EA159" i="1"/>
  <c r="EA265" i="1"/>
  <c r="EA123" i="1"/>
  <c r="DZ322" i="1"/>
  <c r="EA52" i="1"/>
  <c r="EA128" i="1"/>
  <c r="EA298" i="1"/>
  <c r="EA130" i="1"/>
  <c r="DZ128" i="1"/>
  <c r="EA122" i="1"/>
  <c r="EA129" i="1"/>
  <c r="DZ132" i="1"/>
  <c r="DZ246" i="1"/>
  <c r="EA246" i="1"/>
  <c r="DZ262" i="1"/>
  <c r="EA68" i="1"/>
  <c r="DZ68" i="1"/>
  <c r="EA304" i="1"/>
  <c r="EA200" i="1"/>
  <c r="EA158" i="1"/>
  <c r="DZ190" i="1"/>
  <c r="DZ235" i="1"/>
  <c r="DZ168" i="1"/>
  <c r="DZ200" i="1"/>
  <c r="DZ104" i="1"/>
  <c r="DZ170" i="1"/>
  <c r="DZ182" i="1"/>
  <c r="EA165" i="1"/>
  <c r="EA38" i="1"/>
  <c r="EA237" i="1"/>
  <c r="DZ80" i="1"/>
  <c r="EA140" i="1"/>
  <c r="EA190" i="1"/>
  <c r="EA135" i="1"/>
  <c r="DZ299" i="1"/>
  <c r="EA320" i="1"/>
  <c r="EA108" i="1"/>
  <c r="DZ108" i="1"/>
  <c r="DZ305" i="1"/>
  <c r="DZ178" i="1"/>
  <c r="DZ302" i="1"/>
  <c r="EA302" i="1"/>
  <c r="DZ93" i="1"/>
  <c r="EA212" i="1"/>
  <c r="EA146" i="1"/>
  <c r="EA150" i="1"/>
  <c r="DZ146" i="1"/>
  <c r="EA292" i="1"/>
  <c r="DZ109" i="1"/>
  <c r="DZ113" i="1"/>
  <c r="EA58" i="1"/>
  <c r="DZ317" i="1"/>
  <c r="EA104" i="1"/>
  <c r="DZ58" i="1"/>
  <c r="EA78" i="1"/>
  <c r="EA321" i="1"/>
  <c r="DZ98" i="1"/>
  <c r="DZ174" i="1"/>
  <c r="EA174" i="1"/>
  <c r="EA119" i="1"/>
  <c r="EA179" i="1"/>
  <c r="EA24" i="1"/>
  <c r="DZ24" i="1"/>
  <c r="EA306" i="1"/>
  <c r="DZ90" i="1"/>
  <c r="EA90" i="1"/>
  <c r="EA35" i="1"/>
  <c r="EA121" i="1"/>
  <c r="DZ121" i="1"/>
  <c r="DZ237" i="1"/>
  <c r="DZ100" i="1"/>
  <c r="EA57" i="1"/>
  <c r="DZ14" i="1"/>
  <c r="EA14" i="1"/>
  <c r="DZ169" i="1"/>
  <c r="EA169" i="1"/>
  <c r="EA188" i="1"/>
  <c r="EA87" i="1"/>
  <c r="DZ87" i="1"/>
  <c r="EA249" i="1"/>
  <c r="EA124" i="1"/>
  <c r="DZ103" i="1"/>
  <c r="DZ124" i="1"/>
  <c r="EA222" i="1"/>
  <c r="EA43" i="1"/>
  <c r="EA76" i="1"/>
  <c r="DZ76" i="1"/>
  <c r="DZ42" i="1"/>
  <c r="EA221" i="1"/>
  <c r="DZ260" i="1"/>
  <c r="DZ247" i="1"/>
  <c r="DZ297" i="1"/>
  <c r="EA42" i="1"/>
  <c r="DZ136" i="1"/>
  <c r="EA111" i="1"/>
  <c r="DZ111" i="1"/>
  <c r="DZ84" i="1"/>
  <c r="EA84" i="1"/>
  <c r="DZ187" i="1"/>
  <c r="DZ252" i="1"/>
  <c r="EA252" i="1"/>
  <c r="DZ16" i="1"/>
  <c r="EA16" i="1"/>
  <c r="EA198" i="1"/>
  <c r="DZ198" i="1"/>
  <c r="DZ89" i="1"/>
  <c r="EA89" i="1"/>
  <c r="DZ79" i="1"/>
  <c r="EA308" i="1"/>
  <c r="DZ154" i="1"/>
  <c r="EA277" i="1"/>
  <c r="DZ277" i="1"/>
  <c r="EA271" i="1"/>
  <c r="DZ271" i="1"/>
  <c r="EA225" i="1"/>
  <c r="DZ225" i="1"/>
  <c r="DZ162" i="1"/>
  <c r="DZ36" i="1"/>
  <c r="EA36" i="1"/>
  <c r="EA154" i="1"/>
  <c r="DZ13" i="1"/>
  <c r="EA13" i="1"/>
  <c r="DZ62" i="1"/>
  <c r="EA62" i="1"/>
  <c r="DZ243" i="1"/>
  <c r="EA243" i="1"/>
  <c r="DZ213" i="1"/>
  <c r="EA213" i="1"/>
  <c r="DZ254" i="1"/>
  <c r="EA254" i="1"/>
  <c r="DZ39" i="1"/>
  <c r="EA39" i="1"/>
  <c r="DZ6" i="1"/>
  <c r="EA6" i="1"/>
  <c r="DZ175" i="1"/>
  <c r="EA175" i="1"/>
  <c r="DZ195" i="1"/>
  <c r="EA195" i="1"/>
  <c r="EA67" i="1"/>
  <c r="DZ67" i="1"/>
  <c r="DZ185" i="1"/>
  <c r="EA185" i="1"/>
  <c r="DZ296" i="1"/>
  <c r="EA296" i="1"/>
  <c r="DZ9" i="1"/>
  <c r="EA9" i="1"/>
  <c r="DZ264" i="1"/>
  <c r="EA264" i="1"/>
  <c r="DZ267" i="1"/>
  <c r="EA267" i="1"/>
  <c r="DZ228" i="1"/>
  <c r="EA228" i="1"/>
  <c r="DZ32" i="1"/>
  <c r="EA32" i="1"/>
  <c r="DZ148" i="1"/>
  <c r="EA148" i="1"/>
  <c r="DZ309" i="1"/>
  <c r="EA309" i="1"/>
  <c r="DZ311" i="1"/>
  <c r="EA311" i="1"/>
  <c r="DZ202" i="1"/>
  <c r="EA202" i="1"/>
  <c r="DZ125" i="1"/>
  <c r="EA125" i="1"/>
  <c r="DZ180" i="1"/>
  <c r="EA180" i="1"/>
  <c r="DZ227" i="1"/>
  <c r="EA227" i="1"/>
  <c r="DZ29" i="1"/>
  <c r="EA29" i="1"/>
  <c r="DZ155" i="1"/>
  <c r="EA155" i="1"/>
  <c r="DZ234" i="1"/>
  <c r="EA234" i="1"/>
  <c r="DZ145" i="1"/>
  <c r="EA145" i="1"/>
  <c r="EU319" i="1" l="1"/>
  <c r="EW319" i="1" s="1"/>
  <c r="EY319" i="1" s="1"/>
  <c r="EC319" i="1"/>
  <c r="ED319" i="1" s="1"/>
  <c r="EE319" i="1" s="1"/>
  <c r="EU129" i="1"/>
  <c r="EW129" i="1" s="1"/>
  <c r="EY129" i="1" s="1"/>
  <c r="EC129" i="1"/>
  <c r="ED129" i="1" s="1"/>
  <c r="EE129" i="1" s="1"/>
  <c r="EU265" i="1"/>
  <c r="EW265" i="1" s="1"/>
  <c r="EY265" i="1" s="1"/>
  <c r="EC265" i="1"/>
  <c r="ED265" i="1" s="1"/>
  <c r="EE265" i="1" s="1"/>
  <c r="EU199" i="1"/>
  <c r="EW199" i="1" s="1"/>
  <c r="EY199" i="1" s="1"/>
  <c r="EC199" i="1"/>
  <c r="ED199" i="1" s="1"/>
  <c r="EE199" i="1" s="1"/>
  <c r="EU21" i="1"/>
  <c r="EC21" i="1"/>
  <c r="ED21" i="1" s="1"/>
  <c r="EE21" i="1" s="1"/>
  <c r="EU222" i="1"/>
  <c r="EW222" i="1" s="1"/>
  <c r="EY222" i="1" s="1"/>
  <c r="EC222" i="1"/>
  <c r="ED222" i="1" s="1"/>
  <c r="EE222" i="1" s="1"/>
  <c r="EU122" i="1"/>
  <c r="EC122" i="1"/>
  <c r="ED122" i="1" s="1"/>
  <c r="EE122" i="1" s="1"/>
  <c r="EU207" i="1"/>
  <c r="EW207" i="1" s="1"/>
  <c r="EY207" i="1" s="1"/>
  <c r="EC207" i="1"/>
  <c r="ED207" i="1" s="1"/>
  <c r="EE207" i="1" s="1"/>
  <c r="EU74" i="1"/>
  <c r="EC74" i="1"/>
  <c r="ED74" i="1" s="1"/>
  <c r="EE74" i="1" s="1"/>
  <c r="EU111" i="1"/>
  <c r="EC111" i="1"/>
  <c r="ED111" i="1" s="1"/>
  <c r="EE111" i="1" s="1"/>
  <c r="EU297" i="1"/>
  <c r="EC297" i="1"/>
  <c r="ED297" i="1" s="1"/>
  <c r="EE297" i="1" s="1"/>
  <c r="EU247" i="1"/>
  <c r="EW247" i="1" s="1"/>
  <c r="EY247" i="1" s="1"/>
  <c r="EC247" i="1"/>
  <c r="ED247" i="1" s="1"/>
  <c r="EE247" i="1" s="1"/>
  <c r="EU124" i="1"/>
  <c r="EW124" i="1" s="1"/>
  <c r="EY124" i="1" s="1"/>
  <c r="EC124" i="1"/>
  <c r="ED124" i="1" s="1"/>
  <c r="EE124" i="1" s="1"/>
  <c r="EU194" i="1"/>
  <c r="EW194" i="1" s="1"/>
  <c r="EY194" i="1" s="1"/>
  <c r="EC194" i="1"/>
  <c r="ED194" i="1" s="1"/>
  <c r="EE194" i="1" s="1"/>
  <c r="EU103" i="1"/>
  <c r="EW103" i="1" s="1"/>
  <c r="EY103" i="1" s="1"/>
  <c r="EC103" i="1"/>
  <c r="ED103" i="1" s="1"/>
  <c r="EE103" i="1" s="1"/>
  <c r="EU54" i="1"/>
  <c r="EW54" i="1" s="1"/>
  <c r="EY54" i="1" s="1"/>
  <c r="EC54" i="1"/>
  <c r="ED54" i="1" s="1"/>
  <c r="EE54" i="1" s="1"/>
  <c r="EU313" i="1"/>
  <c r="EW313" i="1" s="1"/>
  <c r="EX313" i="1" s="1"/>
  <c r="EC313" i="1"/>
  <c r="ED313" i="1" s="1"/>
  <c r="EE313" i="1" s="1"/>
  <c r="EU65" i="1"/>
  <c r="EW65" i="1" s="1"/>
  <c r="EY65" i="1" s="1"/>
  <c r="EC65" i="1"/>
  <c r="ED65" i="1" s="1"/>
  <c r="EE65" i="1" s="1"/>
  <c r="EU85" i="1"/>
  <c r="EW85" i="1" s="1"/>
  <c r="EY85" i="1" s="1"/>
  <c r="EC85" i="1"/>
  <c r="ED85" i="1" s="1"/>
  <c r="EE85" i="1" s="1"/>
  <c r="EU164" i="1"/>
  <c r="EW164" i="1" s="1"/>
  <c r="EY164" i="1" s="1"/>
  <c r="EC164" i="1"/>
  <c r="ED164" i="1" s="1"/>
  <c r="EE164" i="1" s="1"/>
  <c r="EU64" i="1"/>
  <c r="EW64" i="1" s="1"/>
  <c r="EY64" i="1" s="1"/>
  <c r="EC64" i="1"/>
  <c r="ED64" i="1" s="1"/>
  <c r="EE64" i="1" s="1"/>
  <c r="EU291" i="1"/>
  <c r="EW291" i="1" s="1"/>
  <c r="EX291" i="1" s="1"/>
  <c r="EC291" i="1"/>
  <c r="ED291" i="1" s="1"/>
  <c r="EE291" i="1" s="1"/>
  <c r="EU182" i="1"/>
  <c r="EW182" i="1" s="1"/>
  <c r="EY182" i="1" s="1"/>
  <c r="EC182" i="1"/>
  <c r="ED182" i="1" s="1"/>
  <c r="EE182" i="1" s="1"/>
  <c r="EU249" i="1"/>
  <c r="EW249" i="1" s="1"/>
  <c r="EY249" i="1" s="1"/>
  <c r="EC249" i="1"/>
  <c r="ED249" i="1" s="1"/>
  <c r="EE249" i="1" s="1"/>
  <c r="EU15" i="1"/>
  <c r="EW15" i="1" s="1"/>
  <c r="EY15" i="1" s="1"/>
  <c r="EC15" i="1"/>
  <c r="ED15" i="1" s="1"/>
  <c r="EE15" i="1" s="1"/>
  <c r="EU7" i="1"/>
  <c r="EW7" i="1" s="1"/>
  <c r="EY7" i="1" s="1"/>
  <c r="EC7" i="1"/>
  <c r="ED7" i="1" s="1"/>
  <c r="EE7" i="1" s="1"/>
  <c r="EU304" i="1"/>
  <c r="EW304" i="1" s="1"/>
  <c r="EY304" i="1" s="1"/>
  <c r="EC304" i="1"/>
  <c r="ED304" i="1" s="1"/>
  <c r="EE304" i="1" s="1"/>
  <c r="EU153" i="1"/>
  <c r="EW153" i="1" s="1"/>
  <c r="EY153" i="1" s="1"/>
  <c r="EC153" i="1"/>
  <c r="ED153" i="1" s="1"/>
  <c r="EE153" i="1" s="1"/>
  <c r="EU170" i="1"/>
  <c r="EW170" i="1" s="1"/>
  <c r="EY170" i="1" s="1"/>
  <c r="EC170" i="1"/>
  <c r="ED170" i="1" s="1"/>
  <c r="EE170" i="1" s="1"/>
  <c r="EU32" i="1"/>
  <c r="EW32" i="1" s="1"/>
  <c r="EY32" i="1" s="1"/>
  <c r="EC32" i="1"/>
  <c r="ED32" i="1" s="1"/>
  <c r="EE32" i="1" s="1"/>
  <c r="EY23" i="1"/>
  <c r="EU188" i="1"/>
  <c r="EW188" i="1" s="1"/>
  <c r="EY188" i="1" s="1"/>
  <c r="EC188" i="1"/>
  <c r="ED188" i="1" s="1"/>
  <c r="EE188" i="1" s="1"/>
  <c r="EX147" i="1"/>
  <c r="EU97" i="1"/>
  <c r="EW97" i="1" s="1"/>
  <c r="EY97" i="1" s="1"/>
  <c r="EC97" i="1"/>
  <c r="ED97" i="1" s="1"/>
  <c r="EE97" i="1" s="1"/>
  <c r="EU254" i="1"/>
  <c r="EC254" i="1"/>
  <c r="ED254" i="1" s="1"/>
  <c r="EE254" i="1" s="1"/>
  <c r="EU200" i="1"/>
  <c r="EC200" i="1"/>
  <c r="ED200" i="1" s="1"/>
  <c r="EE200" i="1" s="1"/>
  <c r="EY120" i="1"/>
  <c r="EU55" i="1"/>
  <c r="EC55" i="1"/>
  <c r="ED55" i="1" s="1"/>
  <c r="EE55" i="1" s="1"/>
  <c r="EU303" i="1"/>
  <c r="EW303" i="1" s="1"/>
  <c r="EY303" i="1" s="1"/>
  <c r="EC303" i="1"/>
  <c r="ED303" i="1" s="1"/>
  <c r="EE303" i="1" s="1"/>
  <c r="EU195" i="1"/>
  <c r="EC195" i="1"/>
  <c r="ED195" i="1" s="1"/>
  <c r="EE195" i="1" s="1"/>
  <c r="EU165" i="1"/>
  <c r="EW165" i="1" s="1"/>
  <c r="EX165" i="1" s="1"/>
  <c r="EC165" i="1"/>
  <c r="ED165" i="1" s="1"/>
  <c r="EE165" i="1" s="1"/>
  <c r="EU322" i="1"/>
  <c r="EC322" i="1"/>
  <c r="ED322" i="1" s="1"/>
  <c r="EE322" i="1" s="1"/>
  <c r="EU39" i="1"/>
  <c r="EC39" i="1"/>
  <c r="ED39" i="1" s="1"/>
  <c r="EE39" i="1" s="1"/>
  <c r="EU292" i="1"/>
  <c r="EW292" i="1" s="1"/>
  <c r="EX292" i="1" s="1"/>
  <c r="EC292" i="1"/>
  <c r="ED292" i="1" s="1"/>
  <c r="EE292" i="1" s="1"/>
  <c r="EU174" i="1"/>
  <c r="EC174" i="1"/>
  <c r="ED174" i="1" s="1"/>
  <c r="EE174" i="1" s="1"/>
  <c r="EU218" i="1"/>
  <c r="EC218" i="1"/>
  <c r="ED218" i="1" s="1"/>
  <c r="EE218" i="1" s="1"/>
  <c r="EU72" i="1"/>
  <c r="EW72" i="1" s="1"/>
  <c r="EY72" i="1" s="1"/>
  <c r="EC72" i="1"/>
  <c r="ED72" i="1" s="1"/>
  <c r="EE72" i="1" s="1"/>
  <c r="EU76" i="1"/>
  <c r="EC76" i="1"/>
  <c r="ED76" i="1" s="1"/>
  <c r="EE76" i="1" s="1"/>
  <c r="EU190" i="1"/>
  <c r="EC190" i="1"/>
  <c r="ED190" i="1" s="1"/>
  <c r="EE190" i="1" s="1"/>
  <c r="EU210" i="1"/>
  <c r="EC210" i="1"/>
  <c r="ED210" i="1" s="1"/>
  <c r="EE210" i="1" s="1"/>
  <c r="EU13" i="1"/>
  <c r="EC13" i="1"/>
  <c r="ED13" i="1" s="1"/>
  <c r="EE13" i="1" s="1"/>
  <c r="EU311" i="1"/>
  <c r="EW311" i="1" s="1"/>
  <c r="EY311" i="1" s="1"/>
  <c r="EC311" i="1"/>
  <c r="ED311" i="1" s="1"/>
  <c r="EE311" i="1" s="1"/>
  <c r="EU308" i="1"/>
  <c r="EW308" i="1" s="1"/>
  <c r="EY308" i="1" s="1"/>
  <c r="EC308" i="1"/>
  <c r="ED308" i="1" s="1"/>
  <c r="EE308" i="1" s="1"/>
  <c r="EU242" i="1"/>
  <c r="EW242" i="1" s="1"/>
  <c r="EY242" i="1" s="1"/>
  <c r="EC242" i="1"/>
  <c r="ED242" i="1" s="1"/>
  <c r="EE242" i="1" s="1"/>
  <c r="EU22" i="1"/>
  <c r="EW22" i="1" s="1"/>
  <c r="EY22" i="1" s="1"/>
  <c r="EC22" i="1"/>
  <c r="ED22" i="1" s="1"/>
  <c r="EE22" i="1" s="1"/>
  <c r="EU53" i="1"/>
  <c r="EW53" i="1" s="1"/>
  <c r="EY53" i="1" s="1"/>
  <c r="EC53" i="1"/>
  <c r="ED53" i="1" s="1"/>
  <c r="EE53" i="1" s="1"/>
  <c r="EU309" i="1"/>
  <c r="EW309" i="1" s="1"/>
  <c r="EY309" i="1" s="1"/>
  <c r="EC309" i="1"/>
  <c r="ED309" i="1" s="1"/>
  <c r="EE309" i="1" s="1"/>
  <c r="EU267" i="1"/>
  <c r="EW267" i="1" s="1"/>
  <c r="EY267" i="1" s="1"/>
  <c r="EC267" i="1"/>
  <c r="ED267" i="1" s="1"/>
  <c r="EE267" i="1" s="1"/>
  <c r="EU8" i="1"/>
  <c r="EW8" i="1" s="1"/>
  <c r="EY8" i="1" s="1"/>
  <c r="EC8" i="1"/>
  <c r="ED8" i="1" s="1"/>
  <c r="EE8" i="1" s="1"/>
  <c r="EU60" i="1"/>
  <c r="EW60" i="1" s="1"/>
  <c r="EY60" i="1" s="1"/>
  <c r="EC60" i="1"/>
  <c r="ED60" i="1" s="1"/>
  <c r="EE60" i="1" s="1"/>
  <c r="EX204" i="1"/>
  <c r="EU78" i="1"/>
  <c r="EW78" i="1" s="1"/>
  <c r="EY78" i="1" s="1"/>
  <c r="EC78" i="1"/>
  <c r="ED78" i="1" s="1"/>
  <c r="EE78" i="1" s="1"/>
  <c r="EU228" i="1"/>
  <c r="EW228" i="1" s="1"/>
  <c r="EY228" i="1" s="1"/>
  <c r="EC228" i="1"/>
  <c r="ED228" i="1" s="1"/>
  <c r="EE228" i="1" s="1"/>
  <c r="EU133" i="1"/>
  <c r="EW133" i="1" s="1"/>
  <c r="EY133" i="1" s="1"/>
  <c r="EC133" i="1"/>
  <c r="ED133" i="1" s="1"/>
  <c r="EE133" i="1" s="1"/>
  <c r="EU172" i="1"/>
  <c r="EW172" i="1" s="1"/>
  <c r="EX172" i="1" s="1"/>
  <c r="EC172" i="1"/>
  <c r="ED172" i="1" s="1"/>
  <c r="EE172" i="1" s="1"/>
  <c r="EU80" i="1"/>
  <c r="EW80" i="1" s="1"/>
  <c r="EY80" i="1" s="1"/>
  <c r="EC80" i="1"/>
  <c r="ED80" i="1" s="1"/>
  <c r="EE80" i="1" s="1"/>
  <c r="EU136" i="1"/>
  <c r="EC136" i="1"/>
  <c r="ED136" i="1" s="1"/>
  <c r="EE136" i="1" s="1"/>
  <c r="EU251" i="1"/>
  <c r="EC251" i="1"/>
  <c r="ED251" i="1" s="1"/>
  <c r="EE251" i="1" s="1"/>
  <c r="EU87" i="1"/>
  <c r="EC87" i="1"/>
  <c r="ED87" i="1" s="1"/>
  <c r="EE87" i="1" s="1"/>
  <c r="EU212" i="1"/>
  <c r="EW212" i="1" s="1"/>
  <c r="EY212" i="1" s="1"/>
  <c r="EC212" i="1"/>
  <c r="ED212" i="1" s="1"/>
  <c r="EE212" i="1" s="1"/>
  <c r="EU221" i="1"/>
  <c r="EW221" i="1" s="1"/>
  <c r="EY221" i="1" s="1"/>
  <c r="EC221" i="1"/>
  <c r="ED221" i="1" s="1"/>
  <c r="EE221" i="1" s="1"/>
  <c r="EU101" i="1"/>
  <c r="EC101" i="1"/>
  <c r="ED101" i="1" s="1"/>
  <c r="EE101" i="1" s="1"/>
  <c r="EU69" i="1"/>
  <c r="EC69" i="1"/>
  <c r="ED69" i="1" s="1"/>
  <c r="EE69" i="1" s="1"/>
  <c r="EU321" i="1"/>
  <c r="EW321" i="1" s="1"/>
  <c r="EY321" i="1" s="1"/>
  <c r="EC321" i="1"/>
  <c r="ED321" i="1" s="1"/>
  <c r="EE321" i="1" s="1"/>
  <c r="EU33" i="1"/>
  <c r="EC33" i="1"/>
  <c r="ED33" i="1" s="1"/>
  <c r="EE33" i="1" s="1"/>
  <c r="EU279" i="1"/>
  <c r="EW279" i="1" s="1"/>
  <c r="EY279" i="1" s="1"/>
  <c r="EC279" i="1"/>
  <c r="ED279" i="1" s="1"/>
  <c r="EE279" i="1" s="1"/>
  <c r="EU104" i="1"/>
  <c r="EC104" i="1"/>
  <c r="ED104" i="1" s="1"/>
  <c r="EE104" i="1" s="1"/>
  <c r="EU17" i="1"/>
  <c r="EW17" i="1" s="1"/>
  <c r="EY17" i="1" s="1"/>
  <c r="EC17" i="1"/>
  <c r="ED17" i="1" s="1"/>
  <c r="EE17" i="1" s="1"/>
  <c r="EU4" i="1"/>
  <c r="EW4" i="1" s="1"/>
  <c r="EY4" i="1" s="1"/>
  <c r="EC4" i="1"/>
  <c r="ED4" i="1" s="1"/>
  <c r="EE4" i="1" s="1"/>
  <c r="EU234" i="1"/>
  <c r="EC234" i="1"/>
  <c r="ED234" i="1" s="1"/>
  <c r="EE234" i="1" s="1"/>
  <c r="EU158" i="1"/>
  <c r="EW158" i="1" s="1"/>
  <c r="EY158" i="1" s="1"/>
  <c r="EC158" i="1"/>
  <c r="ED158" i="1" s="1"/>
  <c r="EE158" i="1" s="1"/>
  <c r="EU176" i="1"/>
  <c r="EC176" i="1"/>
  <c r="ED176" i="1" s="1"/>
  <c r="EE176" i="1" s="1"/>
  <c r="EU67" i="1"/>
  <c r="EW67" i="1" s="1"/>
  <c r="EY67" i="1" s="1"/>
  <c r="EC67" i="1"/>
  <c r="ED67" i="1" s="1"/>
  <c r="EE67" i="1" s="1"/>
  <c r="EU81" i="1"/>
  <c r="EC81" i="1"/>
  <c r="ED81" i="1" s="1"/>
  <c r="EE81" i="1" s="1"/>
  <c r="EU121" i="1"/>
  <c r="EC121" i="1"/>
  <c r="ED121" i="1" s="1"/>
  <c r="EE121" i="1" s="1"/>
  <c r="EU215" i="1"/>
  <c r="EW215" i="1" s="1"/>
  <c r="EY215" i="1" s="1"/>
  <c r="EC215" i="1"/>
  <c r="ED215" i="1" s="1"/>
  <c r="EE215" i="1" s="1"/>
  <c r="EU130" i="1"/>
  <c r="EW130" i="1" s="1"/>
  <c r="EY130" i="1" s="1"/>
  <c r="EC130" i="1"/>
  <c r="ED130" i="1" s="1"/>
  <c r="EE130" i="1" s="1"/>
  <c r="EU216" i="1"/>
  <c r="EC216" i="1"/>
  <c r="ED216" i="1" s="1"/>
  <c r="EE216" i="1" s="1"/>
  <c r="EU274" i="1"/>
  <c r="EW274" i="1" s="1"/>
  <c r="EC274" i="1"/>
  <c r="ED274" i="1" s="1"/>
  <c r="EE274" i="1" s="1"/>
  <c r="EU36" i="1"/>
  <c r="EW36" i="1" s="1"/>
  <c r="EY36" i="1" s="1"/>
  <c r="EC36" i="1"/>
  <c r="ED36" i="1" s="1"/>
  <c r="EE36" i="1" s="1"/>
  <c r="EU123" i="1"/>
  <c r="EW123" i="1" s="1"/>
  <c r="EY123" i="1" s="1"/>
  <c r="EC123" i="1"/>
  <c r="ED123" i="1" s="1"/>
  <c r="EE123" i="1" s="1"/>
  <c r="EU44" i="1"/>
  <c r="EC44" i="1"/>
  <c r="ED44" i="1" s="1"/>
  <c r="EE44" i="1" s="1"/>
  <c r="EY12" i="1"/>
  <c r="EU105" i="1"/>
  <c r="EW105" i="1" s="1"/>
  <c r="EY105" i="1" s="1"/>
  <c r="EC105" i="1"/>
  <c r="ED105" i="1" s="1"/>
  <c r="EE105" i="1" s="1"/>
  <c r="EU68" i="1"/>
  <c r="EW68" i="1" s="1"/>
  <c r="EY68" i="1" s="1"/>
  <c r="EC68" i="1"/>
  <c r="ED68" i="1" s="1"/>
  <c r="EE68" i="1" s="1"/>
  <c r="EU272" i="1"/>
  <c r="EW272" i="1" s="1"/>
  <c r="EY272" i="1" s="1"/>
  <c r="EC272" i="1"/>
  <c r="ED272" i="1" s="1"/>
  <c r="EE272" i="1" s="1"/>
  <c r="EU118" i="1"/>
  <c r="EC118" i="1"/>
  <c r="ED118" i="1" s="1"/>
  <c r="EE118" i="1" s="1"/>
  <c r="EU30" i="1"/>
  <c r="EW30" i="1" s="1"/>
  <c r="EY30" i="1" s="1"/>
  <c r="EC30" i="1"/>
  <c r="ED30" i="1" s="1"/>
  <c r="EE30" i="1" s="1"/>
  <c r="EU83" i="1"/>
  <c r="EW83" i="1" s="1"/>
  <c r="EX83" i="1" s="1"/>
  <c r="EC83" i="1"/>
  <c r="ED83" i="1" s="1"/>
  <c r="EE83" i="1" s="1"/>
  <c r="EU183" i="1"/>
  <c r="EW183" i="1" s="1"/>
  <c r="EX183" i="1" s="1"/>
  <c r="EC183" i="1"/>
  <c r="ED183" i="1" s="1"/>
  <c r="EE183" i="1" s="1"/>
  <c r="EU262" i="1"/>
  <c r="EC262" i="1"/>
  <c r="ED262" i="1" s="1"/>
  <c r="EE262" i="1" s="1"/>
  <c r="EW236" i="1"/>
  <c r="EY236" i="1" s="1"/>
  <c r="EU213" i="1"/>
  <c r="EC213" i="1"/>
  <c r="ED213" i="1" s="1"/>
  <c r="EE213" i="1" s="1"/>
  <c r="EU258" i="1"/>
  <c r="EC258" i="1"/>
  <c r="ED258" i="1" s="1"/>
  <c r="EE258" i="1" s="1"/>
  <c r="EU35" i="1"/>
  <c r="EW35" i="1" s="1"/>
  <c r="EY35" i="1" s="1"/>
  <c r="EC35" i="1"/>
  <c r="ED35" i="1" s="1"/>
  <c r="EE35" i="1" s="1"/>
  <c r="EU73" i="1"/>
  <c r="EW73" i="1" s="1"/>
  <c r="EY73" i="1" s="1"/>
  <c r="EC73" i="1"/>
  <c r="ED73" i="1" s="1"/>
  <c r="EE73" i="1" s="1"/>
  <c r="EU316" i="1"/>
  <c r="EW316" i="1" s="1"/>
  <c r="EY316" i="1" s="1"/>
  <c r="EC316" i="1"/>
  <c r="ED316" i="1" s="1"/>
  <c r="EE316" i="1" s="1"/>
  <c r="EU51" i="1"/>
  <c r="EW51" i="1" s="1"/>
  <c r="EY51" i="1" s="1"/>
  <c r="EC51" i="1"/>
  <c r="ED51" i="1" s="1"/>
  <c r="EE51" i="1" s="1"/>
  <c r="EU140" i="1"/>
  <c r="EW140" i="1" s="1"/>
  <c r="EY140" i="1" s="1"/>
  <c r="EC140" i="1"/>
  <c r="ED140" i="1" s="1"/>
  <c r="EE140" i="1" s="1"/>
  <c r="EU260" i="1"/>
  <c r="EW260" i="1" s="1"/>
  <c r="EY260" i="1" s="1"/>
  <c r="EC260" i="1"/>
  <c r="ED260" i="1" s="1"/>
  <c r="EE260" i="1" s="1"/>
  <c r="EU168" i="1"/>
  <c r="EW168" i="1" s="1"/>
  <c r="EY168" i="1" s="1"/>
  <c r="EC168" i="1"/>
  <c r="ED168" i="1" s="1"/>
  <c r="EE168" i="1" s="1"/>
  <c r="EU132" i="1"/>
  <c r="EC132" i="1"/>
  <c r="ED132" i="1" s="1"/>
  <c r="EE132" i="1" s="1"/>
  <c r="EU100" i="1"/>
  <c r="EC100" i="1"/>
  <c r="ED100" i="1" s="1"/>
  <c r="EE100" i="1" s="1"/>
  <c r="EU58" i="1"/>
  <c r="EC58" i="1"/>
  <c r="ED58" i="1" s="1"/>
  <c r="EE58" i="1" s="1"/>
  <c r="EX82" i="1"/>
  <c r="EU11" i="1"/>
  <c r="EW11" i="1" s="1"/>
  <c r="EY11" i="1" s="1"/>
  <c r="EC11" i="1"/>
  <c r="ED11" i="1" s="1"/>
  <c r="EE11" i="1" s="1"/>
  <c r="EU127" i="1"/>
  <c r="EW127" i="1" s="1"/>
  <c r="EX127" i="1" s="1"/>
  <c r="EC127" i="1"/>
  <c r="ED127" i="1" s="1"/>
  <c r="EE127" i="1" s="1"/>
  <c r="EU264" i="1"/>
  <c r="EW264" i="1" s="1"/>
  <c r="EY264" i="1" s="1"/>
  <c r="EC264" i="1"/>
  <c r="ED264" i="1" s="1"/>
  <c r="EE264" i="1" s="1"/>
  <c r="EU9" i="1"/>
  <c r="EW9" i="1" s="1"/>
  <c r="EY9" i="1" s="1"/>
  <c r="EC9" i="1"/>
  <c r="ED9" i="1" s="1"/>
  <c r="EE9" i="1" s="1"/>
  <c r="EU246" i="1"/>
  <c r="EC246" i="1"/>
  <c r="ED246" i="1" s="1"/>
  <c r="EE246" i="1" s="1"/>
  <c r="EU6" i="1"/>
  <c r="EW6" i="1" s="1"/>
  <c r="EY6" i="1" s="1"/>
  <c r="EC6" i="1"/>
  <c r="ED6" i="1" s="1"/>
  <c r="EE6" i="1" s="1"/>
  <c r="EU300" i="1"/>
  <c r="EW300" i="1" s="1"/>
  <c r="EY300" i="1" s="1"/>
  <c r="EC300" i="1"/>
  <c r="ED300" i="1" s="1"/>
  <c r="EE300" i="1" s="1"/>
  <c r="EU271" i="1"/>
  <c r="EW271" i="1" s="1"/>
  <c r="EY271" i="1" s="1"/>
  <c r="EC271" i="1"/>
  <c r="ED271" i="1" s="1"/>
  <c r="EE271" i="1" s="1"/>
  <c r="EU146" i="1"/>
  <c r="EW146" i="1" s="1"/>
  <c r="EY146" i="1" s="1"/>
  <c r="EC146" i="1"/>
  <c r="ED146" i="1" s="1"/>
  <c r="EE146" i="1" s="1"/>
  <c r="EU320" i="1"/>
  <c r="EW320" i="1" s="1"/>
  <c r="EY320" i="1" s="1"/>
  <c r="EC320" i="1"/>
  <c r="ED320" i="1" s="1"/>
  <c r="EE320" i="1" s="1"/>
  <c r="EU261" i="1"/>
  <c r="EW261" i="1" s="1"/>
  <c r="EY261" i="1" s="1"/>
  <c r="EC261" i="1"/>
  <c r="ED261" i="1" s="1"/>
  <c r="EE261" i="1" s="1"/>
  <c r="EU24" i="1"/>
  <c r="EW24" i="1" s="1"/>
  <c r="EY24" i="1" s="1"/>
  <c r="EC24" i="1"/>
  <c r="ED24" i="1" s="1"/>
  <c r="EE24" i="1" s="1"/>
  <c r="EU56" i="1"/>
  <c r="EW56" i="1" s="1"/>
  <c r="EY56" i="1" s="1"/>
  <c r="EC56" i="1"/>
  <c r="ED56" i="1" s="1"/>
  <c r="EE56" i="1" s="1"/>
  <c r="EU108" i="1"/>
  <c r="EW108" i="1" s="1"/>
  <c r="EY108" i="1" s="1"/>
  <c r="EC108" i="1"/>
  <c r="ED108" i="1" s="1"/>
  <c r="EE108" i="1" s="1"/>
  <c r="EU306" i="1"/>
  <c r="EW306" i="1" s="1"/>
  <c r="EY306" i="1" s="1"/>
  <c r="EC306" i="1"/>
  <c r="ED306" i="1" s="1"/>
  <c r="EE306" i="1" s="1"/>
  <c r="EU278" i="1"/>
  <c r="EW278" i="1" s="1"/>
  <c r="EY278" i="1" s="1"/>
  <c r="EC278" i="1"/>
  <c r="ED278" i="1" s="1"/>
  <c r="EE278" i="1" s="1"/>
  <c r="EU192" i="1"/>
  <c r="EC192" i="1"/>
  <c r="ED192" i="1" s="1"/>
  <c r="EE192" i="1" s="1"/>
  <c r="EU42" i="1"/>
  <c r="EC42" i="1"/>
  <c r="ED42" i="1" s="1"/>
  <c r="EE42" i="1" s="1"/>
  <c r="EU175" i="1"/>
  <c r="EC175" i="1"/>
  <c r="ED175" i="1" s="1"/>
  <c r="EE175" i="1" s="1"/>
  <c r="EU243" i="1"/>
  <c r="EC243" i="1"/>
  <c r="ED243" i="1" s="1"/>
  <c r="EE243" i="1" s="1"/>
  <c r="EX209" i="1"/>
  <c r="EU150" i="1"/>
  <c r="EC150" i="1"/>
  <c r="ED150" i="1" s="1"/>
  <c r="EE150" i="1" s="1"/>
  <c r="EU277" i="1"/>
  <c r="EC277" i="1"/>
  <c r="ED277" i="1" s="1"/>
  <c r="EE277" i="1" s="1"/>
  <c r="EU298" i="1"/>
  <c r="EC298" i="1"/>
  <c r="ED298" i="1" s="1"/>
  <c r="EE298" i="1" s="1"/>
  <c r="EU245" i="1"/>
  <c r="EW245" i="1" s="1"/>
  <c r="EY245" i="1" s="1"/>
  <c r="EC245" i="1"/>
  <c r="ED245" i="1" s="1"/>
  <c r="EE245" i="1" s="1"/>
  <c r="EU135" i="1"/>
  <c r="EW135" i="1" s="1"/>
  <c r="EY135" i="1" s="1"/>
  <c r="EC135" i="1"/>
  <c r="ED135" i="1" s="1"/>
  <c r="EE135" i="1" s="1"/>
  <c r="EU169" i="1"/>
  <c r="EW169" i="1" s="1"/>
  <c r="EY169" i="1" s="1"/>
  <c r="EC169" i="1"/>
  <c r="ED169" i="1" s="1"/>
  <c r="EE169" i="1" s="1"/>
  <c r="EU128" i="1"/>
  <c r="EW128" i="1" s="1"/>
  <c r="EY128" i="1" s="1"/>
  <c r="EC128" i="1"/>
  <c r="ED128" i="1" s="1"/>
  <c r="EE128" i="1" s="1"/>
  <c r="EU98" i="1"/>
  <c r="EC98" i="1"/>
  <c r="ED98" i="1" s="1"/>
  <c r="EE98" i="1" s="1"/>
  <c r="EU46" i="1"/>
  <c r="EC46" i="1"/>
  <c r="ED46" i="1" s="1"/>
  <c r="EE46" i="1" s="1"/>
  <c r="EU163" i="1"/>
  <c r="EW163" i="1" s="1"/>
  <c r="EY163" i="1" s="1"/>
  <c r="EC163" i="1"/>
  <c r="ED163" i="1" s="1"/>
  <c r="EE163" i="1" s="1"/>
  <c r="EU29" i="1"/>
  <c r="EC29" i="1"/>
  <c r="ED29" i="1" s="1"/>
  <c r="EE29" i="1" s="1"/>
  <c r="EU227" i="1"/>
  <c r="EW227" i="1" s="1"/>
  <c r="EY227" i="1" s="1"/>
  <c r="EC227" i="1"/>
  <c r="ED227" i="1" s="1"/>
  <c r="EE227" i="1" s="1"/>
  <c r="EU189" i="1"/>
  <c r="EW189" i="1" s="1"/>
  <c r="EY189" i="1" s="1"/>
  <c r="EC189" i="1"/>
  <c r="ED189" i="1" s="1"/>
  <c r="EE189" i="1" s="1"/>
  <c r="EU184" i="1"/>
  <c r="EW184" i="1" s="1"/>
  <c r="EY184" i="1" s="1"/>
  <c r="EC184" i="1"/>
  <c r="ED184" i="1" s="1"/>
  <c r="EE184" i="1" s="1"/>
  <c r="EU95" i="1"/>
  <c r="EW95" i="1" s="1"/>
  <c r="EY95" i="1" s="1"/>
  <c r="EC95" i="1"/>
  <c r="ED95" i="1" s="1"/>
  <c r="EE95" i="1" s="1"/>
  <c r="EU148" i="1"/>
  <c r="EC148" i="1"/>
  <c r="ED148" i="1" s="1"/>
  <c r="EE148" i="1" s="1"/>
  <c r="EU237" i="1"/>
  <c r="EC237" i="1"/>
  <c r="ED237" i="1" s="1"/>
  <c r="EE237" i="1" s="1"/>
  <c r="EU20" i="1"/>
  <c r="EW20" i="1" s="1"/>
  <c r="EY20" i="1" s="1"/>
  <c r="EC20" i="1"/>
  <c r="ED20" i="1" s="1"/>
  <c r="EE20" i="1" s="1"/>
  <c r="EU62" i="1"/>
  <c r="EW62" i="1" s="1"/>
  <c r="EY62" i="1" s="1"/>
  <c r="EC62" i="1"/>
  <c r="ED62" i="1" s="1"/>
  <c r="EE62" i="1" s="1"/>
  <c r="EU162" i="1"/>
  <c r="EW162" i="1" s="1"/>
  <c r="EY162" i="1" s="1"/>
  <c r="EC162" i="1"/>
  <c r="ED162" i="1" s="1"/>
  <c r="EE162" i="1" s="1"/>
  <c r="EU286" i="1"/>
  <c r="EC286" i="1"/>
  <c r="ED286" i="1" s="1"/>
  <c r="EE286" i="1" s="1"/>
  <c r="EU145" i="1"/>
  <c r="EW145" i="1" s="1"/>
  <c r="EY145" i="1" s="1"/>
  <c r="EC145" i="1"/>
  <c r="ED145" i="1" s="1"/>
  <c r="EE145" i="1" s="1"/>
  <c r="EU268" i="1"/>
  <c r="EW268" i="1" s="1"/>
  <c r="EY268" i="1" s="1"/>
  <c r="EC268" i="1"/>
  <c r="ED268" i="1" s="1"/>
  <c r="EE268" i="1" s="1"/>
  <c r="EU79" i="1"/>
  <c r="EC79" i="1"/>
  <c r="ED79" i="1" s="1"/>
  <c r="EE79" i="1" s="1"/>
  <c r="EU43" i="1"/>
  <c r="EW43" i="1" s="1"/>
  <c r="EY43" i="1" s="1"/>
  <c r="EC43" i="1"/>
  <c r="ED43" i="1" s="1"/>
  <c r="EE43" i="1" s="1"/>
  <c r="EU155" i="1"/>
  <c r="EW155" i="1" s="1"/>
  <c r="EY155" i="1" s="1"/>
  <c r="EC155" i="1"/>
  <c r="ED155" i="1" s="1"/>
  <c r="EE155" i="1" s="1"/>
  <c r="EU47" i="1"/>
  <c r="EW47" i="1" s="1"/>
  <c r="EY47" i="1" s="1"/>
  <c r="EC47" i="1"/>
  <c r="ED47" i="1" s="1"/>
  <c r="EE47" i="1" s="1"/>
  <c r="EU38" i="1"/>
  <c r="EW38" i="1" s="1"/>
  <c r="EY38" i="1" s="1"/>
  <c r="EC38" i="1"/>
  <c r="ED38" i="1" s="1"/>
  <c r="EE38" i="1" s="1"/>
  <c r="EU119" i="1"/>
  <c r="EW119" i="1" s="1"/>
  <c r="EY119" i="1" s="1"/>
  <c r="EC119" i="1"/>
  <c r="ED119" i="1" s="1"/>
  <c r="EE119" i="1" s="1"/>
  <c r="EU248" i="1"/>
  <c r="EW248" i="1" s="1"/>
  <c r="EC248" i="1"/>
  <c r="ED248" i="1" s="1"/>
  <c r="EE248" i="1" s="1"/>
  <c r="EU219" i="1"/>
  <c r="EC219" i="1"/>
  <c r="ED219" i="1" s="1"/>
  <c r="EE219" i="1" s="1"/>
  <c r="EU235" i="1"/>
  <c r="EC235" i="1"/>
  <c r="ED235" i="1" s="1"/>
  <c r="EE235" i="1" s="1"/>
  <c r="EU296" i="1"/>
  <c r="EC296" i="1"/>
  <c r="ED296" i="1" s="1"/>
  <c r="EE296" i="1" s="1"/>
  <c r="EU185" i="1"/>
  <c r="EW185" i="1" s="1"/>
  <c r="EY185" i="1" s="1"/>
  <c r="EC185" i="1"/>
  <c r="ED185" i="1" s="1"/>
  <c r="EE185" i="1" s="1"/>
  <c r="EU14" i="1"/>
  <c r="EC14" i="1"/>
  <c r="ED14" i="1" s="1"/>
  <c r="EE14" i="1" s="1"/>
  <c r="EX315" i="1"/>
  <c r="EY26" i="1"/>
  <c r="EU90" i="1"/>
  <c r="EC90" i="1"/>
  <c r="ED90" i="1" s="1"/>
  <c r="EE90" i="1" s="1"/>
  <c r="EU225" i="1"/>
  <c r="EC225" i="1"/>
  <c r="ED225" i="1" s="1"/>
  <c r="EE225" i="1" s="1"/>
  <c r="EU317" i="1"/>
  <c r="EC317" i="1"/>
  <c r="ED317" i="1" s="1"/>
  <c r="EE317" i="1" s="1"/>
  <c r="EU154" i="1"/>
  <c r="EC154" i="1"/>
  <c r="ED154" i="1" s="1"/>
  <c r="EE154" i="1" s="1"/>
  <c r="EX229" i="1"/>
  <c r="EU93" i="1"/>
  <c r="EC93" i="1"/>
  <c r="ED93" i="1" s="1"/>
  <c r="EE93" i="1" s="1"/>
  <c r="EU89" i="1"/>
  <c r="EC89" i="1"/>
  <c r="ED89" i="1" s="1"/>
  <c r="EE89" i="1" s="1"/>
  <c r="EU198" i="1"/>
  <c r="EC198" i="1"/>
  <c r="ED198" i="1" s="1"/>
  <c r="EE198" i="1" s="1"/>
  <c r="EU178" i="1"/>
  <c r="EC178" i="1"/>
  <c r="ED178" i="1" s="1"/>
  <c r="EE178" i="1" s="1"/>
  <c r="EU179" i="1"/>
  <c r="EC179" i="1"/>
  <c r="ED179" i="1" s="1"/>
  <c r="EE179" i="1" s="1"/>
  <c r="EU186" i="1"/>
  <c r="EW186" i="1" s="1"/>
  <c r="EY186" i="1" s="1"/>
  <c r="EC186" i="1"/>
  <c r="ED186" i="1" s="1"/>
  <c r="EE186" i="1" s="1"/>
  <c r="EU180" i="1"/>
  <c r="EW180" i="1" s="1"/>
  <c r="EY180" i="1" s="1"/>
  <c r="EC180" i="1"/>
  <c r="ED180" i="1" s="1"/>
  <c r="EE180" i="1" s="1"/>
  <c r="EU159" i="1"/>
  <c r="EW159" i="1" s="1"/>
  <c r="EY159" i="1" s="1"/>
  <c r="EC159" i="1"/>
  <c r="ED159" i="1" s="1"/>
  <c r="EE159" i="1" s="1"/>
  <c r="EU57" i="1"/>
  <c r="EW57" i="1" s="1"/>
  <c r="EY57" i="1" s="1"/>
  <c r="EC57" i="1"/>
  <c r="ED57" i="1" s="1"/>
  <c r="EE57" i="1" s="1"/>
  <c r="EX157" i="1"/>
  <c r="EU52" i="1"/>
  <c r="EW52" i="1" s="1"/>
  <c r="EY52" i="1" s="1"/>
  <c r="EC52" i="1"/>
  <c r="ED52" i="1" s="1"/>
  <c r="EE52" i="1" s="1"/>
  <c r="EX214" i="1"/>
  <c r="EU91" i="1"/>
  <c r="EC91" i="1"/>
  <c r="ED91" i="1" s="1"/>
  <c r="EE91" i="1" s="1"/>
  <c r="EU63" i="1"/>
  <c r="EW63" i="1" s="1"/>
  <c r="EY63" i="1" s="1"/>
  <c r="EC63" i="1"/>
  <c r="ED63" i="1" s="1"/>
  <c r="EE63" i="1" s="1"/>
  <c r="EU231" i="1"/>
  <c r="EC231" i="1"/>
  <c r="ED231" i="1" s="1"/>
  <c r="EE231" i="1" s="1"/>
  <c r="EU113" i="1"/>
  <c r="EW113" i="1" s="1"/>
  <c r="EY113" i="1" s="1"/>
  <c r="EC113" i="1"/>
  <c r="ED113" i="1" s="1"/>
  <c r="EE113" i="1" s="1"/>
  <c r="EU109" i="1"/>
  <c r="EC109" i="1"/>
  <c r="ED109" i="1" s="1"/>
  <c r="EE109" i="1" s="1"/>
  <c r="EU293" i="1"/>
  <c r="EC293" i="1"/>
  <c r="ED293" i="1" s="1"/>
  <c r="EE293" i="1" s="1"/>
  <c r="EU70" i="1"/>
  <c r="EW70" i="1" s="1"/>
  <c r="EY70" i="1" s="1"/>
  <c r="EC70" i="1"/>
  <c r="ED70" i="1" s="1"/>
  <c r="EE70" i="1" s="1"/>
  <c r="EU302" i="1"/>
  <c r="EW302" i="1" s="1"/>
  <c r="EY302" i="1" s="1"/>
  <c r="EC302" i="1"/>
  <c r="ED302" i="1" s="1"/>
  <c r="EE302" i="1" s="1"/>
  <c r="EU305" i="1"/>
  <c r="EC305" i="1"/>
  <c r="ED305" i="1" s="1"/>
  <c r="EE305" i="1" s="1"/>
  <c r="EU16" i="1"/>
  <c r="EC16" i="1"/>
  <c r="ED16" i="1" s="1"/>
  <c r="EE16" i="1" s="1"/>
  <c r="EU252" i="1"/>
  <c r="EC252" i="1"/>
  <c r="ED252" i="1" s="1"/>
  <c r="EE252" i="1" s="1"/>
  <c r="EU125" i="1"/>
  <c r="EC125" i="1"/>
  <c r="ED125" i="1" s="1"/>
  <c r="EE125" i="1" s="1"/>
  <c r="EU187" i="1"/>
  <c r="EC187" i="1"/>
  <c r="ED187" i="1" s="1"/>
  <c r="EE187" i="1" s="1"/>
  <c r="EU299" i="1"/>
  <c r="EC299" i="1"/>
  <c r="ED299" i="1" s="1"/>
  <c r="EE299" i="1" s="1"/>
  <c r="EU202" i="1"/>
  <c r="EC202" i="1"/>
  <c r="ED202" i="1" s="1"/>
  <c r="EE202" i="1" s="1"/>
  <c r="EU84" i="1"/>
  <c r="EC84" i="1"/>
  <c r="ED84" i="1" s="1"/>
  <c r="EE84" i="1" s="1"/>
  <c r="EU171" i="1"/>
  <c r="EC171" i="1"/>
  <c r="ED171" i="1" s="1"/>
  <c r="EE171" i="1" s="1"/>
  <c r="EU61" i="1"/>
  <c r="EC61" i="1"/>
  <c r="ED61" i="1" s="1"/>
  <c r="EE61" i="1" s="1"/>
  <c r="EX275" i="1"/>
  <c r="EU226" i="1"/>
  <c r="EW226" i="1" s="1"/>
  <c r="EY226" i="1" s="1"/>
  <c r="EC226" i="1"/>
  <c r="ED226" i="1" s="1"/>
  <c r="EE226" i="1" s="1"/>
  <c r="EX212" i="1"/>
  <c r="EX259" i="1"/>
  <c r="EX152" i="1"/>
  <c r="EX290" i="1"/>
  <c r="EX65" i="1"/>
  <c r="EX112" i="1"/>
  <c r="EX199" i="1"/>
  <c r="EX10" i="1"/>
  <c r="EX253" i="1"/>
  <c r="EW81" i="1"/>
  <c r="EY81" i="1" s="1"/>
  <c r="EX285" i="1"/>
  <c r="EX242" i="1"/>
  <c r="EX244" i="1"/>
  <c r="EX2" i="1"/>
  <c r="EX139" i="1"/>
  <c r="EX81" i="1"/>
  <c r="EX255" i="1"/>
  <c r="EY116" i="1"/>
  <c r="EX106" i="1"/>
  <c r="EX117" i="1"/>
  <c r="EX129" i="1"/>
  <c r="EX115" i="1"/>
  <c r="EX232" i="1"/>
  <c r="EX177" i="1"/>
  <c r="EX143" i="1"/>
  <c r="EX274" i="1"/>
  <c r="EY274" i="1"/>
  <c r="EX316" i="1"/>
  <c r="EX141" i="1"/>
  <c r="EX304" i="1"/>
  <c r="EX156" i="1"/>
  <c r="EX52" i="1"/>
  <c r="EX319" i="1"/>
  <c r="EX276" i="1"/>
  <c r="EX66" i="1"/>
  <c r="EY183" i="1"/>
  <c r="EX303" i="1"/>
  <c r="EY83" i="1"/>
  <c r="EX138" i="1"/>
  <c r="EX197" i="1"/>
  <c r="EX193" i="1"/>
  <c r="EX312" i="1"/>
  <c r="EX270" i="1"/>
  <c r="EX35" i="1"/>
  <c r="EX281" i="1"/>
  <c r="EX222" i="1"/>
  <c r="EX131" i="1"/>
  <c r="EX301" i="1"/>
  <c r="EX54" i="1"/>
  <c r="EX310" i="1"/>
  <c r="EX256" i="1"/>
  <c r="EX206" i="1"/>
  <c r="EX265" i="1"/>
  <c r="EX245" i="1"/>
  <c r="EX161" i="1"/>
  <c r="EX239" i="1"/>
  <c r="EX173" i="1"/>
  <c r="EY292" i="1"/>
  <c r="EX167" i="1"/>
  <c r="EX96" i="1"/>
  <c r="EX207" i="1"/>
  <c r="EX233" i="1"/>
  <c r="EX97" i="1"/>
  <c r="EX269" i="1"/>
  <c r="EY49" i="1"/>
  <c r="EX181" i="1"/>
  <c r="EX166" i="1"/>
  <c r="EX318" i="1"/>
  <c r="EX241" i="1"/>
  <c r="EX221" i="1"/>
  <c r="EX64" i="1"/>
  <c r="EX230" i="1"/>
  <c r="EX25" i="1"/>
  <c r="EX279" i="1"/>
  <c r="EX73" i="1"/>
  <c r="EX140" i="1"/>
  <c r="EX137" i="1"/>
  <c r="EW286" i="1"/>
  <c r="EY286" i="1" s="1"/>
  <c r="EX308" i="1"/>
  <c r="EW79" i="1"/>
  <c r="EY79" i="1" s="1"/>
  <c r="EW125" i="1"/>
  <c r="EY125" i="1" s="1"/>
  <c r="EW118" i="1"/>
  <c r="EY118" i="1" s="1"/>
  <c r="EX257" i="1"/>
  <c r="EX77" i="1"/>
  <c r="EX31" i="1"/>
  <c r="EW251" i="1"/>
  <c r="EY251" i="1" s="1"/>
  <c r="EX144" i="1"/>
  <c r="EX224" i="1"/>
  <c r="EY191" i="1"/>
  <c r="EW150" i="1"/>
  <c r="EY150" i="1" s="1"/>
  <c r="EX196" i="1"/>
  <c r="EW171" i="1"/>
  <c r="EY171" i="1" s="1"/>
  <c r="EW42" i="1"/>
  <c r="EY42" i="1" s="1"/>
  <c r="EW76" i="1"/>
  <c r="EY76" i="1" s="1"/>
  <c r="EW235" i="1"/>
  <c r="EY235" i="1" s="1"/>
  <c r="EW61" i="1"/>
  <c r="EY61" i="1" s="1"/>
  <c r="EW190" i="1"/>
  <c r="EY190" i="1" s="1"/>
  <c r="EW122" i="1"/>
  <c r="EY122" i="1" s="1"/>
  <c r="EX134" i="1"/>
  <c r="EX280" i="1"/>
  <c r="EY88" i="1"/>
  <c r="EW46" i="1"/>
  <c r="EY46" i="1" s="1"/>
  <c r="EW16" i="1"/>
  <c r="EY16" i="1" s="1"/>
  <c r="EW33" i="1"/>
  <c r="EY33" i="1" s="1"/>
  <c r="EX34" i="1"/>
  <c r="EX283" i="1"/>
  <c r="EY165" i="1"/>
  <c r="EW258" i="1"/>
  <c r="EY258" i="1" s="1"/>
  <c r="EW201" i="1"/>
  <c r="EX201" i="1" s="1"/>
  <c r="EW234" i="1"/>
  <c r="EY234" i="1" s="1"/>
  <c r="EW179" i="1"/>
  <c r="EY179" i="1" s="1"/>
  <c r="EW178" i="1"/>
  <c r="EY178" i="1" s="1"/>
  <c r="EX226" i="1"/>
  <c r="EX22" i="1"/>
  <c r="EW44" i="1"/>
  <c r="EY44" i="1" s="1"/>
  <c r="EW154" i="1"/>
  <c r="EY154" i="1" s="1"/>
  <c r="EX154" i="1"/>
  <c r="EW297" i="1"/>
  <c r="EY297" i="1" s="1"/>
  <c r="EW200" i="1"/>
  <c r="EY200" i="1" s="1"/>
  <c r="EW136" i="1"/>
  <c r="EY136" i="1" s="1"/>
  <c r="EX163" i="1"/>
  <c r="EX75" i="1"/>
  <c r="EX4" i="1"/>
  <c r="EX126" i="1"/>
  <c r="EX48" i="1"/>
  <c r="EX240" i="1"/>
  <c r="EW84" i="1"/>
  <c r="EY84" i="1" s="1"/>
  <c r="EX51" i="1"/>
  <c r="EW202" i="1"/>
  <c r="EY202" i="1" s="1"/>
  <c r="EW58" i="1"/>
  <c r="EY58" i="1" s="1"/>
  <c r="EW225" i="1"/>
  <c r="EY225" i="1" s="1"/>
  <c r="EX266" i="1"/>
  <c r="EW277" i="1"/>
  <c r="EY277" i="1" s="1"/>
  <c r="EW187" i="1"/>
  <c r="EY187" i="1" s="1"/>
  <c r="EW69" i="1"/>
  <c r="EY69" i="1" s="1"/>
  <c r="EW252" i="1"/>
  <c r="EY252" i="1" s="1"/>
  <c r="EX252" i="1"/>
  <c r="EW317" i="1"/>
  <c r="EY317" i="1" s="1"/>
  <c r="EW198" i="1"/>
  <c r="EY198" i="1" s="1"/>
  <c r="EW299" i="1"/>
  <c r="EY299" i="1" s="1"/>
  <c r="EW104" i="1"/>
  <c r="EY104" i="1" s="1"/>
  <c r="EW29" i="1"/>
  <c r="EY29" i="1" s="1"/>
  <c r="EW93" i="1"/>
  <c r="EY93" i="1" s="1"/>
  <c r="EW89" i="1"/>
  <c r="EY89" i="1" s="1"/>
  <c r="EX289" i="1"/>
  <c r="EW148" i="1"/>
  <c r="EY148" i="1" s="1"/>
  <c r="EW176" i="1"/>
  <c r="EY176" i="1" s="1"/>
  <c r="EW231" i="1"/>
  <c r="EY231" i="1" s="1"/>
  <c r="EW246" i="1"/>
  <c r="EY246" i="1" s="1"/>
  <c r="EW132" i="1"/>
  <c r="EY132" i="1" s="1"/>
  <c r="EX132" i="1"/>
  <c r="EW14" i="1"/>
  <c r="EY14" i="1" s="1"/>
  <c r="EW100" i="1"/>
  <c r="EY100" i="1" s="1"/>
  <c r="EW210" i="1"/>
  <c r="EY210" i="1" s="1"/>
  <c r="EW121" i="1"/>
  <c r="EY121" i="1" s="1"/>
  <c r="EW39" i="1"/>
  <c r="EY39" i="1" s="1"/>
  <c r="EW298" i="1"/>
  <c r="EY298" i="1" s="1"/>
  <c r="EW254" i="1"/>
  <c r="EY254" i="1" s="1"/>
  <c r="EX254" i="1"/>
  <c r="EW213" i="1"/>
  <c r="EY213" i="1" s="1"/>
  <c r="EW216" i="1"/>
  <c r="EY216" i="1" s="1"/>
  <c r="EW293" i="1"/>
  <c r="EY293" i="1" s="1"/>
  <c r="EX293" i="1"/>
  <c r="EX41" i="1"/>
  <c r="EW111" i="1"/>
  <c r="EY111" i="1" s="1"/>
  <c r="EW87" i="1"/>
  <c r="EY87" i="1" s="1"/>
  <c r="EW175" i="1"/>
  <c r="EY175" i="1" s="1"/>
  <c r="EW322" i="1"/>
  <c r="EY322" i="1" s="1"/>
  <c r="EW90" i="1"/>
  <c r="EY90" i="1" s="1"/>
  <c r="EW243" i="1"/>
  <c r="EY243" i="1" s="1"/>
  <c r="EW174" i="1"/>
  <c r="EY174" i="1" s="1"/>
  <c r="EX174" i="1"/>
  <c r="EW218" i="1"/>
  <c r="EY218" i="1" s="1"/>
  <c r="EX288" i="1"/>
  <c r="EX194" i="1"/>
  <c r="EW305" i="1"/>
  <c r="EY305" i="1" s="1"/>
  <c r="EW296" i="1"/>
  <c r="EY296" i="1" s="1"/>
  <c r="EW262" i="1"/>
  <c r="EY262" i="1" s="1"/>
  <c r="EX262" i="1"/>
  <c r="EW195" i="1"/>
  <c r="EY195" i="1" s="1"/>
  <c r="EW13" i="1"/>
  <c r="EY13" i="1" s="1"/>
  <c r="EW98" i="1"/>
  <c r="EY98" i="1" s="1"/>
  <c r="EX188" i="1" l="1"/>
  <c r="EX228" i="1"/>
  <c r="EX278" i="1"/>
  <c r="EX43" i="1"/>
  <c r="EX215" i="1"/>
  <c r="EY127" i="1"/>
  <c r="EW109" i="1"/>
  <c r="EY109" i="1" s="1"/>
  <c r="EW74" i="1"/>
  <c r="EY74" i="1" s="1"/>
  <c r="EW101" i="1"/>
  <c r="EY101" i="1" s="1"/>
  <c r="EX63" i="1"/>
  <c r="EW21" i="1"/>
  <c r="EY21" i="1" s="1"/>
  <c r="EX21" i="1"/>
  <c r="EW91" i="1"/>
  <c r="EY91" i="1" s="1"/>
  <c r="EX249" i="1"/>
  <c r="EW237" i="1"/>
  <c r="EY237" i="1" s="1"/>
  <c r="EX145" i="1"/>
  <c r="EX184" i="1"/>
  <c r="EY291" i="1"/>
  <c r="EX11" i="1"/>
  <c r="EX72" i="1"/>
  <c r="EX135" i="1"/>
  <c r="EW55" i="1"/>
  <c r="EY55" i="1" s="1"/>
  <c r="EX55" i="1"/>
  <c r="EX78" i="1"/>
  <c r="EX8" i="1"/>
  <c r="EX60" i="1"/>
  <c r="EX119" i="1"/>
  <c r="EX56" i="1"/>
  <c r="EX85" i="1"/>
  <c r="EX53" i="1"/>
  <c r="EY313" i="1"/>
  <c r="EW219" i="1"/>
  <c r="EY219" i="1" s="1"/>
  <c r="EX320" i="1"/>
  <c r="EX105" i="1"/>
  <c r="EX164" i="1"/>
  <c r="EX17" i="1"/>
  <c r="EX153" i="1"/>
  <c r="EX248" i="1"/>
  <c r="EY248" i="1"/>
  <c r="EX15" i="1"/>
  <c r="EY172" i="1"/>
  <c r="EW192" i="1"/>
  <c r="EY192" i="1" s="1"/>
  <c r="EX236" i="1"/>
  <c r="EX29" i="1"/>
  <c r="EX302" i="1"/>
  <c r="EX89" i="1"/>
  <c r="EX169" i="1"/>
  <c r="EX190" i="1"/>
  <c r="EX180" i="1"/>
  <c r="EX118" i="1"/>
  <c r="EX225" i="1"/>
  <c r="EX234" i="1"/>
  <c r="EX218" i="1"/>
  <c r="EX231" i="1"/>
  <c r="EX6" i="1"/>
  <c r="EX264" i="1"/>
  <c r="EX235" i="1"/>
  <c r="EX322" i="1"/>
  <c r="EX123" i="1"/>
  <c r="EX121" i="1"/>
  <c r="EX202" i="1"/>
  <c r="EX13" i="1"/>
  <c r="EX311" i="1"/>
  <c r="EX168" i="1"/>
  <c r="EX57" i="1"/>
  <c r="EX258" i="1"/>
  <c r="EX146" i="1"/>
  <c r="EX32" i="1"/>
  <c r="EX297" i="1"/>
  <c r="EX271" i="1"/>
  <c r="EX98" i="1"/>
  <c r="EX47" i="1"/>
  <c r="EX299" i="1"/>
  <c r="EX148" i="1"/>
  <c r="EX33" i="1"/>
  <c r="EX46" i="1"/>
  <c r="EX67" i="1"/>
  <c r="EX84" i="1"/>
  <c r="EX171" i="1"/>
  <c r="EX9" i="1"/>
  <c r="EX38" i="1"/>
  <c r="EX300" i="1"/>
  <c r="EX296" i="1"/>
  <c r="EX268" i="1"/>
  <c r="EX122" i="1"/>
  <c r="EX150" i="1"/>
  <c r="EX111" i="1"/>
  <c r="EX189" i="1"/>
  <c r="EX103" i="1"/>
  <c r="EX158" i="1"/>
  <c r="EX39" i="1"/>
  <c r="EX130" i="1"/>
  <c r="EX108" i="1"/>
  <c r="EX14" i="1"/>
  <c r="EX133" i="1"/>
  <c r="EX272" i="1"/>
  <c r="EX213" i="1"/>
  <c r="EX261" i="1"/>
  <c r="EX155" i="1"/>
  <c r="EX124" i="1"/>
  <c r="EX298" i="1"/>
  <c r="EX305" i="1"/>
  <c r="EX100" i="1"/>
  <c r="EX36" i="1"/>
  <c r="EX70" i="1"/>
  <c r="EX16" i="1"/>
  <c r="EX128" i="1"/>
  <c r="EX7" i="1"/>
  <c r="EX286" i="1"/>
  <c r="EX58" i="1"/>
  <c r="EX321" i="1"/>
  <c r="EX125" i="1"/>
  <c r="EX185" i="1"/>
  <c r="EX159" i="1"/>
  <c r="EX187" i="1"/>
  <c r="EX277" i="1"/>
  <c r="EX195" i="1"/>
  <c r="EX200" i="1"/>
  <c r="EX243" i="1"/>
  <c r="EX170" i="1"/>
  <c r="EX24" i="1"/>
  <c r="EX317" i="1"/>
  <c r="EX44" i="1"/>
  <c r="EX20" i="1"/>
  <c r="EX79" i="1"/>
  <c r="EX68" i="1"/>
  <c r="EX175" i="1"/>
  <c r="EX178" i="1"/>
  <c r="EX247" i="1"/>
  <c r="EX306" i="1"/>
  <c r="EX76" i="1"/>
  <c r="EX90" i="1"/>
  <c r="EX93" i="1"/>
  <c r="EX69" i="1"/>
  <c r="EX186" i="1"/>
  <c r="EX198" i="1"/>
  <c r="EX309" i="1"/>
  <c r="EX113" i="1"/>
  <c r="EX80" i="1"/>
  <c r="EX104" i="1"/>
  <c r="EX42" i="1"/>
  <c r="EX30" i="1"/>
  <c r="EX267" i="1"/>
  <c r="EX176" i="1"/>
  <c r="EX87" i="1"/>
  <c r="EX182" i="1"/>
  <c r="EX61" i="1"/>
  <c r="EX251" i="1"/>
  <c r="EX246" i="1"/>
  <c r="EX162" i="1"/>
  <c r="EX136" i="1"/>
  <c r="EY201" i="1"/>
  <c r="EX95" i="1"/>
  <c r="EX227" i="1"/>
  <c r="EX62" i="1"/>
  <c r="EX179" i="1"/>
  <c r="EX216" i="1"/>
  <c r="EX210" i="1"/>
  <c r="EX260" i="1"/>
  <c r="EX192" i="1" l="1"/>
  <c r="EX91" i="1"/>
  <c r="EX74" i="1"/>
  <c r="EX101" i="1"/>
  <c r="EX219" i="1"/>
  <c r="EX109" i="1"/>
  <c r="EX237" i="1"/>
</calcChain>
</file>

<file path=xl/sharedStrings.xml><?xml version="1.0" encoding="utf-8"?>
<sst xmlns="http://schemas.openxmlformats.org/spreadsheetml/2006/main" count="4798" uniqueCount="294">
  <si>
    <t>pitch_type</t>
  </si>
  <si>
    <t>game_date</t>
  </si>
  <si>
    <t>release_speed</t>
  </si>
  <si>
    <t>release_pos_x</t>
  </si>
  <si>
    <t>release_pos_z</t>
  </si>
  <si>
    <t>player_name</t>
  </si>
  <si>
    <t>batter</t>
  </si>
  <si>
    <t>pitcher</t>
  </si>
  <si>
    <t>events</t>
  </si>
  <si>
    <t>description</t>
  </si>
  <si>
    <t>spin_dir</t>
  </si>
  <si>
    <t>spin_rate_deprecated</t>
  </si>
  <si>
    <t>break_angle_deprecated</t>
  </si>
  <si>
    <t>break_length_deprecated</t>
  </si>
  <si>
    <t>zone</t>
  </si>
  <si>
    <t>des</t>
  </si>
  <si>
    <t>game_type</t>
  </si>
  <si>
    <t>stand</t>
  </si>
  <si>
    <t>p_throws</t>
  </si>
  <si>
    <t>home_team</t>
  </si>
  <si>
    <t>away_team</t>
  </si>
  <si>
    <t>type</t>
  </si>
  <si>
    <t>hit_location</t>
  </si>
  <si>
    <t>bb_type</t>
  </si>
  <si>
    <t>balls</t>
  </si>
  <si>
    <t>strikes</t>
  </si>
  <si>
    <t>game_year</t>
  </si>
  <si>
    <t>pfx_x</t>
  </si>
  <si>
    <t>pfx_z</t>
  </si>
  <si>
    <t>plate_x</t>
  </si>
  <si>
    <t>plate_z</t>
  </si>
  <si>
    <t>on_3b</t>
  </si>
  <si>
    <t>on_2b</t>
  </si>
  <si>
    <t>on_1b</t>
  </si>
  <si>
    <t>outs_when_up</t>
  </si>
  <si>
    <t>inning</t>
  </si>
  <si>
    <t>inning_topbot</t>
  </si>
  <si>
    <t>hc_x</t>
  </si>
  <si>
    <t>hc_y</t>
  </si>
  <si>
    <t>tfs_deprecated</t>
  </si>
  <si>
    <t>tfs_zulu_deprecated</t>
  </si>
  <si>
    <t>umpire</t>
  </si>
  <si>
    <t>sv_id</t>
  </si>
  <si>
    <t>vx0</t>
  </si>
  <si>
    <t>vy0</t>
  </si>
  <si>
    <t>vz0</t>
  </si>
  <si>
    <t>ax</t>
  </si>
  <si>
    <t>ay</t>
  </si>
  <si>
    <t>az</t>
  </si>
  <si>
    <t>sz_top</t>
  </si>
  <si>
    <t>sz_bot</t>
  </si>
  <si>
    <t>hit_distance_sc</t>
  </si>
  <si>
    <t>launch_speed</t>
  </si>
  <si>
    <t>launch_angle</t>
  </si>
  <si>
    <t>effective_speed</t>
  </si>
  <si>
    <t>release_spin_rate</t>
  </si>
  <si>
    <t>release_extension</t>
  </si>
  <si>
    <t>game_pk</t>
  </si>
  <si>
    <t>fielder_2</t>
  </si>
  <si>
    <t>fielder_3</t>
  </si>
  <si>
    <t>fielder_4</t>
  </si>
  <si>
    <t>fielder_5</t>
  </si>
  <si>
    <t>fielder_6</t>
  </si>
  <si>
    <t>fielder_7</t>
  </si>
  <si>
    <t>fielder_8</t>
  </si>
  <si>
    <t>fielder_9</t>
  </si>
  <si>
    <t>release_pos_y</t>
  </si>
  <si>
    <t>estimated_ba_using_speedangle</t>
  </si>
  <si>
    <t>estimated_woba_using_speedangle</t>
  </si>
  <si>
    <t>woba_value</t>
  </si>
  <si>
    <t>woba_denom</t>
  </si>
  <si>
    <t>babip_value</t>
  </si>
  <si>
    <t>iso_value</t>
  </si>
  <si>
    <t>launch_speed_angle</t>
  </si>
  <si>
    <t>at_bat_number</t>
  </si>
  <si>
    <t>pitch_number</t>
  </si>
  <si>
    <t>pitch_name</t>
  </si>
  <si>
    <t>home_score</t>
  </si>
  <si>
    <t>away_score</t>
  </si>
  <si>
    <t>bat_score</t>
  </si>
  <si>
    <t>fld_score</t>
  </si>
  <si>
    <t>post_away_score</t>
  </si>
  <si>
    <t>post_home_score</t>
  </si>
  <si>
    <t>post_bat_score</t>
  </si>
  <si>
    <t>post_fld_score</t>
  </si>
  <si>
    <t>if_fielding_alignment</t>
  </si>
  <si>
    <t>of_fielding_alignment</t>
  </si>
  <si>
    <t>spin_axis</t>
  </si>
  <si>
    <t>delta_home_win_exp</t>
  </si>
  <si>
    <t>delta_run_exp</t>
  </si>
  <si>
    <t>bat_speed</t>
  </si>
  <si>
    <t>swing_length</t>
  </si>
  <si>
    <t>estimated_slg_using_speedangle</t>
  </si>
  <si>
    <t>delta_pitcher_run_exp</t>
  </si>
  <si>
    <t>hyper_speed</t>
  </si>
  <si>
    <t>home_score_diff</t>
  </si>
  <si>
    <t>bat_score_diff</t>
  </si>
  <si>
    <t>home_win_exp</t>
  </si>
  <si>
    <t>bat_win_exp</t>
  </si>
  <si>
    <t>age_pit_legacy</t>
  </si>
  <si>
    <t>age_bat_legacy</t>
  </si>
  <si>
    <t>age_pit</t>
  </si>
  <si>
    <t>age_bat</t>
  </si>
  <si>
    <t>n_thruorder_pitcher</t>
  </si>
  <si>
    <t>n_priorpa_thisgame_player_at_bat</t>
  </si>
  <si>
    <t>pitcher_days_since_prev_game</t>
  </si>
  <si>
    <t>batter_days_since_prev_game</t>
  </si>
  <si>
    <t>pitcher_days_until_next_game</t>
  </si>
  <si>
    <t>batter_days_until_next_game</t>
  </si>
  <si>
    <t>api_break_z_with_gravity</t>
  </si>
  <si>
    <t>api_break_x_arm</t>
  </si>
  <si>
    <t>api_break_x_batter_in</t>
  </si>
  <si>
    <t>arm_angle</t>
  </si>
  <si>
    <t>SL</t>
  </si>
  <si>
    <t>Rogers, Trevor</t>
  </si>
  <si>
    <t>walk</t>
  </si>
  <si>
    <t>ball</t>
  </si>
  <si>
    <t>Josh Naylor walks.</t>
  </si>
  <si>
    <t>R</t>
  </si>
  <si>
    <t>L</t>
  </si>
  <si>
    <t>CLE</t>
  </si>
  <si>
    <t>BAL</t>
  </si>
  <si>
    <t>B</t>
  </si>
  <si>
    <t>Bot</t>
  </si>
  <si>
    <t>Slider</t>
  </si>
  <si>
    <t>Infield shade</t>
  </si>
  <si>
    <t>Standard</t>
  </si>
  <si>
    <t>SI</t>
  </si>
  <si>
    <t>foul</t>
  </si>
  <si>
    <t>S</t>
  </si>
  <si>
    <t>Sinker</t>
  </si>
  <si>
    <t>CH</t>
  </si>
  <si>
    <t>Changeup</t>
  </si>
  <si>
    <t>ST</t>
  </si>
  <si>
    <t>Lively, Ben</t>
  </si>
  <si>
    <t>field_out</t>
  </si>
  <si>
    <t>hit_into_play</t>
  </si>
  <si>
    <t>Anthony Santander pops out to shortstop Brayan Rocchio.</t>
  </si>
  <si>
    <t>X</t>
  </si>
  <si>
    <t>popup</t>
  </si>
  <si>
    <t>Top</t>
  </si>
  <si>
    <t>Sweeper</t>
  </si>
  <si>
    <t>Strategic</t>
  </si>
  <si>
    <t>FF</t>
  </si>
  <si>
    <t>4-Seam Fastball</t>
  </si>
  <si>
    <t>called_strike</t>
  </si>
  <si>
    <t>single</t>
  </si>
  <si>
    <t>Gunnar Henderson singles on a sharp line drive to center fielder Lane Thomas.</t>
  </si>
  <si>
    <t>line_drive</t>
  </si>
  <si>
    <t>José Ramírez flies out to center fielder Cedric Mullins.</t>
  </si>
  <si>
    <t>fly_ball</t>
  </si>
  <si>
    <t>Adley Rutschman grounds out, second baseman Tyler Freeman to first baseman Josh Naylor.</t>
  </si>
  <si>
    <t>ground_ball</t>
  </si>
  <si>
    <t>CU</t>
  </si>
  <si>
    <t>Colton Cowser flies out to right fielder Jhonkensy Noel.</t>
  </si>
  <si>
    <t>Curveball</t>
  </si>
  <si>
    <t>Lane Thomas lines out sharply to right fielder Anthony Santander.</t>
  </si>
  <si>
    <t>Steven Kwan singles on a line drive to center fielder Cedric Mullins.   Brayan Rocchio to 3rd.</t>
  </si>
  <si>
    <t>Jackson Holliday grounds out, shortstop Brayan Rocchio to first baseman Josh Naylor.</t>
  </si>
  <si>
    <t>Ramón Urías flies out to center fielder Lane Thomas.</t>
  </si>
  <si>
    <t>swinging_strike</t>
  </si>
  <si>
    <t>Brayan Rocchio walks.</t>
  </si>
  <si>
    <t>strikeout</t>
  </si>
  <si>
    <t>swinging_strike_blocked</t>
  </si>
  <si>
    <t>Cedric Mullins strikes out swinging.</t>
  </si>
  <si>
    <t>Bo Naylor grounds out to first baseman Ryan Mountcastle.</t>
  </si>
  <si>
    <t>Tyler Freeman flies out to center fielder Cedric Mullins.</t>
  </si>
  <si>
    <t>Ryan Mountcastle flies out to right fielder Jhonkensy Noel.</t>
  </si>
  <si>
    <t>Ryan O'Hearn flies out to center fielder Lane Thomas.</t>
  </si>
  <si>
    <t>home_run</t>
  </si>
  <si>
    <t>Anthony Santander homers (32) on a fly ball to right field.</t>
  </si>
  <si>
    <t>Jhonkensy Noel grounds out, shortstop Gunnar Henderson to first baseman Ryan Mountcastle.</t>
  </si>
  <si>
    <t>Gunnar Henderson flies out to center fielder Lane Thomas.</t>
  </si>
  <si>
    <t>David Fry homers (9) on a fly ball to left center field.   José Ramírez scores.    Josh Naylor scores.</t>
  </si>
  <si>
    <t>grounded_into_double_play</t>
  </si>
  <si>
    <t>Adley Rutschman grounds into a double play, second baseman Tyler Freeman to shortstop Brayan Rocchio to first baseman Josh Naylor.   Colton Cowser out at 2nd.    Adley Rutschman out at 1st.</t>
  </si>
  <si>
    <t>Colton Cowser walks.</t>
  </si>
  <si>
    <t>Jackson Holliday called out on strikes.</t>
  </si>
  <si>
    <t>Suárez, Albert</t>
  </si>
  <si>
    <t>Josh Naylor singles on a sharp line drive to left fielder Colton Cowser.</t>
  </si>
  <si>
    <t>double</t>
  </si>
  <si>
    <t>José Ramírez doubles (24) on a sharp ground ball to left fielder Colton Cowser, deflected by third baseman Ramón Urías.</t>
  </si>
  <si>
    <t>foul_tip</t>
  </si>
  <si>
    <t>Ramón Urías strikes out on a foul tip.</t>
  </si>
  <si>
    <t>Lane Thomas called out on strikes.</t>
  </si>
  <si>
    <t>Cedric Mullins grounds out, third baseman José Ramírez to first baseman Josh Naylor.</t>
  </si>
  <si>
    <t>José Ramírez homers (28) on a line drive to right field.    Lane Thomas scores.</t>
  </si>
  <si>
    <t>Steven Kwan lines out to left fielder Colton Cowser.</t>
  </si>
  <si>
    <t>Lane Thomas doubles (18) on a line drive to left fielder Colton Cowser.</t>
  </si>
  <si>
    <t>Steven Kwan grounds out, second baseman Jackson Holliday to first baseman Ryan Mountcastle.</t>
  </si>
  <si>
    <t>Ryan Mountcastle strikes out swinging.</t>
  </si>
  <si>
    <t>Brayan Rocchio grounds out, shortstop Gunnar Henderson to first baseman Ryan Mountcastle.</t>
  </si>
  <si>
    <t>Brayan Rocchio pops out to shortstop Gunnar Henderson.</t>
  </si>
  <si>
    <t>Bo Naylor strikes out swinging.</t>
  </si>
  <si>
    <t>Webb, Jacob</t>
  </si>
  <si>
    <t>Steven Kwan strikes out on a foul tip.</t>
  </si>
  <si>
    <t>Ryan O'Hearn grounds out, second baseman Tyler Freeman to first baseman Josh Naylor.</t>
  </si>
  <si>
    <t>Bo Naylor grounds out, third baseman Ramón Urías to first baseman Ryan Mountcastle.</t>
  </si>
  <si>
    <t>Tyler Freeman grounds out, third baseman Ramón Urías to first baseman Ryan Mountcastle.</t>
  </si>
  <si>
    <t>Brayan Rocchio doubles (14) on a fly ball to center fielder Cedric Mullins, deflected by left fielder Colton Cowser.</t>
  </si>
  <si>
    <t>Jhonkensy Noel strikes out swinging.</t>
  </si>
  <si>
    <t>FS</t>
  </si>
  <si>
    <t>Sandlin, Nick</t>
  </si>
  <si>
    <t>Eloy Jiménez strikes out on a foul tip.</t>
  </si>
  <si>
    <t>Split-Finger</t>
  </si>
  <si>
    <t>Tyler Freeman grounds out, shortstop Gunnar Henderson to first baseman Ryan Mountcastle.</t>
  </si>
  <si>
    <t>Herrin, Tim</t>
  </si>
  <si>
    <t>Anthony Santander strikes out swinging.</t>
  </si>
  <si>
    <t>blocked_ball</t>
  </si>
  <si>
    <t>FC</t>
  </si>
  <si>
    <t>Jhonkensy Noel walks.</t>
  </si>
  <si>
    <t>Cutter</t>
  </si>
  <si>
    <t>Anthony Santander flies out to left fielder Steven Kwan.</t>
  </si>
  <si>
    <t>Smith, Burch</t>
  </si>
  <si>
    <t>David Fry called out on strikes.</t>
  </si>
  <si>
    <t>force_out</t>
  </si>
  <si>
    <t>David Fry grounds into a force out, third baseman Ramón Urías to second baseman Jackson Holliday.   Josh Naylor out at 2nd.    David Fry to 1st.</t>
  </si>
  <si>
    <t>Bo Naylor homers (8) on a fly ball to right field.    Josh Naylor scores.    Tyler Freeman scores.</t>
  </si>
  <si>
    <t>Cedric Mullins grounds into a force out, first baseman Josh Naylor to shortstop Brayan Rocchio.   Ryan O'Hearn out at 2nd.    Cedric Mullins to 1st.</t>
  </si>
  <si>
    <t>Josh Naylor singles on a sharp line drive to center fielder Cedric Mullins.   Lane Thomas scores.</t>
  </si>
  <si>
    <t>Gunnar Henderson doubles (21) on a sharp line drive to center fielder Lane Thomas.   Colton Cowser scores.</t>
  </si>
  <si>
    <t>Gunnar Henderson flies out sharply to center fielder Lane Thomas.   Austin Slater to 3rd.</t>
  </si>
  <si>
    <t>Josh Naylor lines out to second baseman Jackson Holliday.</t>
  </si>
  <si>
    <t>Smith, Cade</t>
  </si>
  <si>
    <t>Cedric Mullins flies out to right fielder Jhonkensy Noel.</t>
  </si>
  <si>
    <t>sac_fly</t>
  </si>
  <si>
    <t>José Ramírez out on a sacrifice fly to center fielder Cedric Mullins.   Steven Kwan scores.    Lane Thomas to 3rd.</t>
  </si>
  <si>
    <t>Daniel Schneemann strikes out swinging.</t>
  </si>
  <si>
    <t>Adley Rutschman lines out to center fielder Lane Thomas.</t>
  </si>
  <si>
    <t>hit_by_pitch</t>
  </si>
  <si>
    <t>Tyler Freeman hit by pitch.    Josh Naylor to 2nd.</t>
  </si>
  <si>
    <t>fielders_choice</t>
  </si>
  <si>
    <t>Adley Rutschman reaches on a fielder's choice, fielded by shortstop Brayan Rocchio.   Jackson Holliday scores.    Austin Slater to 2nd.  Fielding error by shortstop Brayan Rocchio.</t>
  </si>
  <si>
    <t>Colton Cowser doubles (16) on a ground ball to right fielder Jhonkensy Noel.</t>
  </si>
  <si>
    <t>Ryan O'Hearn walks.</t>
  </si>
  <si>
    <t>Austin Slater singles on a line drive to center fielder Lane Thomas.   Jackson Holliday to 3rd.</t>
  </si>
  <si>
    <t>Jackson Holliday hit by pitch.</t>
  </si>
  <si>
    <t>Lane Thomas doubles (17) on a sharp line drive to left fielder Colton Cowser.   Steven Kwan to 3rd.</t>
  </si>
  <si>
    <t>Ryan O'Hearn lines out to left fielder Steven Kwan.</t>
  </si>
  <si>
    <t>Lane Thomas walks.</t>
  </si>
  <si>
    <t>Jhonkensy Noel pops out to third baseman Ramón Urías.</t>
  </si>
  <si>
    <t>Ramón Urías strikes out swinging.</t>
  </si>
  <si>
    <t>Steven Kwan singles on a line drive to center fielder Cedric Mullins.</t>
  </si>
  <si>
    <t>David Fry strikes out on a foul tip.</t>
  </si>
  <si>
    <t>tr</t>
  </si>
  <si>
    <t>vxr</t>
  </si>
  <si>
    <t>vyr</t>
  </si>
  <si>
    <t>vzr</t>
  </si>
  <si>
    <t>time_of_flight</t>
  </si>
  <si>
    <t>v_bar</t>
  </si>
  <si>
    <t>vx_bar</t>
  </si>
  <si>
    <t>vy_bar</t>
  </si>
  <si>
    <t>vz_bar</t>
  </si>
  <si>
    <t>vx_hat</t>
  </si>
  <si>
    <t>vy_hat</t>
  </si>
  <si>
    <t>vz_hat</t>
  </si>
  <si>
    <t>at_x</t>
  </si>
  <si>
    <t>at_y</t>
  </si>
  <si>
    <t>at_z</t>
  </si>
  <si>
    <t>VRA</t>
  </si>
  <si>
    <t>HRA</t>
  </si>
  <si>
    <t>VAA</t>
  </si>
  <si>
    <t>vz_plate</t>
  </si>
  <si>
    <t>vx_plate</t>
  </si>
  <si>
    <t>vy_plate</t>
  </si>
  <si>
    <t>HAA</t>
  </si>
  <si>
    <t>RHP Flip</t>
  </si>
  <si>
    <t>adrag</t>
  </si>
  <si>
    <t>HB</t>
  </si>
  <si>
    <t>IVB</t>
  </si>
  <si>
    <t>Spin X</t>
  </si>
  <si>
    <t>Spin Z</t>
  </si>
  <si>
    <t>Spin Check</t>
  </si>
  <si>
    <t>x_mvmt</t>
  </si>
  <si>
    <t>z_mvmt</t>
  </si>
  <si>
    <t>tot_mvmt</t>
  </si>
  <si>
    <t>Total Break</t>
  </si>
  <si>
    <t>x_mvmt_dev</t>
  </si>
  <si>
    <t>z_mvmt_dev</t>
  </si>
  <si>
    <t>x_mvmt_dev_hb</t>
  </si>
  <si>
    <t>z_mvmt_dev_ivb</t>
  </si>
  <si>
    <t>Pitcher ID</t>
  </si>
  <si>
    <t>Pitcher Height In</t>
  </si>
  <si>
    <t>Pitcher Height</t>
  </si>
  <si>
    <t>HB/Flight</t>
  </si>
  <si>
    <t>IVB/Flight</t>
  </si>
  <si>
    <t>Net HB/Flight</t>
  </si>
  <si>
    <t>Net IVB/Flight</t>
  </si>
  <si>
    <t>xHB/Flight</t>
  </si>
  <si>
    <t>xIVB/Flight</t>
  </si>
  <si>
    <t>accel_transpose</t>
  </si>
  <si>
    <t>c_lift</t>
  </si>
  <si>
    <t>SpinT Estimtated</t>
  </si>
  <si>
    <t>Spin Effeciency Estimated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</si>
</sst>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0.0\°"/>
    <numFmt numFmtId="171" formatCode="0.0%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4" fontId="0" fillId="0" borderId="0" xfId="0" applyNumberFormat="1"/>
    <xf numFmtId="166" fontId="0" fillId="33" borderId="0" xfId="0" applyNumberFormat="1" applyFill="1"/>
    <xf numFmtId="166" fontId="0" fillId="34" borderId="0" xfId="0" applyNumberFormat="1" applyFill="1"/>
    <xf numFmtId="0" fontId="0" fillId="34" borderId="0" xfId="0" applyFill="1"/>
    <xf numFmtId="0" fontId="0" fillId="33" borderId="0" xfId="0" applyFill="1"/>
    <xf numFmtId="166" fontId="0" fillId="35" borderId="0" xfId="0" applyNumberFormat="1" applyFill="1"/>
    <xf numFmtId="0" fontId="0" fillId="35" borderId="0" xfId="0" applyFill="1"/>
    <xf numFmtId="166" fontId="0" fillId="36" borderId="0" xfId="0" applyNumberFormat="1" applyFill="1"/>
    <xf numFmtId="0" fontId="0" fillId="36" borderId="0" xfId="0" applyFill="1"/>
    <xf numFmtId="167" fontId="0" fillId="35" borderId="0" xfId="0" applyNumberFormat="1" applyFill="1"/>
    <xf numFmtId="166" fontId="0" fillId="37" borderId="0" xfId="0" applyNumberFormat="1" applyFill="1"/>
    <xf numFmtId="0" fontId="0" fillId="37" borderId="0" xfId="0" applyFill="1"/>
    <xf numFmtId="0" fontId="0" fillId="38" borderId="0" xfId="0" applyFill="1"/>
    <xf numFmtId="165" fontId="0" fillId="38" borderId="0" xfId="0" applyNumberFormat="1" applyFill="1"/>
    <xf numFmtId="164" fontId="0" fillId="38" borderId="0" xfId="0" applyNumberFormat="1" applyFill="1"/>
    <xf numFmtId="0" fontId="0" fillId="39" borderId="0" xfId="0" applyFill="1"/>
    <xf numFmtId="165" fontId="0" fillId="39" borderId="0" xfId="0" applyNumberFormat="1" applyFill="1"/>
    <xf numFmtId="166" fontId="0" fillId="39" borderId="0" xfId="0" applyNumberFormat="1" applyFill="1"/>
    <xf numFmtId="0" fontId="0" fillId="40" borderId="0" xfId="0" applyFill="1"/>
    <xf numFmtId="164" fontId="0" fillId="40" borderId="0" xfId="0" applyNumberFormat="1" applyFill="1"/>
    <xf numFmtId="166" fontId="0" fillId="41" borderId="0" xfId="0" applyNumberFormat="1" applyFill="1"/>
    <xf numFmtId="0" fontId="0" fillId="41" borderId="0" xfId="0" applyFill="1"/>
    <xf numFmtId="171" fontId="0" fillId="41" borderId="0" xfId="1" applyNumberFormat="1" applyFont="1" applyFill="1"/>
    <xf numFmtId="0" fontId="16" fillId="33" borderId="0" xfId="0" applyFont="1" applyFill="1"/>
    <xf numFmtId="0" fontId="16" fillId="37" borderId="0" xfId="0" applyFont="1" applyFill="1"/>
    <xf numFmtId="164" fontId="0" fillId="37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20F33-8FB9-4EBF-B872-ED3F16F817DD}">
  <dimension ref="A1:FF323"/>
  <sheetViews>
    <sheetView tabSelected="1" topLeftCell="EL1" zoomScaleNormal="100" workbookViewId="0">
      <selection activeCell="FG1" sqref="FG1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3" width="16" bestFit="1" customWidth="1"/>
    <col min="4" max="5" width="15.7109375" bestFit="1" customWidth="1"/>
    <col min="6" max="6" width="14.5703125" bestFit="1" customWidth="1"/>
    <col min="7" max="7" width="8.42578125" bestFit="1" customWidth="1"/>
    <col min="8" max="8" width="9.42578125" bestFit="1" customWidth="1"/>
    <col min="9" max="9" width="25.85546875" bestFit="1" customWidth="1"/>
    <col min="10" max="10" width="22.85546875" bestFit="1" customWidth="1"/>
    <col min="11" max="11" width="10.42578125" bestFit="1" customWidth="1"/>
    <col min="12" max="12" width="22.42578125" bestFit="1" customWidth="1"/>
    <col min="13" max="13" width="25.140625" bestFit="1" customWidth="1"/>
    <col min="14" max="14" width="25.7109375" bestFit="1" customWidth="1"/>
    <col min="15" max="15" width="7.42578125" bestFit="1" customWidth="1"/>
    <col min="16" max="16" width="175.140625" bestFit="1" customWidth="1"/>
    <col min="17" max="17" width="12.5703125" bestFit="1" customWidth="1"/>
    <col min="18" max="18" width="8.28515625" bestFit="1" customWidth="1"/>
    <col min="19" max="19" width="11.28515625" bestFit="1" customWidth="1"/>
    <col min="20" max="20" width="13.5703125" bestFit="1" customWidth="1"/>
    <col min="21" max="21" width="13.140625" bestFit="1" customWidth="1"/>
    <col min="22" max="22" width="6.85546875" bestFit="1" customWidth="1"/>
    <col min="23" max="23" width="13.7109375" bestFit="1" customWidth="1"/>
    <col min="24" max="24" width="11.5703125" bestFit="1" customWidth="1"/>
    <col min="25" max="25" width="7.7109375" bestFit="1" customWidth="1"/>
    <col min="26" max="26" width="9.140625" bestFit="1" customWidth="1"/>
    <col min="27" max="27" width="12.7109375" bestFit="1" customWidth="1"/>
    <col min="28" max="29" width="7.5703125" bestFit="1" customWidth="1"/>
    <col min="30" max="31" width="9.42578125" bestFit="1" customWidth="1"/>
    <col min="32" max="34" width="8.5703125" bestFit="1" customWidth="1"/>
    <col min="35" max="35" width="16" bestFit="1" customWidth="1"/>
    <col min="36" max="36" width="8.85546875" bestFit="1" customWidth="1"/>
    <col min="37" max="37" width="15.5703125" bestFit="1" customWidth="1"/>
    <col min="38" max="39" width="7.140625" bestFit="1" customWidth="1"/>
    <col min="40" max="40" width="16.28515625" bestFit="1" customWidth="1"/>
    <col min="41" max="41" width="21" bestFit="1" customWidth="1"/>
    <col min="42" max="42" width="9.5703125" bestFit="1" customWidth="1"/>
    <col min="43" max="43" width="7.7109375" bestFit="1" customWidth="1"/>
    <col min="44" max="47" width="12.7109375" bestFit="1" customWidth="1"/>
    <col min="48" max="48" width="12" bestFit="1" customWidth="1"/>
    <col min="49" max="49" width="12.7109375" bestFit="1" customWidth="1"/>
    <col min="50" max="51" width="8.85546875" bestFit="1" customWidth="1"/>
    <col min="52" max="52" width="17" bestFit="1" customWidth="1"/>
    <col min="53" max="53" width="15.7109375" bestFit="1" customWidth="1"/>
    <col min="54" max="54" width="15.140625" bestFit="1" customWidth="1"/>
    <col min="55" max="55" width="16.7109375" bestFit="1" customWidth="1"/>
    <col min="56" max="56" width="18.85546875" bestFit="1" customWidth="1"/>
    <col min="57" max="57" width="19.140625" bestFit="1" customWidth="1"/>
    <col min="58" max="58" width="11.140625" bestFit="1" customWidth="1"/>
    <col min="59" max="66" width="10.7109375" bestFit="1" customWidth="1"/>
    <col min="67" max="67" width="15.7109375" bestFit="1" customWidth="1"/>
    <col min="68" max="68" width="32.5703125" bestFit="1" customWidth="1"/>
    <col min="69" max="69" width="35.140625" bestFit="1" customWidth="1"/>
    <col min="70" max="70" width="13.7109375" bestFit="1" customWidth="1"/>
    <col min="71" max="71" width="15.140625" bestFit="1" customWidth="1"/>
    <col min="72" max="72" width="14" bestFit="1" customWidth="1"/>
    <col min="73" max="73" width="11.5703125" bestFit="1" customWidth="1"/>
    <col min="74" max="74" width="21.5703125" bestFit="1" customWidth="1"/>
    <col min="75" max="75" width="16.5703125" bestFit="1" customWidth="1"/>
    <col min="76" max="76" width="15.5703125" bestFit="1" customWidth="1"/>
    <col min="77" max="77" width="15.28515625" bestFit="1" customWidth="1"/>
    <col min="78" max="78" width="14" bestFit="1" customWidth="1"/>
    <col min="79" max="79" width="13.5703125" bestFit="1" customWidth="1"/>
    <col min="80" max="80" width="11.85546875" bestFit="1" customWidth="1"/>
    <col min="81" max="81" width="11.28515625" bestFit="1" customWidth="1"/>
    <col min="82" max="82" width="18.42578125" bestFit="1" customWidth="1"/>
    <col min="83" max="83" width="18.85546875" bestFit="1" customWidth="1"/>
    <col min="84" max="84" width="16.7109375" bestFit="1" customWidth="1"/>
    <col min="85" max="85" width="16.140625" bestFit="1" customWidth="1"/>
    <col min="86" max="86" width="21.85546875" bestFit="1" customWidth="1"/>
    <col min="87" max="87" width="22.42578125" bestFit="1" customWidth="1"/>
    <col min="88" max="88" width="11.5703125" bestFit="1" customWidth="1"/>
    <col min="89" max="89" width="21.7109375" bestFit="1" customWidth="1"/>
    <col min="90" max="90" width="15.5703125" bestFit="1" customWidth="1"/>
    <col min="91" max="91" width="12.28515625" bestFit="1" customWidth="1"/>
    <col min="92" max="92" width="14.7109375" bestFit="1" customWidth="1"/>
    <col min="93" max="93" width="32.85546875" bestFit="1" customWidth="1"/>
    <col min="94" max="94" width="22.7109375" bestFit="1" customWidth="1"/>
    <col min="95" max="95" width="14.28515625" bestFit="1" customWidth="1"/>
    <col min="96" max="96" width="17.85546875" bestFit="1" customWidth="1"/>
    <col min="97" max="97" width="15.7109375" bestFit="1" customWidth="1"/>
    <col min="98" max="98" width="16.28515625" bestFit="1" customWidth="1"/>
    <col min="99" max="99" width="14" bestFit="1" customWidth="1"/>
    <col min="100" max="100" width="16.140625" bestFit="1" customWidth="1"/>
    <col min="101" max="101" width="16.7109375" bestFit="1" customWidth="1"/>
    <col min="102" max="102" width="9.5703125" bestFit="1" customWidth="1"/>
    <col min="103" max="103" width="10.140625" bestFit="1" customWidth="1"/>
    <col min="104" max="104" width="20.85546875" bestFit="1" customWidth="1"/>
    <col min="105" max="105" width="34.140625" bestFit="1" customWidth="1"/>
    <col min="106" max="106" width="30.85546875" bestFit="1" customWidth="1"/>
    <col min="107" max="107" width="29.85546875" bestFit="1" customWidth="1"/>
    <col min="108" max="108" width="30" bestFit="1" customWidth="1"/>
    <col min="109" max="109" width="29" bestFit="1" customWidth="1"/>
    <col min="110" max="110" width="25.28515625" bestFit="1" customWidth="1"/>
    <col min="111" max="111" width="18.28515625" bestFit="1" customWidth="1"/>
    <col min="112" max="112" width="22.5703125" bestFit="1" customWidth="1"/>
    <col min="113" max="113" width="12.5703125" bestFit="1" customWidth="1"/>
    <col min="114" max="114" width="9.5703125" style="6" customWidth="1"/>
    <col min="115" max="115" width="8.28515625" style="2" bestFit="1" customWidth="1"/>
    <col min="116" max="116" width="9.28515625" style="2" bestFit="1" customWidth="1"/>
    <col min="117" max="117" width="7.28515625" style="2" bestFit="1" customWidth="1"/>
    <col min="118" max="118" width="15" style="4" bestFit="1" customWidth="1"/>
    <col min="119" max="121" width="12.7109375" style="12" bestFit="1" customWidth="1"/>
    <col min="122" max="124" width="12.7109375" style="5" bestFit="1" customWidth="1"/>
    <col min="125" max="125" width="12" style="5" bestFit="1" customWidth="1"/>
    <col min="126" max="129" width="12.7109375" style="16" bestFit="1" customWidth="1"/>
    <col min="130" max="130" width="12.7109375" style="9" bestFit="1" customWidth="1"/>
    <col min="131" max="131" width="12" style="9" bestFit="1" customWidth="1"/>
    <col min="132" max="132" width="12.7109375" style="9" bestFit="1" customWidth="1"/>
    <col min="133" max="133" width="12.7109375" style="9" customWidth="1"/>
    <col min="134" max="137" width="12.7109375" style="22" customWidth="1"/>
    <col min="138" max="138" width="10.5703125" style="12" customWidth="1"/>
    <col min="139" max="139" width="6.7109375" style="10" bestFit="1" customWidth="1"/>
    <col min="140" max="140" width="6.85546875" style="10" bestFit="1" customWidth="1"/>
    <col min="141" max="141" width="6.7109375" style="7" bestFit="1" customWidth="1"/>
    <col min="142" max="142" width="6.85546875" style="7" bestFit="1" customWidth="1"/>
    <col min="143" max="143" width="5.28515625" style="13" bestFit="1" customWidth="1"/>
    <col min="144" max="144" width="4.5703125" style="13" bestFit="1" customWidth="1"/>
    <col min="145" max="147" width="10.85546875" style="13" customWidth="1"/>
    <col min="148" max="148" width="9.5703125" style="16" bestFit="1" customWidth="1"/>
    <col min="149" max="149" width="6.28515625" style="16" bestFit="1" customWidth="1"/>
    <col min="150" max="150" width="10.5703125" style="16" bestFit="1" customWidth="1"/>
    <col min="151" max="153" width="9.140625" style="19"/>
    <col min="154" max="154" width="12.85546875" style="13" customWidth="1"/>
    <col min="155" max="155" width="11.42578125" style="13" bestFit="1" customWidth="1"/>
    <col min="156" max="156" width="17.85546875" style="5" customWidth="1"/>
    <col min="157" max="157" width="20" style="5" customWidth="1"/>
    <col min="158" max="158" width="13.28515625" style="9" bestFit="1" customWidth="1"/>
    <col min="159" max="159" width="9.85546875" style="12" bestFit="1" customWidth="1"/>
    <col min="160" max="160" width="10.28515625" style="12" bestFit="1" customWidth="1"/>
    <col min="161" max="161" width="16.85546875" style="12" customWidth="1"/>
    <col min="162" max="162" width="16.140625" style="12" customWidth="1"/>
    <col min="163" max="163" width="13.5703125" customWidth="1"/>
  </cols>
  <sheetData>
    <row r="1" spans="1:16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s="6" t="s">
        <v>244</v>
      </c>
      <c r="DK1" s="2" t="s">
        <v>245</v>
      </c>
      <c r="DL1" s="2" t="s">
        <v>246</v>
      </c>
      <c r="DM1" s="2" t="s">
        <v>247</v>
      </c>
      <c r="DN1" s="3" t="s">
        <v>248</v>
      </c>
      <c r="DO1" s="11" t="s">
        <v>263</v>
      </c>
      <c r="DP1" s="11" t="s">
        <v>264</v>
      </c>
      <c r="DQ1" s="11" t="s">
        <v>262</v>
      </c>
      <c r="DR1" s="2" t="s">
        <v>250</v>
      </c>
      <c r="DS1" s="2" t="s">
        <v>251</v>
      </c>
      <c r="DT1" s="2" t="s">
        <v>252</v>
      </c>
      <c r="DU1" s="2" t="s">
        <v>249</v>
      </c>
      <c r="DV1" s="18" t="s">
        <v>253</v>
      </c>
      <c r="DW1" s="18" t="s">
        <v>254</v>
      </c>
      <c r="DX1" s="18" t="s">
        <v>255</v>
      </c>
      <c r="DY1" s="18" t="s">
        <v>267</v>
      </c>
      <c r="DZ1" s="8" t="s">
        <v>256</v>
      </c>
      <c r="EA1" s="8" t="s">
        <v>257</v>
      </c>
      <c r="EB1" s="8" t="s">
        <v>258</v>
      </c>
      <c r="EC1" s="8" t="s">
        <v>290</v>
      </c>
      <c r="ED1" s="21" t="s">
        <v>291</v>
      </c>
      <c r="EE1" s="21" t="s">
        <v>129</v>
      </c>
      <c r="EF1" s="21" t="s">
        <v>292</v>
      </c>
      <c r="EG1" s="21" t="s">
        <v>293</v>
      </c>
      <c r="EH1" s="11" t="s">
        <v>266</v>
      </c>
      <c r="EI1" s="10" t="s">
        <v>259</v>
      </c>
      <c r="EJ1" s="10" t="s">
        <v>260</v>
      </c>
      <c r="EK1" s="6" t="s">
        <v>261</v>
      </c>
      <c r="EL1" s="6" t="s">
        <v>265</v>
      </c>
      <c r="EM1" s="13" t="s">
        <v>268</v>
      </c>
      <c r="EN1" s="13" t="s">
        <v>269</v>
      </c>
      <c r="EO1" s="13" t="s">
        <v>276</v>
      </c>
      <c r="EP1" s="13" t="s">
        <v>284</v>
      </c>
      <c r="EQ1" s="13" t="s">
        <v>285</v>
      </c>
      <c r="ER1" s="16" t="s">
        <v>270</v>
      </c>
      <c r="ES1" s="16" t="s">
        <v>271</v>
      </c>
      <c r="ET1" s="16" t="s">
        <v>272</v>
      </c>
      <c r="EU1" s="19" t="s">
        <v>273</v>
      </c>
      <c r="EV1" s="19" t="s">
        <v>274</v>
      </c>
      <c r="EW1" s="19" t="s">
        <v>275</v>
      </c>
      <c r="EX1" s="13" t="s">
        <v>277</v>
      </c>
      <c r="EY1" s="13" t="s">
        <v>278</v>
      </c>
      <c r="EZ1" s="24" t="s">
        <v>279</v>
      </c>
      <c r="FA1" s="24" t="s">
        <v>280</v>
      </c>
      <c r="FB1" s="9" t="s">
        <v>283</v>
      </c>
      <c r="FC1" s="12" t="s">
        <v>288</v>
      </c>
      <c r="FD1" s="12" t="s">
        <v>289</v>
      </c>
      <c r="FE1" s="25" t="s">
        <v>286</v>
      </c>
      <c r="FF1" s="25" t="s">
        <v>287</v>
      </c>
    </row>
    <row r="2" spans="1:162" x14ac:dyDescent="0.25">
      <c r="A2" t="s">
        <v>113</v>
      </c>
      <c r="B2" s="1">
        <v>45505</v>
      </c>
      <c r="C2">
        <v>78</v>
      </c>
      <c r="D2">
        <v>-2.97</v>
      </c>
      <c r="E2">
        <v>4.32</v>
      </c>
      <c r="F2" t="s">
        <v>202</v>
      </c>
      <c r="G2">
        <v>656811</v>
      </c>
      <c r="H2">
        <v>680704</v>
      </c>
      <c r="J2" t="s">
        <v>116</v>
      </c>
      <c r="O2">
        <v>12</v>
      </c>
      <c r="P2" t="s">
        <v>234</v>
      </c>
      <c r="Q2" t="s">
        <v>118</v>
      </c>
      <c r="R2" t="s">
        <v>119</v>
      </c>
      <c r="S2" t="s">
        <v>118</v>
      </c>
      <c r="T2" t="s">
        <v>120</v>
      </c>
      <c r="U2" t="s">
        <v>121</v>
      </c>
      <c r="V2" t="s">
        <v>122</v>
      </c>
      <c r="Y2">
        <v>1</v>
      </c>
      <c r="Z2">
        <v>0</v>
      </c>
      <c r="AA2">
        <v>2024</v>
      </c>
      <c r="AB2">
        <v>0.98</v>
      </c>
      <c r="AC2">
        <v>0.52</v>
      </c>
      <c r="AD2">
        <v>0.74</v>
      </c>
      <c r="AE2">
        <v>3.73</v>
      </c>
      <c r="AI2">
        <v>0</v>
      </c>
      <c r="AJ2">
        <v>9</v>
      </c>
      <c r="AK2" t="s">
        <v>140</v>
      </c>
      <c r="AR2">
        <v>6.21237234859443</v>
      </c>
      <c r="AS2">
        <v>-113.282325074258</v>
      </c>
      <c r="AT2">
        <v>4.7598277801824702</v>
      </c>
      <c r="AU2">
        <v>7.2628655716802601</v>
      </c>
      <c r="AV2">
        <v>21.320384271014198</v>
      </c>
      <c r="AW2">
        <v>-28.8560982777181</v>
      </c>
      <c r="AX2">
        <v>3.45</v>
      </c>
      <c r="AY2">
        <v>1.53</v>
      </c>
      <c r="BC2">
        <v>78.3</v>
      </c>
      <c r="BD2">
        <v>2608</v>
      </c>
      <c r="BE2">
        <v>6.7</v>
      </c>
      <c r="BF2">
        <v>746607</v>
      </c>
      <c r="BG2">
        <v>666310</v>
      </c>
      <c r="BH2">
        <v>647304</v>
      </c>
      <c r="BI2">
        <v>671289</v>
      </c>
      <c r="BJ2">
        <v>682177</v>
      </c>
      <c r="BK2">
        <v>677587</v>
      </c>
      <c r="BL2">
        <v>680757</v>
      </c>
      <c r="BM2">
        <v>657041</v>
      </c>
      <c r="BN2">
        <v>678877</v>
      </c>
      <c r="BO2">
        <v>53.82</v>
      </c>
      <c r="BW2">
        <v>73</v>
      </c>
      <c r="BX2">
        <v>2</v>
      </c>
      <c r="BY2" t="s">
        <v>124</v>
      </c>
      <c r="BZ2">
        <v>10</v>
      </c>
      <c r="CA2">
        <v>3</v>
      </c>
      <c r="CB2">
        <v>3</v>
      </c>
      <c r="CC2">
        <v>10</v>
      </c>
      <c r="CD2">
        <v>3</v>
      </c>
      <c r="CE2">
        <v>10</v>
      </c>
      <c r="CF2">
        <v>3</v>
      </c>
      <c r="CG2">
        <v>10</v>
      </c>
      <c r="CH2" t="s">
        <v>126</v>
      </c>
      <c r="CI2" t="s">
        <v>126</v>
      </c>
      <c r="CJ2">
        <v>87</v>
      </c>
      <c r="CK2">
        <v>0</v>
      </c>
      <c r="CL2">
        <v>6.2E-2</v>
      </c>
      <c r="CP2">
        <v>-6.2E-2</v>
      </c>
      <c r="CR2">
        <v>7</v>
      </c>
      <c r="CS2">
        <v>-7</v>
      </c>
      <c r="CT2">
        <v>0.999</v>
      </c>
      <c r="CU2">
        <v>1E-3</v>
      </c>
      <c r="CV2">
        <v>27</v>
      </c>
      <c r="CW2">
        <v>30</v>
      </c>
      <c r="CX2">
        <v>27</v>
      </c>
      <c r="CY2">
        <v>31</v>
      </c>
      <c r="CZ2">
        <v>1</v>
      </c>
      <c r="DA2">
        <v>3</v>
      </c>
      <c r="DB2">
        <v>2</v>
      </c>
      <c r="DC2">
        <v>1</v>
      </c>
      <c r="DD2">
        <v>2</v>
      </c>
      <c r="DE2">
        <v>1</v>
      </c>
      <c r="DF2">
        <v>3.25</v>
      </c>
      <c r="DG2">
        <v>-0.98</v>
      </c>
      <c r="DH2">
        <v>0.98</v>
      </c>
      <c r="DI2">
        <v>8.6999999999999993</v>
      </c>
      <c r="DJ2" s="6">
        <f>(-AS2-SQRT(AS2^2-2*AV2*(50-BO2)))/AV2</f>
        <v>-3.3614727754148782E-2</v>
      </c>
      <c r="DK2" s="2">
        <f>AR2+AU2*$DJ2</f>
        <v>5.968233099687418</v>
      </c>
      <c r="DL2" s="2">
        <f>AS2+AV2*$DJ2</f>
        <v>-113.99900398714198</v>
      </c>
      <c r="DM2" s="2">
        <f>AT2+AW2*$DJ2</f>
        <v>5.7298176678349257</v>
      </c>
      <c r="DN2" s="4">
        <f>(-DL2-SQRT(DL2^2-2*AV2*(BO2-17/12)))/AV2</f>
        <v>0.48134861253545558</v>
      </c>
      <c r="DO2" s="12">
        <f>DK2+AU2*$DN2</f>
        <v>9.46420336564724</v>
      </c>
      <c r="DP2" s="12">
        <f t="shared" ref="DP2:DQ2" si="0">DL2+AV2*$DN2</f>
        <v>-103.73646659956654</v>
      </c>
      <c r="DQ2" s="12">
        <f t="shared" si="0"/>
        <v>-8.1600252013314307</v>
      </c>
      <c r="DR2" s="5">
        <f>(2*DK2 +AU2*$DN2)/2</f>
        <v>7.7162182326673285</v>
      </c>
      <c r="DS2" s="5">
        <f>(2 *DL2 +AV2*$DN2)/2</f>
        <v>-108.86773529335426</v>
      </c>
      <c r="DT2" s="5">
        <f>(2 *DM2 +AW2*$DN2)/2</f>
        <v>-1.2151037667482525</v>
      </c>
      <c r="DU2" s="5">
        <f>SQRT(DR2^2+DS2^2+DT2^2)</f>
        <v>109.147607801921</v>
      </c>
      <c r="DV2" s="16">
        <f>DR2/$DU2</f>
        <v>7.0695257441377682E-2</v>
      </c>
      <c r="DW2" s="16">
        <f>DS2/$DU2</f>
        <v>-0.99743583469942243</v>
      </c>
      <c r="DX2" s="16">
        <f>DT2/$DU2</f>
        <v>-1.1132665124034598E-2</v>
      </c>
      <c r="DY2" s="16">
        <f>-(DV2*AU2+DW2*AV2+DX2*(AW2+32.174))</f>
        <v>20.789202218908052</v>
      </c>
      <c r="DZ2" s="9">
        <f>AU2+$DY2*DV2</f>
        <v>8.7325635745468251</v>
      </c>
      <c r="EA2" s="9">
        <f>AV2+$DY2*DW2</f>
        <v>0.58448900306256135</v>
      </c>
      <c r="EB2" s="9">
        <f>AW2+$DY2*DX2+32.174</f>
        <v>3.0864624957829605</v>
      </c>
      <c r="EC2" s="9">
        <f>SQRT(DZ2^2+EA2^2+EB2^2)</f>
        <v>9.2803849443909314</v>
      </c>
      <c r="ED2" s="22">
        <f>EC2/(0.0053831*DU2^2)</f>
        <v>0.14471218463549967</v>
      </c>
      <c r="EE2" s="22">
        <f>0.166*LN((0.336/(0.336-ED2)))</f>
        <v>9.3513108581390031E-2</v>
      </c>
      <c r="EF2" s="22">
        <f>78.92*EE2*DU2</f>
        <v>805.51529731463847</v>
      </c>
      <c r="EG2" s="23">
        <f>MAX(MIN(EF2/BD2,1),0)</f>
        <v>0.3088632274979442</v>
      </c>
      <c r="EH2" s="12">
        <f>IF(S2="L",1,-1)</f>
        <v>-1</v>
      </c>
      <c r="EI2" s="10">
        <f>DEGREES(ATAN(DM2/SQRT(DL2^2+DK2^2)))</f>
        <v>2.8734503706956103</v>
      </c>
      <c r="EJ2" s="10">
        <f>-DEGREES(ATAN(DK2/SQRT(DL2^2+DM2^2)))*EH2</f>
        <v>2.9931201966571188</v>
      </c>
      <c r="EK2" s="10">
        <f>DEGREES(ATAN(DQ2/SQRT(DP2^2+DO2^2)))</f>
        <v>-4.4791617406515529</v>
      </c>
      <c r="EL2" s="10">
        <f>-DEGREES(ATAN(DO2/SQRT(DP2^2+DQ2^2)))*EH2</f>
        <v>5.1968777904116186</v>
      </c>
      <c r="EM2" s="15">
        <f>(AD2-D2- (DK2/DL2)*(17/12-BO2))*12*EH2</f>
        <v>-11.598100938226208</v>
      </c>
      <c r="EN2" s="15">
        <f>(AE2-E2-(DM2/DL2)*(17/12-BO2)+0.5*32.174*DN2^2)*12</f>
        <v>6.0408620083492242</v>
      </c>
      <c r="EO2" s="15">
        <f>SQRT(EM2^2+EN2^2)</f>
        <v>13.077001153827306</v>
      </c>
      <c r="EP2" s="15">
        <f>EM2/DN2*0.4</f>
        <v>-9.6380050850333809</v>
      </c>
      <c r="EQ2" s="15">
        <f>EN2/DN2*0.4</f>
        <v>5.0199475814666537</v>
      </c>
      <c r="ER2" s="17">
        <f>SIN(RADIANS(CJ2))*EH2</f>
        <v>-0.99862953475457383</v>
      </c>
      <c r="ES2" s="17">
        <f>-COS(RADIANS(CJ2))</f>
        <v>-5.2335956242943966E-2</v>
      </c>
      <c r="ET2" s="16">
        <f>ER2^2+ES2^2</f>
        <v>0.99999999999999989</v>
      </c>
      <c r="EU2" s="20">
        <f>(0.5*DZ2*DN2^2)*12*EH2</f>
        <v>-12.139825805346891</v>
      </c>
      <c r="EV2" s="20">
        <f>(0.5*EB2*DN2^2)*12</f>
        <v>4.2907351012884893</v>
      </c>
      <c r="EW2" s="20">
        <f>SQRT(EU2^2+EV2^2)</f>
        <v>12.875782628391775</v>
      </c>
      <c r="EX2" s="14">
        <f>EU2-EW2*ER2</f>
        <v>0.71831101044501011</v>
      </c>
      <c r="EY2" s="14">
        <f>EV2-EW2*ES2</f>
        <v>4.9646014975216595</v>
      </c>
      <c r="EZ2" s="5">
        <f>EM2-EO2*ER2</f>
        <v>1.4609786400053792</v>
      </c>
      <c r="FA2" s="5">
        <f>EN2-EO2*ES2</f>
        <v>6.7252593685248581</v>
      </c>
      <c r="FB2" s="9">
        <f>IFERROR(INDEX('Pitcher Heights'!$B:$B,MATCH(H2,'Pitcher Heights'!A:A,0)),75)</f>
        <v>71</v>
      </c>
      <c r="FC2" s="26">
        <f>(9.58+0.31*FB2+1.02*ABS(D2)-2.57*E2-1.88*BE2)</f>
        <v>10.921000000000006</v>
      </c>
      <c r="FD2" s="26">
        <f>17.16 -0.25*FB2-0.85*ABS(D2)+2.53*E2+0.665*BE2</f>
        <v>12.270600000000002</v>
      </c>
      <c r="FE2" s="26">
        <f>EP2-FC2</f>
        <v>-20.559005085033387</v>
      </c>
      <c r="FF2" s="26">
        <f>EQ2-FD2</f>
        <v>-7.2506524185333481</v>
      </c>
    </row>
    <row r="3" spans="1:162" x14ac:dyDescent="0.25">
      <c r="A3" t="s">
        <v>153</v>
      </c>
      <c r="B3" s="1">
        <v>45505</v>
      </c>
      <c r="C3">
        <v>74.099999999999994</v>
      </c>
      <c r="D3">
        <v>-1.52</v>
      </c>
      <c r="E3">
        <v>5.37</v>
      </c>
      <c r="F3" t="s">
        <v>134</v>
      </c>
      <c r="G3">
        <v>668939</v>
      </c>
      <c r="H3">
        <v>594902</v>
      </c>
      <c r="J3" t="s">
        <v>145</v>
      </c>
      <c r="O3">
        <v>1</v>
      </c>
      <c r="P3" t="s">
        <v>175</v>
      </c>
      <c r="Q3" t="s">
        <v>118</v>
      </c>
      <c r="R3" t="s">
        <v>119</v>
      </c>
      <c r="S3" t="s">
        <v>118</v>
      </c>
      <c r="T3" t="s">
        <v>120</v>
      </c>
      <c r="U3" t="s">
        <v>121</v>
      </c>
      <c r="V3" t="s">
        <v>129</v>
      </c>
      <c r="Y3">
        <v>0</v>
      </c>
      <c r="Z3">
        <v>0</v>
      </c>
      <c r="AA3">
        <v>2024</v>
      </c>
      <c r="AB3">
        <v>0.75</v>
      </c>
      <c r="AC3">
        <v>-0.47</v>
      </c>
      <c r="AD3">
        <v>-0.59</v>
      </c>
      <c r="AE3">
        <v>3.44</v>
      </c>
      <c r="AH3">
        <v>681297</v>
      </c>
      <c r="AI3">
        <v>1</v>
      </c>
      <c r="AJ3">
        <v>3</v>
      </c>
      <c r="AK3" t="s">
        <v>140</v>
      </c>
      <c r="AR3">
        <v>0.59534242293302897</v>
      </c>
      <c r="AS3">
        <v>-107.828462851279</v>
      </c>
      <c r="AT3">
        <v>4.1439217165585696</v>
      </c>
      <c r="AU3">
        <v>5.7663744911108799</v>
      </c>
      <c r="AV3">
        <v>17.812625546392098</v>
      </c>
      <c r="AW3">
        <v>-36.733970106177601</v>
      </c>
      <c r="AX3">
        <v>3.52</v>
      </c>
      <c r="AY3">
        <v>1.67</v>
      </c>
      <c r="BC3">
        <v>75</v>
      </c>
      <c r="BD3">
        <v>1986</v>
      </c>
      <c r="BE3">
        <v>6.9</v>
      </c>
      <c r="BF3">
        <v>746607</v>
      </c>
      <c r="BG3">
        <v>666310</v>
      </c>
      <c r="BH3">
        <v>647304</v>
      </c>
      <c r="BI3">
        <v>671289</v>
      </c>
      <c r="BJ3">
        <v>608070</v>
      </c>
      <c r="BK3">
        <v>677587</v>
      </c>
      <c r="BL3">
        <v>680757</v>
      </c>
      <c r="BM3">
        <v>657041</v>
      </c>
      <c r="BN3">
        <v>678877</v>
      </c>
      <c r="BO3">
        <v>53.63</v>
      </c>
      <c r="BW3">
        <v>20</v>
      </c>
      <c r="BX3">
        <v>1</v>
      </c>
      <c r="BY3" t="s">
        <v>155</v>
      </c>
      <c r="BZ3">
        <v>2</v>
      </c>
      <c r="CA3">
        <v>1</v>
      </c>
      <c r="CB3">
        <v>1</v>
      </c>
      <c r="CC3">
        <v>2</v>
      </c>
      <c r="CD3">
        <v>1</v>
      </c>
      <c r="CE3">
        <v>2</v>
      </c>
      <c r="CF3">
        <v>1</v>
      </c>
      <c r="CG3">
        <v>2</v>
      </c>
      <c r="CH3" t="s">
        <v>126</v>
      </c>
      <c r="CI3" t="s">
        <v>126</v>
      </c>
      <c r="CJ3">
        <v>67</v>
      </c>
      <c r="CK3">
        <v>0</v>
      </c>
      <c r="CL3">
        <v>-4.7E-2</v>
      </c>
      <c r="CP3">
        <v>4.7E-2</v>
      </c>
      <c r="CR3">
        <v>1</v>
      </c>
      <c r="CS3">
        <v>-1</v>
      </c>
      <c r="CT3">
        <v>0.61399999999999999</v>
      </c>
      <c r="CU3">
        <v>0.38600000000000001</v>
      </c>
      <c r="CV3">
        <v>32</v>
      </c>
      <c r="CW3">
        <v>26</v>
      </c>
      <c r="CX3">
        <v>32</v>
      </c>
      <c r="CY3">
        <v>26</v>
      </c>
      <c r="CZ3">
        <v>2</v>
      </c>
      <c r="DA3">
        <v>1</v>
      </c>
      <c r="DB3">
        <v>6</v>
      </c>
      <c r="DC3">
        <v>2</v>
      </c>
      <c r="DD3">
        <v>6</v>
      </c>
      <c r="DE3">
        <v>1</v>
      </c>
      <c r="DF3">
        <v>4.5999999999999996</v>
      </c>
      <c r="DG3">
        <v>-0.75</v>
      </c>
      <c r="DH3">
        <v>0.75</v>
      </c>
      <c r="DI3">
        <v>38.9</v>
      </c>
      <c r="DJ3" s="6">
        <f>(-AS3-SQRT(AS3^2-2*AV3*(50-BO3)))/AV3</f>
        <v>-3.3571490211392552E-2</v>
      </c>
      <c r="DK3" s="2">
        <f>AR3+AU3*$DJ3</f>
        <v>0.40175663814947637</v>
      </c>
      <c r="DL3" s="2">
        <f>AS3+AV3*$DJ3</f>
        <v>-108.4264592354489</v>
      </c>
      <c r="DM3" s="2">
        <f>AT3+AW3*$DJ3</f>
        <v>5.3771358344036972</v>
      </c>
      <c r="DN3" s="4">
        <f>(-DL3-SQRT(DL3^2-2*AV3*(BO3-17/12)))/AV3</f>
        <v>0.50227821343733081</v>
      </c>
      <c r="DO3" s="12">
        <f t="shared" ref="DO3:DO66" si="1">DK3+AU3*$DN3</f>
        <v>3.2980809155552464</v>
      </c>
      <c r="DP3" s="12">
        <f t="shared" ref="DP3:DP66" si="2">DL3+AV3*$DN3</f>
        <v>-99.479565499378921</v>
      </c>
      <c r="DQ3" s="12">
        <f t="shared" ref="DQ3:DQ66" si="3">DM3+AW3*$DN3</f>
        <v>-13.073537042987505</v>
      </c>
      <c r="DR3" s="5">
        <f>(2 *DK3 +AU3*$DN3)/2</f>
        <v>1.8499187768523615</v>
      </c>
      <c r="DS3" s="5">
        <f>(2 *DL3 +AV3*$DN3)/2</f>
        <v>-103.95301236741392</v>
      </c>
      <c r="DT3" s="5">
        <f>(2 *DM3 +AW3*$DN3)/2</f>
        <v>-3.8482006042919039</v>
      </c>
      <c r="DU3" s="5">
        <f>SQRT(DR3^2+DS3^2+DT3^2)</f>
        <v>104.04066333713725</v>
      </c>
      <c r="DV3" s="16">
        <f>DR3/$DU3</f>
        <v>1.7780728395183486E-2</v>
      </c>
      <c r="DW3" s="16">
        <f>DS3/$DU3</f>
        <v>-0.99915753161396814</v>
      </c>
      <c r="DX3" s="16">
        <f>DT3/$DU3</f>
        <v>-3.6987467023562232E-2</v>
      </c>
      <c r="DY3" s="16">
        <f t="shared" ref="DY3:DY66" si="4">-(DV3*AU3+DW3*AV3+DX3*(AW3+32.174))</f>
        <v>17.526426889915012</v>
      </c>
      <c r="DZ3" s="9">
        <f>AU3+$DY3*DV3</f>
        <v>6.0780071273784992</v>
      </c>
      <c r="EA3" s="9">
        <f>AV3+$DY3*DW3</f>
        <v>0.30096411705194015</v>
      </c>
      <c r="EB3" s="9">
        <f>AW3+$DY3*DX3+32.174</f>
        <v>-5.2082282428092057</v>
      </c>
      <c r="EC3" s="9">
        <f t="shared" ref="EC3:EC66" si="5">SQRT(DZ3^2+EA3^2+EB3^2)</f>
        <v>8.0098933494405617</v>
      </c>
      <c r="ED3" s="22">
        <f t="shared" ref="ED3:ED66" si="6">EC3/(0.0053831*DU3^2)</f>
        <v>0.137463710023809</v>
      </c>
      <c r="EE3" s="22">
        <f t="shared" ref="EE3:EE66" si="7">0.166*LN((0.336/(0.336-ED3)))</f>
        <v>8.733911641415254E-2</v>
      </c>
      <c r="EF3" s="22">
        <f t="shared" ref="EF3:EF66" si="8">78.92*EE3*DU3</f>
        <v>717.13180338506208</v>
      </c>
      <c r="EG3" s="23">
        <f t="shared" ref="EG3:EG66" si="9">MAX(MIN(EF3/BD3,1),0)</f>
        <v>0.36109355658865161</v>
      </c>
      <c r="EH3" s="12">
        <f>IF(S3="L",1,-1)</f>
        <v>-1</v>
      </c>
      <c r="EI3" s="10">
        <f>DEGREES(ATAN(DM3/SQRT(DL3^2+DK3^2)))</f>
        <v>2.8390937272657109</v>
      </c>
      <c r="EJ3" s="10">
        <f>-DEGREES(ATAN(DK3/SQRT(DL3^2+DM3^2)))*EH3</f>
        <v>0.21203865277212422</v>
      </c>
      <c r="EK3" s="10">
        <f>DEGREES(ATAN(DQ3/SQRT(DP3^2+DO3^2)))</f>
        <v>-7.4828026522426372</v>
      </c>
      <c r="EL3" s="10">
        <f>-DEGREES(ATAN(DO3/SQRT(DP3^2+DQ3^2)))*EH3</f>
        <v>1.8826750890836805</v>
      </c>
      <c r="EM3" s="15">
        <f>(AD3-D3- (DK3/DL3)*(17/12-BO3))*12*EH3</f>
        <v>-8.8383836623096421</v>
      </c>
      <c r="EN3" s="15">
        <f>(AE3-E3-(DM3/DL3)*(17/12-BO3)+0.5*32.174*DN3^2)*12</f>
        <v>-5.5308600863751352</v>
      </c>
      <c r="EO3" s="15">
        <f t="shared" ref="EO3:EO66" si="10">SQRT(EM3^2+EN3^2)</f>
        <v>10.426285966596138</v>
      </c>
      <c r="EP3" s="15">
        <f>EM3/DN3*0.4</f>
        <v>-7.0386359000716698</v>
      </c>
      <c r="EQ3" s="15">
        <f>EN3/DN3*0.4</f>
        <v>-4.4046187458737709</v>
      </c>
      <c r="ER3" s="17">
        <f>SIN(RADIANS(CJ3))*EH3</f>
        <v>-0.92050485345244037</v>
      </c>
      <c r="ES3" s="17">
        <f t="shared" ref="ES3:ES66" si="11">-COS(RADIANS(CJ3))</f>
        <v>-0.39073112848927372</v>
      </c>
      <c r="ET3" s="16">
        <f t="shared" ref="ET3:ET66" si="12">ER3^2+ES3^2</f>
        <v>1</v>
      </c>
      <c r="EU3" s="20">
        <f>(0.5*DZ3*DN3^2)*12*EH3</f>
        <v>-9.2002819546212269</v>
      </c>
      <c r="EV3" s="20">
        <f>(0.5*EB3*DN3^2)*12</f>
        <v>-7.8836972898604145</v>
      </c>
      <c r="EW3" s="20">
        <f t="shared" ref="EW3:EW66" si="13">SQRT(EU3^2+EV3^2)</f>
        <v>12.116017126212782</v>
      </c>
      <c r="EX3" s="14">
        <f t="shared" ref="EX3:EX66" si="14">EU3-EW3*ER3</f>
        <v>1.9525706145705275</v>
      </c>
      <c r="EY3" s="14">
        <f t="shared" ref="EY3:EY66" si="15">EV3-EW3*ES3</f>
        <v>-3.1495922453399272</v>
      </c>
      <c r="EZ3" s="5">
        <f t="shared" ref="EZ3:EZ66" si="16">EM3-EO3*ER3</f>
        <v>0.75906317342517227</v>
      </c>
      <c r="FA3" s="5">
        <f t="shared" ref="FA3:FA66" si="17">EN3-EO3*ES3</f>
        <v>-1.4569856046951477</v>
      </c>
      <c r="FB3" s="9">
        <f>IFERROR(INDEX('Pitcher Heights'!$B:$B,MATCH(H3,'Pitcher Heights'!A:A,0)),75)</f>
        <v>76</v>
      </c>
      <c r="FC3" s="26">
        <f>(9.58+0.31*FB3+1.02*ABS(D3)-2.57*E3-1.88*BE3)</f>
        <v>7.9175000000000058</v>
      </c>
      <c r="FD3" s="26">
        <f>17.16 -0.25*FB3-0.85*ABS(D3)+2.53*E3+0.665*BE3</f>
        <v>15.0426</v>
      </c>
      <c r="FE3" s="26">
        <f t="shared" ref="FE3:FE66" si="18">EP3-FC3</f>
        <v>-14.956135900071676</v>
      </c>
      <c r="FF3" s="26">
        <f t="shared" ref="FF3:FF66" si="19">EQ3-FD3</f>
        <v>-19.447218745873769</v>
      </c>
    </row>
    <row r="4" spans="1:162" x14ac:dyDescent="0.25">
      <c r="A4" t="s">
        <v>153</v>
      </c>
      <c r="B4" s="1">
        <v>45505</v>
      </c>
      <c r="C4">
        <v>76.2</v>
      </c>
      <c r="D4">
        <v>-1.3</v>
      </c>
      <c r="E4">
        <v>6.22</v>
      </c>
      <c r="F4" t="s">
        <v>178</v>
      </c>
      <c r="G4">
        <v>680757</v>
      </c>
      <c r="H4">
        <v>544150</v>
      </c>
      <c r="J4" t="s">
        <v>116</v>
      </c>
      <c r="O4">
        <v>11</v>
      </c>
      <c r="P4" t="s">
        <v>189</v>
      </c>
      <c r="Q4" t="s">
        <v>118</v>
      </c>
      <c r="R4" t="s">
        <v>119</v>
      </c>
      <c r="S4" t="s">
        <v>118</v>
      </c>
      <c r="T4" t="s">
        <v>120</v>
      </c>
      <c r="U4" t="s">
        <v>121</v>
      </c>
      <c r="V4" t="s">
        <v>122</v>
      </c>
      <c r="Y4">
        <v>0</v>
      </c>
      <c r="Z4">
        <v>0</v>
      </c>
      <c r="AA4">
        <v>2024</v>
      </c>
      <c r="AB4">
        <v>0.75</v>
      </c>
      <c r="AC4">
        <v>-0.44</v>
      </c>
      <c r="AD4">
        <v>-0.5</v>
      </c>
      <c r="AE4">
        <v>3.74</v>
      </c>
      <c r="AI4">
        <v>2</v>
      </c>
      <c r="AJ4">
        <v>6</v>
      </c>
      <c r="AK4" t="s">
        <v>123</v>
      </c>
      <c r="AR4">
        <v>0.34122767946842703</v>
      </c>
      <c r="AS4">
        <v>-110.970315873495</v>
      </c>
      <c r="AT4">
        <v>2.5989150733054598</v>
      </c>
      <c r="AU4">
        <v>6.1933650838340197</v>
      </c>
      <c r="AV4">
        <v>18.4245681996013</v>
      </c>
      <c r="AW4">
        <v>-36.470452096921299</v>
      </c>
      <c r="AX4">
        <v>3.23</v>
      </c>
      <c r="AY4">
        <v>1.48</v>
      </c>
      <c r="BC4">
        <v>76.900000000000006</v>
      </c>
      <c r="BD4">
        <v>2254</v>
      </c>
      <c r="BE4">
        <v>6.6</v>
      </c>
      <c r="BF4">
        <v>746607</v>
      </c>
      <c r="BG4">
        <v>668939</v>
      </c>
      <c r="BH4">
        <v>663624</v>
      </c>
      <c r="BI4">
        <v>702616</v>
      </c>
      <c r="BJ4">
        <v>602104</v>
      </c>
      <c r="BK4">
        <v>683002</v>
      </c>
      <c r="BL4">
        <v>681297</v>
      </c>
      <c r="BM4">
        <v>656775</v>
      </c>
      <c r="BN4">
        <v>623993</v>
      </c>
      <c r="BO4">
        <v>53.89</v>
      </c>
      <c r="BW4">
        <v>50</v>
      </c>
      <c r="BX4">
        <v>1</v>
      </c>
      <c r="BY4" t="s">
        <v>155</v>
      </c>
      <c r="BZ4">
        <v>5</v>
      </c>
      <c r="CA4">
        <v>2</v>
      </c>
      <c r="CB4">
        <v>5</v>
      </c>
      <c r="CC4">
        <v>2</v>
      </c>
      <c r="CD4">
        <v>2</v>
      </c>
      <c r="CE4">
        <v>5</v>
      </c>
      <c r="CF4">
        <v>5</v>
      </c>
      <c r="CG4">
        <v>2</v>
      </c>
      <c r="CH4" t="s">
        <v>126</v>
      </c>
      <c r="CI4" t="s">
        <v>126</v>
      </c>
      <c r="CJ4">
        <v>33</v>
      </c>
      <c r="CK4">
        <v>0</v>
      </c>
      <c r="CL4">
        <v>1.4999999999999999E-2</v>
      </c>
      <c r="CP4">
        <v>-1.4999999999999999E-2</v>
      </c>
      <c r="CR4">
        <v>3</v>
      </c>
      <c r="CS4">
        <v>3</v>
      </c>
      <c r="CT4">
        <v>0.90500000000000003</v>
      </c>
      <c r="CU4">
        <v>0.90500000000000003</v>
      </c>
      <c r="CV4">
        <v>34</v>
      </c>
      <c r="CW4">
        <v>26</v>
      </c>
      <c r="CX4">
        <v>35</v>
      </c>
      <c r="CY4">
        <v>27</v>
      </c>
      <c r="CZ4">
        <v>1</v>
      </c>
      <c r="DA4">
        <v>3</v>
      </c>
      <c r="DB4">
        <v>4</v>
      </c>
      <c r="DC4">
        <v>2</v>
      </c>
      <c r="DD4">
        <v>5</v>
      </c>
      <c r="DE4">
        <v>1</v>
      </c>
      <c r="DF4">
        <v>4.34</v>
      </c>
      <c r="DG4">
        <v>-0.75</v>
      </c>
      <c r="DH4">
        <v>0.75</v>
      </c>
      <c r="DI4">
        <v>42.3</v>
      </c>
      <c r="DJ4" s="6">
        <f>(-AS4-SQRT(AS4^2-2*AV4*(50-BO4)))/AV4</f>
        <v>-3.4952998112394891E-2</v>
      </c>
      <c r="DK4" s="2">
        <f>AR4+AU4*$DJ4</f>
        <v>0.1247510013838041</v>
      </c>
      <c r="DL4" s="2">
        <f>AS4+AV4*$DJ4</f>
        <v>-111.61430977099735</v>
      </c>
      <c r="DM4" s="2">
        <f>AT4+AW4*$DJ4</f>
        <v>3.873666716607338</v>
      </c>
      <c r="DN4" s="4">
        <f>(-DL4-SQRT(DL4^2-2*AV4*(BO4-17/12)))/AV4</f>
        <v>0.48994337436698115</v>
      </c>
      <c r="DO4" s="12">
        <f t="shared" si="1"/>
        <v>3.1591491892440846</v>
      </c>
      <c r="DP4" s="12">
        <f t="shared" si="2"/>
        <v>-102.58731465603012</v>
      </c>
      <c r="DQ4" s="12">
        <f t="shared" si="3"/>
        <v>-13.994789648447625</v>
      </c>
      <c r="DR4" s="5">
        <f>(2 *DK4 +AU4*$DN4)/2</f>
        <v>1.6419500953139443</v>
      </c>
      <c r="DS4" s="5">
        <f>(2 *DL4 +AV4*$DN4)/2</f>
        <v>-107.10081221351373</v>
      </c>
      <c r="DT4" s="5">
        <f>(2 *DM4 +AW4*$DN4)/2</f>
        <v>-5.0605614659201441</v>
      </c>
      <c r="DU4" s="5">
        <f>SQRT(DR4^2+DS4^2+DT4^2)</f>
        <v>107.23287396717571</v>
      </c>
      <c r="DV4" s="16">
        <f>DR4/$DU4</f>
        <v>1.5312003069287781E-2</v>
      </c>
      <c r="DW4" s="16">
        <f>DS4/$DU4</f>
        <v>-0.99876845832088401</v>
      </c>
      <c r="DX4" s="16">
        <f>DT4/$DU4</f>
        <v>-4.7192258107986516E-2</v>
      </c>
      <c r="DY4" s="16">
        <f t="shared" si="4"/>
        <v>18.10428547446438</v>
      </c>
      <c r="DZ4" s="9">
        <f>AU4+$DY4*DV4</f>
        <v>6.4705779585862802</v>
      </c>
      <c r="EA4" s="9">
        <f>AV4+$DY4*DW4</f>
        <v>0.34257890726933837</v>
      </c>
      <c r="EB4" s="9">
        <f>AW4+$DY4*DX4+32.174</f>
        <v>-5.1508342098928921</v>
      </c>
      <c r="EC4" s="9">
        <f t="shared" si="5"/>
        <v>8.2774895036871765</v>
      </c>
      <c r="ED4" s="22">
        <f t="shared" si="6"/>
        <v>0.13372428965317168</v>
      </c>
      <c r="EE4" s="22">
        <f t="shared" si="7"/>
        <v>8.4241595420992896E-2</v>
      </c>
      <c r="EF4" s="22">
        <f t="shared" si="8"/>
        <v>712.921324910512</v>
      </c>
      <c r="EG4" s="23">
        <f t="shared" si="9"/>
        <v>0.3162916259585235</v>
      </c>
      <c r="EH4" s="12">
        <f>IF(S4="L",1,-1)</f>
        <v>-1</v>
      </c>
      <c r="EI4" s="10">
        <f>DEGREES(ATAN(DM4/SQRT(DL4^2+DK4^2)))</f>
        <v>1.9876982623428718</v>
      </c>
      <c r="EJ4" s="10">
        <f>-DEGREES(ATAN(DK4/SQRT(DL4^2+DM4^2)))*EH4</f>
        <v>6.4000772949999105E-2</v>
      </c>
      <c r="EK4" s="10">
        <f>DEGREES(ATAN(DQ4/SQRT(DP4^2+DO4^2)))</f>
        <v>-7.7646063854160952</v>
      </c>
      <c r="EL4" s="10">
        <f>-DEGREES(ATAN(DO4/SQRT(DP4^2+DQ4^2)))*EH4</f>
        <v>1.7476740067211345</v>
      </c>
      <c r="EM4" s="15">
        <f>(AD4-D4- (DK4/DL4)*(17/12-BO4))*12*EH4</f>
        <v>-8.8962084278214526</v>
      </c>
      <c r="EN4" s="15">
        <f>(AE4-E4-(DM4/DL4)*(17/12-BO4)+0.5*32.174*DN4^2)*12</f>
        <v>-5.2744115610445963</v>
      </c>
      <c r="EO4" s="15">
        <f t="shared" si="10"/>
        <v>10.342240652127678</v>
      </c>
      <c r="EP4" s="15">
        <f>EM4/DN4*0.4</f>
        <v>-7.2630502978558056</v>
      </c>
      <c r="EQ4" s="15">
        <f>EN4/DN4*0.4</f>
        <v>-4.306139718990396</v>
      </c>
      <c r="ER4" s="17">
        <f>SIN(RADIANS(CJ4))*EH4</f>
        <v>-0.54463903501502708</v>
      </c>
      <c r="ES4" s="17">
        <f t="shared" si="11"/>
        <v>-0.83867056794542405</v>
      </c>
      <c r="ET4" s="16">
        <f t="shared" si="12"/>
        <v>1</v>
      </c>
      <c r="EU4" s="20">
        <f>(0.5*DZ4*DN4^2)*12*EH4</f>
        <v>-9.319360296256713</v>
      </c>
      <c r="EV4" s="20">
        <f>(0.5*EB4*DN4^2)*12</f>
        <v>-7.4185768466908977</v>
      </c>
      <c r="EW4" s="20">
        <f t="shared" si="13"/>
        <v>11.911580867445943</v>
      </c>
      <c r="EX4" s="14">
        <f t="shared" si="14"/>
        <v>-2.8318483871074953</v>
      </c>
      <c r="EY4" s="14">
        <f t="shared" si="15"/>
        <v>2.5713154445378388</v>
      </c>
      <c r="EZ4" s="5">
        <f t="shared" si="16"/>
        <v>-3.2634204591534495</v>
      </c>
      <c r="FA4" s="5">
        <f t="shared" si="17"/>
        <v>3.3993212805035764</v>
      </c>
      <c r="FB4" s="9">
        <f>IFERROR(INDEX('Pitcher Heights'!$B:$B,MATCH(H4,'Pitcher Heights'!A:A,0)),75)</f>
        <v>75</v>
      </c>
      <c r="FC4" s="26">
        <f>(9.58+0.31*FB4+1.02*ABS(D4)-2.57*E4-1.88*BE4)</f>
        <v>5.7626000000000008</v>
      </c>
      <c r="FD4" s="26">
        <f>17.16 -0.25*FB4-0.85*ABS(D4)+2.53*E4+0.665*BE4</f>
        <v>17.430599999999998</v>
      </c>
      <c r="FE4" s="26">
        <f t="shared" si="18"/>
        <v>-13.025650297855806</v>
      </c>
      <c r="FF4" s="26">
        <f t="shared" si="19"/>
        <v>-21.736739718990393</v>
      </c>
    </row>
    <row r="5" spans="1:162" x14ac:dyDescent="0.25">
      <c r="A5" t="s">
        <v>113</v>
      </c>
      <c r="B5" s="1">
        <v>45505</v>
      </c>
      <c r="C5">
        <v>78.900000000000006</v>
      </c>
      <c r="D5">
        <v>-2.83</v>
      </c>
      <c r="E5">
        <v>4.2699999999999996</v>
      </c>
      <c r="F5" t="s">
        <v>202</v>
      </c>
      <c r="G5">
        <v>656811</v>
      </c>
      <c r="H5">
        <v>680704</v>
      </c>
      <c r="J5" t="s">
        <v>145</v>
      </c>
      <c r="O5">
        <v>5</v>
      </c>
      <c r="P5" t="s">
        <v>234</v>
      </c>
      <c r="Q5" t="s">
        <v>118</v>
      </c>
      <c r="R5" t="s">
        <v>119</v>
      </c>
      <c r="S5" t="s">
        <v>118</v>
      </c>
      <c r="T5" t="s">
        <v>120</v>
      </c>
      <c r="U5" t="s">
        <v>121</v>
      </c>
      <c r="V5" t="s">
        <v>129</v>
      </c>
      <c r="Y5">
        <v>2</v>
      </c>
      <c r="Z5">
        <v>0</v>
      </c>
      <c r="AA5">
        <v>2024</v>
      </c>
      <c r="AB5">
        <v>1.26</v>
      </c>
      <c r="AC5">
        <v>0.5</v>
      </c>
      <c r="AD5">
        <v>0.04</v>
      </c>
      <c r="AE5">
        <v>2.87</v>
      </c>
      <c r="AI5">
        <v>0</v>
      </c>
      <c r="AJ5">
        <v>9</v>
      </c>
      <c r="AK5" t="s">
        <v>140</v>
      </c>
      <c r="AR5">
        <v>3.90775152614198</v>
      </c>
      <c r="AS5">
        <v>-114.817081994712</v>
      </c>
      <c r="AT5">
        <v>2.8993600923857001</v>
      </c>
      <c r="AU5">
        <v>10.341622488186299</v>
      </c>
      <c r="AV5">
        <v>22.7539313809459</v>
      </c>
      <c r="AW5">
        <v>-28.544655775471998</v>
      </c>
      <c r="AX5">
        <v>3.55</v>
      </c>
      <c r="AY5">
        <v>1.6</v>
      </c>
      <c r="BC5">
        <v>79</v>
      </c>
      <c r="BD5">
        <v>2699</v>
      </c>
      <c r="BE5">
        <v>6.6</v>
      </c>
      <c r="BF5">
        <v>746607</v>
      </c>
      <c r="BG5">
        <v>666310</v>
      </c>
      <c r="BH5">
        <v>647304</v>
      </c>
      <c r="BI5">
        <v>671289</v>
      </c>
      <c r="BJ5">
        <v>682177</v>
      </c>
      <c r="BK5">
        <v>677587</v>
      </c>
      <c r="BL5">
        <v>680757</v>
      </c>
      <c r="BM5">
        <v>657041</v>
      </c>
      <c r="BN5">
        <v>678877</v>
      </c>
      <c r="BO5">
        <v>53.95</v>
      </c>
      <c r="BW5">
        <v>73</v>
      </c>
      <c r="BX5">
        <v>3</v>
      </c>
      <c r="BY5" t="s">
        <v>124</v>
      </c>
      <c r="BZ5">
        <v>10</v>
      </c>
      <c r="CA5">
        <v>3</v>
      </c>
      <c r="CB5">
        <v>3</v>
      </c>
      <c r="CC5">
        <v>10</v>
      </c>
      <c r="CD5">
        <v>3</v>
      </c>
      <c r="CE5">
        <v>10</v>
      </c>
      <c r="CF5">
        <v>3</v>
      </c>
      <c r="CG5">
        <v>10</v>
      </c>
      <c r="CH5" t="s">
        <v>126</v>
      </c>
      <c r="CI5" t="s">
        <v>126</v>
      </c>
      <c r="CJ5">
        <v>96</v>
      </c>
      <c r="CK5">
        <v>0</v>
      </c>
      <c r="CL5">
        <v>-5.8000000000000003E-2</v>
      </c>
      <c r="CP5">
        <v>5.8000000000000003E-2</v>
      </c>
      <c r="CR5">
        <v>7</v>
      </c>
      <c r="CS5">
        <v>-7</v>
      </c>
      <c r="CT5">
        <v>0.999</v>
      </c>
      <c r="CU5">
        <v>1E-3</v>
      </c>
      <c r="CV5">
        <v>27</v>
      </c>
      <c r="CW5">
        <v>30</v>
      </c>
      <c r="CX5">
        <v>27</v>
      </c>
      <c r="CY5">
        <v>31</v>
      </c>
      <c r="CZ5">
        <v>1</v>
      </c>
      <c r="DA5">
        <v>3</v>
      </c>
      <c r="DB5">
        <v>2</v>
      </c>
      <c r="DC5">
        <v>1</v>
      </c>
      <c r="DD5">
        <v>2</v>
      </c>
      <c r="DE5">
        <v>1</v>
      </c>
      <c r="DF5">
        <v>3.18</v>
      </c>
      <c r="DG5">
        <v>-1.26</v>
      </c>
      <c r="DH5">
        <v>1.26</v>
      </c>
      <c r="DI5">
        <v>8.6999999999999993</v>
      </c>
      <c r="DJ5" s="6">
        <f>(-AS5-SQRT(AS5^2-2*AV5*(50-BO5)))/AV5</f>
        <v>-3.4286065439046165E-2</v>
      </c>
      <c r="DK5" s="2">
        <f>AR5+AU5*$DJ5</f>
        <v>3.553177980766113</v>
      </c>
      <c r="DL5" s="2">
        <f>AS5+AV5*$DJ5</f>
        <v>-115.59722477503468</v>
      </c>
      <c r="DM5" s="2">
        <f>AT5+AW5*$DJ5</f>
        <v>3.87804402823858</v>
      </c>
      <c r="DN5" s="4">
        <f>(-DL5-SQRT(DL5^2-2*AV5*(BO5-17/12)))/AV5</f>
        <v>0.47682860123551252</v>
      </c>
      <c r="DO5" s="12">
        <f t="shared" si="1"/>
        <v>8.484359366313706</v>
      </c>
      <c r="DP5" s="12">
        <f t="shared" si="2"/>
        <v>-104.74749950204941</v>
      </c>
      <c r="DQ5" s="12">
        <f t="shared" si="3"/>
        <v>-9.7328642579289255</v>
      </c>
      <c r="DR5" s="5">
        <f>(2 *DK5 +AU5*$DN5)/2</f>
        <v>6.0187686735399097</v>
      </c>
      <c r="DS5" s="5">
        <f>(2 *DL5 +AV5*$DN5)/2</f>
        <v>-110.17236213854204</v>
      </c>
      <c r="DT5" s="5">
        <f>(2 *DM5 +AW5*$DN5)/2</f>
        <v>-2.927410114845173</v>
      </c>
      <c r="DU5" s="5">
        <f>SQRT(DR5^2+DS5^2+DT5^2)</f>
        <v>110.37547139429184</v>
      </c>
      <c r="DV5" s="16">
        <f>DR5/$DU5</f>
        <v>5.4529947618879894E-2</v>
      </c>
      <c r="DW5" s="16">
        <f>DS5/$DU5</f>
        <v>-0.99815983340153325</v>
      </c>
      <c r="DX5" s="16">
        <f>DT5/$DU5</f>
        <v>-2.6522288673972237E-2</v>
      </c>
      <c r="DY5" s="16">
        <f t="shared" si="4"/>
        <v>22.244390739079996</v>
      </c>
      <c r="DZ5" s="9">
        <f>AU5+$DY5*DV5</f>
        <v>11.554607950002229</v>
      </c>
      <c r="EA5" s="9">
        <f>AV5+$DY5*DW5</f>
        <v>0.55047402670720302</v>
      </c>
      <c r="EB5" s="9">
        <f>AW5+$DY5*DX5+32.174</f>
        <v>3.0393720719694883</v>
      </c>
      <c r="EC5" s="9">
        <f t="shared" si="5"/>
        <v>11.960341513694416</v>
      </c>
      <c r="ED5" s="22">
        <f t="shared" si="6"/>
        <v>0.18237528778232071</v>
      </c>
      <c r="EE5" s="22">
        <f t="shared" si="7"/>
        <v>0.12991134524920914</v>
      </c>
      <c r="EF5" s="22">
        <f t="shared" si="8"/>
        <v>1131.6359296587884</v>
      </c>
      <c r="EG5" s="23">
        <f t="shared" si="9"/>
        <v>0.41927970717257818</v>
      </c>
      <c r="EH5" s="12">
        <f>IF(S5="L",1,-1)</f>
        <v>-1</v>
      </c>
      <c r="EI5" s="10">
        <f>DEGREES(ATAN(DM5/SQRT(DL5^2+DK5^2)))</f>
        <v>1.9205260501040766</v>
      </c>
      <c r="EJ5" s="10">
        <f>-DEGREES(ATAN(DK5/SQRT(DL5^2+DM5^2)))*EH5</f>
        <v>1.7595895306322857</v>
      </c>
      <c r="EK5" s="10">
        <f>DEGREES(ATAN(DQ5/SQRT(DP5^2+DO5^2)))</f>
        <v>-5.2913018530281146</v>
      </c>
      <c r="EL5" s="10">
        <f>-DEGREES(ATAN(DO5/SQRT(DP5^2+DQ5^2)))*EH5</f>
        <v>4.6109701640813494</v>
      </c>
      <c r="EM5" s="15">
        <f>(AD5-D5- (DK5/DL5)*(17/12-BO5))*12*EH5</f>
        <v>-15.063034822556485</v>
      </c>
      <c r="EN5" s="15">
        <f>(AE5-E5-(DM5/DL5)*(17/12-BO5)+0.5*32.174*DN5^2)*12</f>
        <v>5.9429529024948557</v>
      </c>
      <c r="EO5" s="15">
        <f t="shared" si="10"/>
        <v>16.193014150145775</v>
      </c>
      <c r="EP5" s="15">
        <f>EM5/DN5*0.4</f>
        <v>-12.636016198295652</v>
      </c>
      <c r="EQ5" s="15">
        <f>EN5/DN5*0.4</f>
        <v>4.9853996904514934</v>
      </c>
      <c r="ER5" s="17">
        <f>SIN(RADIANS(CJ5))*EH5</f>
        <v>-0.99452189536827329</v>
      </c>
      <c r="ES5" s="17">
        <f t="shared" si="11"/>
        <v>0.10452846326765355</v>
      </c>
      <c r="ET5" s="16">
        <f t="shared" si="12"/>
        <v>0.99999999999999989</v>
      </c>
      <c r="EU5" s="20">
        <f>(0.5*DZ5*DN5^2)*12*EH5</f>
        <v>-15.762716320016624</v>
      </c>
      <c r="EV5" s="20">
        <f>(0.5*EB5*DN5^2)*12</f>
        <v>4.1462903777212929</v>
      </c>
      <c r="EW5" s="20">
        <f t="shared" si="13"/>
        <v>16.298924801400325</v>
      </c>
      <c r="EX5" s="14">
        <f t="shared" si="14"/>
        <v>0.44692126593698411</v>
      </c>
      <c r="EY5" s="14">
        <f t="shared" si="15"/>
        <v>2.4425888153158715</v>
      </c>
      <c r="EZ5" s="5">
        <f t="shared" si="16"/>
        <v>1.0412723017717589</v>
      </c>
      <c r="FA5" s="5">
        <f t="shared" si="17"/>
        <v>4.2503220177087488</v>
      </c>
      <c r="FB5" s="9">
        <f>IFERROR(INDEX('Pitcher Heights'!$B:$B,MATCH(H5,'Pitcher Heights'!A:A,0)),75)</f>
        <v>71</v>
      </c>
      <c r="FC5" s="26">
        <f>(9.58+0.31*FB5+1.02*ABS(D5)-2.57*E5-1.88*BE5)</f>
        <v>11.094700000000005</v>
      </c>
      <c r="FD5" s="26">
        <f>17.16 -0.25*FB5-0.85*ABS(D5)+2.53*E5+0.665*BE5</f>
        <v>12.1966</v>
      </c>
      <c r="FE5" s="26">
        <f t="shared" si="18"/>
        <v>-23.730716198295656</v>
      </c>
      <c r="FF5" s="26">
        <f t="shared" si="19"/>
        <v>-7.2112003095485067</v>
      </c>
    </row>
    <row r="6" spans="1:162" x14ac:dyDescent="0.25">
      <c r="A6" t="s">
        <v>153</v>
      </c>
      <c r="B6" s="1">
        <v>45505</v>
      </c>
      <c r="C6">
        <v>76.5</v>
      </c>
      <c r="D6">
        <v>-1.42</v>
      </c>
      <c r="E6">
        <v>5.39</v>
      </c>
      <c r="F6" t="s">
        <v>134</v>
      </c>
      <c r="G6">
        <v>656811</v>
      </c>
      <c r="H6">
        <v>594902</v>
      </c>
      <c r="I6" t="s">
        <v>135</v>
      </c>
      <c r="J6" t="s">
        <v>136</v>
      </c>
      <c r="O6">
        <v>5</v>
      </c>
      <c r="P6" t="s">
        <v>168</v>
      </c>
      <c r="Q6" t="s">
        <v>118</v>
      </c>
      <c r="R6" t="s">
        <v>119</v>
      </c>
      <c r="S6" t="s">
        <v>118</v>
      </c>
      <c r="T6" t="s">
        <v>120</v>
      </c>
      <c r="U6" t="s">
        <v>121</v>
      </c>
      <c r="V6" t="s">
        <v>138</v>
      </c>
      <c r="W6">
        <v>8</v>
      </c>
      <c r="X6" t="s">
        <v>150</v>
      </c>
      <c r="Y6">
        <v>0</v>
      </c>
      <c r="Z6">
        <v>0</v>
      </c>
      <c r="AA6">
        <v>2024</v>
      </c>
      <c r="AB6">
        <v>0.75</v>
      </c>
      <c r="AC6">
        <v>-0.52</v>
      </c>
      <c r="AD6">
        <v>0.22</v>
      </c>
      <c r="AE6">
        <v>2.7</v>
      </c>
      <c r="AI6">
        <v>1</v>
      </c>
      <c r="AJ6">
        <v>4</v>
      </c>
      <c r="AK6" t="s">
        <v>140</v>
      </c>
      <c r="AL6">
        <v>159.26</v>
      </c>
      <c r="AM6">
        <v>74.86</v>
      </c>
      <c r="AR6">
        <v>2.1121930126556401</v>
      </c>
      <c r="AS6">
        <v>-111.409304376796</v>
      </c>
      <c r="AT6">
        <v>2.2703124497984302</v>
      </c>
      <c r="AU6">
        <v>5.9283008532919297</v>
      </c>
      <c r="AV6">
        <v>19.021593791691799</v>
      </c>
      <c r="AW6">
        <v>-37.092514225418299</v>
      </c>
      <c r="AX6">
        <v>3.53</v>
      </c>
      <c r="AY6">
        <v>1.64</v>
      </c>
      <c r="AZ6">
        <v>318</v>
      </c>
      <c r="BA6">
        <v>94.2</v>
      </c>
      <c r="BB6">
        <v>40</v>
      </c>
      <c r="BC6">
        <v>77.400000000000006</v>
      </c>
      <c r="BD6">
        <v>1949</v>
      </c>
      <c r="BE6">
        <v>6.8</v>
      </c>
      <c r="BF6">
        <v>746607</v>
      </c>
      <c r="BG6">
        <v>666310</v>
      </c>
      <c r="BH6">
        <v>647304</v>
      </c>
      <c r="BI6">
        <v>671289</v>
      </c>
      <c r="BJ6">
        <v>608070</v>
      </c>
      <c r="BK6">
        <v>677587</v>
      </c>
      <c r="BL6">
        <v>680757</v>
      </c>
      <c r="BM6">
        <v>657041</v>
      </c>
      <c r="BN6">
        <v>678877</v>
      </c>
      <c r="BO6">
        <v>53.7</v>
      </c>
      <c r="BP6">
        <v>3.6999999999999998E-2</v>
      </c>
      <c r="BQ6">
        <v>6.4000000000000001E-2</v>
      </c>
      <c r="BR6">
        <v>0</v>
      </c>
      <c r="BS6">
        <v>1</v>
      </c>
      <c r="BT6">
        <v>0</v>
      </c>
      <c r="BU6">
        <v>0</v>
      </c>
      <c r="BV6">
        <v>3</v>
      </c>
      <c r="BW6">
        <v>29</v>
      </c>
      <c r="BX6">
        <v>1</v>
      </c>
      <c r="BY6" t="s">
        <v>155</v>
      </c>
      <c r="BZ6">
        <v>5</v>
      </c>
      <c r="CA6">
        <v>2</v>
      </c>
      <c r="CB6">
        <v>2</v>
      </c>
      <c r="CC6">
        <v>5</v>
      </c>
      <c r="CD6">
        <v>2</v>
      </c>
      <c r="CE6">
        <v>5</v>
      </c>
      <c r="CF6">
        <v>2</v>
      </c>
      <c r="CG6">
        <v>5</v>
      </c>
      <c r="CH6" t="s">
        <v>142</v>
      </c>
      <c r="CI6" t="s">
        <v>126</v>
      </c>
      <c r="CJ6">
        <v>58</v>
      </c>
      <c r="CK6">
        <v>1.4999999999999999E-2</v>
      </c>
      <c r="CL6">
        <v>-0.16200000000000001</v>
      </c>
      <c r="CM6">
        <v>80.099999999999994</v>
      </c>
      <c r="CN6">
        <v>7.4</v>
      </c>
      <c r="CO6">
        <v>0.11600000000000001</v>
      </c>
      <c r="CP6">
        <v>0.16200000000000001</v>
      </c>
      <c r="CQ6">
        <v>94.2</v>
      </c>
      <c r="CR6">
        <v>3</v>
      </c>
      <c r="CS6">
        <v>-3</v>
      </c>
      <c r="CT6">
        <v>0.84499999999999997</v>
      </c>
      <c r="CU6">
        <v>0.155</v>
      </c>
      <c r="CV6">
        <v>32</v>
      </c>
      <c r="CW6">
        <v>30</v>
      </c>
      <c r="CX6">
        <v>32</v>
      </c>
      <c r="CY6">
        <v>31</v>
      </c>
      <c r="CZ6">
        <v>2</v>
      </c>
      <c r="DA6">
        <v>1</v>
      </c>
      <c r="DB6">
        <v>6</v>
      </c>
      <c r="DC6">
        <v>1</v>
      </c>
      <c r="DD6">
        <v>6</v>
      </c>
      <c r="DE6">
        <v>1</v>
      </c>
      <c r="DF6">
        <v>4.3899999999999997</v>
      </c>
      <c r="DG6">
        <v>-0.75</v>
      </c>
      <c r="DH6">
        <v>0.75</v>
      </c>
      <c r="DI6">
        <v>41.3</v>
      </c>
      <c r="DJ6" s="6">
        <f>(-AS6-SQRT(AS6^2-2*AV6*(50-BO6)))/AV6</f>
        <v>-3.311724309845341E-2</v>
      </c>
      <c r="DK6" s="2">
        <f>AR6+AU6*$DJ6</f>
        <v>1.9158640321364024</v>
      </c>
      <c r="DL6" s="2">
        <f>AS6+AV6*$DJ6</f>
        <v>-112.03924712251549</v>
      </c>
      <c r="DM6" s="2">
        <f>AT6+AW6*$DJ6</f>
        <v>3.4987142605344492</v>
      </c>
      <c r="DN6" s="4">
        <f>(-DL6-SQRT(DL6^2-2*AV6*(BO6-17/12)))/AV6</f>
        <v>0.48676537940835091</v>
      </c>
      <c r="DO6" s="12">
        <f t="shared" si="1"/>
        <v>4.801555646235899</v>
      </c>
      <c r="DP6" s="12">
        <f t="shared" si="2"/>
        <v>-102.7801938035511</v>
      </c>
      <c r="DQ6" s="12">
        <f t="shared" si="3"/>
        <v>-14.556637499610943</v>
      </c>
      <c r="DR6" s="5">
        <f>(2 *DK6 +AU6*$DN6)/2</f>
        <v>3.358709839186151</v>
      </c>
      <c r="DS6" s="5">
        <f>(2 *DL6 +AV6*$DN6)/2</f>
        <v>-107.4097204630333</v>
      </c>
      <c r="DT6" s="5">
        <f>(2 *DM6 +AW6*$DN6)/2</f>
        <v>-5.5289616195382472</v>
      </c>
      <c r="DU6" s="5">
        <f>SQRT(DR6^2+DS6^2+DT6^2)</f>
        <v>107.60436049863931</v>
      </c>
      <c r="DV6" s="16">
        <f>DR6/$DU6</f>
        <v>3.1213510527100089E-2</v>
      </c>
      <c r="DW6" s="16">
        <f>DS6/$DU6</f>
        <v>-0.99819115103975298</v>
      </c>
      <c r="DX6" s="16">
        <f>DT6/$DU6</f>
        <v>-5.138231939595201E-2</v>
      </c>
      <c r="DY6" s="16">
        <f t="shared" si="4"/>
        <v>18.549418851563434</v>
      </c>
      <c r="DZ6" s="9">
        <f>AU6+$DY6*DV6</f>
        <v>6.5072933338867935</v>
      </c>
      <c r="EA6" s="9">
        <f>AV6+$DY6*DW6</f>
        <v>0.50572803713120251</v>
      </c>
      <c r="EB6" s="9">
        <f>AW6+$DY6*DX6+32.174</f>
        <v>-5.8716263894586262</v>
      </c>
      <c r="EC6" s="9">
        <f t="shared" si="5"/>
        <v>8.779329350136889</v>
      </c>
      <c r="ED6" s="22">
        <f t="shared" si="6"/>
        <v>0.14085398951705314</v>
      </c>
      <c r="EE6" s="22">
        <f t="shared" si="7"/>
        <v>9.0198276240364819E-2</v>
      </c>
      <c r="EF6" s="22">
        <f t="shared" si="8"/>
        <v>765.97604057436752</v>
      </c>
      <c r="EG6" s="23">
        <f t="shared" si="9"/>
        <v>0.39300976940706389</v>
      </c>
      <c r="EH6" s="12">
        <f>IF(S6="L",1,-1)</f>
        <v>-1</v>
      </c>
      <c r="EI6" s="10">
        <f>DEGREES(ATAN(DM6/SQRT(DL6^2+DK6^2)))</f>
        <v>1.788365862796969</v>
      </c>
      <c r="EJ6" s="10">
        <f>-DEGREES(ATAN(DK6/SQRT(DL6^2+DM6^2)))*EH6</f>
        <v>0.97918150210327703</v>
      </c>
      <c r="EK6" s="10">
        <f>DEGREES(ATAN(DQ6/SQRT(DP6^2+DO6^2)))</f>
        <v>-8.0524534360221871</v>
      </c>
      <c r="EL6" s="10">
        <f>-DEGREES(ATAN(DO6/SQRT(DP6^2+DQ6^2)))*EH6</f>
        <v>2.6483363200359786</v>
      </c>
      <c r="EM6" s="15">
        <f>(AD6-D6- (DK6/DL6)*(17/12-BO6))*12*EH6</f>
        <v>-8.9514997232356297</v>
      </c>
      <c r="EN6" s="15">
        <f>(AE6-E6-(DM6/DL6)*(17/12-BO6)+0.5*32.174*DN6^2)*12</f>
        <v>-6.132233496659758</v>
      </c>
      <c r="EO6" s="15">
        <f t="shared" si="10"/>
        <v>10.85051311932498</v>
      </c>
      <c r="EP6" s="15">
        <f>EM6/DN6*0.4</f>
        <v>-7.3559050022135226</v>
      </c>
      <c r="EQ6" s="15">
        <f>EN6/DN6*0.4</f>
        <v>-5.0391697980766912</v>
      </c>
      <c r="ER6" s="17">
        <f>SIN(RADIANS(CJ6))*EH6</f>
        <v>-0.84804809615642596</v>
      </c>
      <c r="ES6" s="17">
        <f t="shared" si="11"/>
        <v>-0.5299192642332049</v>
      </c>
      <c r="ET6" s="16">
        <f t="shared" si="12"/>
        <v>1</v>
      </c>
      <c r="EU6" s="20">
        <f>(0.5*DZ6*DN6^2)*12*EH6</f>
        <v>-9.2510493676121826</v>
      </c>
      <c r="EV6" s="20">
        <f>(0.5*EB6*DN6^2)*12</f>
        <v>-8.3473577738060527</v>
      </c>
      <c r="EW6" s="20">
        <f t="shared" si="13"/>
        <v>12.460348960037921</v>
      </c>
      <c r="EX6" s="14">
        <f t="shared" si="14"/>
        <v>1.3159258453926785</v>
      </c>
      <c r="EY6" s="14">
        <f t="shared" si="15"/>
        <v>-1.744378820813778</v>
      </c>
      <c r="EZ6" s="5">
        <f t="shared" si="16"/>
        <v>0.25025726992824104</v>
      </c>
      <c r="FA6" s="5">
        <f t="shared" si="17"/>
        <v>-0.38233756791432771</v>
      </c>
      <c r="FB6" s="9">
        <f>IFERROR(INDEX('Pitcher Heights'!$B:$B,MATCH(H6,'Pitcher Heights'!A:A,0)),75)</f>
        <v>76</v>
      </c>
      <c r="FC6" s="26">
        <f>(9.58+0.31*FB6+1.02*ABS(D6)-2.57*E6-1.88*BE6)</f>
        <v>7.9521000000000015</v>
      </c>
      <c r="FD6" s="26">
        <f>17.16 -0.25*FB6-0.85*ABS(D6)+2.53*E6+0.665*BE6</f>
        <v>15.111699999999997</v>
      </c>
      <c r="FE6" s="26">
        <f t="shared" si="18"/>
        <v>-15.308005002213523</v>
      </c>
      <c r="FF6" s="26">
        <f t="shared" si="19"/>
        <v>-20.150869798076688</v>
      </c>
    </row>
    <row r="7" spans="1:162" x14ac:dyDescent="0.25">
      <c r="A7" t="s">
        <v>113</v>
      </c>
      <c r="B7" s="1">
        <v>45505</v>
      </c>
      <c r="C7">
        <v>78.5</v>
      </c>
      <c r="D7">
        <v>-3.08</v>
      </c>
      <c r="E7">
        <v>4.26</v>
      </c>
      <c r="F7" t="s">
        <v>202</v>
      </c>
      <c r="G7">
        <v>656775</v>
      </c>
      <c r="H7">
        <v>680704</v>
      </c>
      <c r="J7" t="s">
        <v>116</v>
      </c>
      <c r="O7">
        <v>11</v>
      </c>
      <c r="P7" t="s">
        <v>218</v>
      </c>
      <c r="Q7" t="s">
        <v>118</v>
      </c>
      <c r="R7" t="s">
        <v>119</v>
      </c>
      <c r="S7" t="s">
        <v>118</v>
      </c>
      <c r="T7" t="s">
        <v>120</v>
      </c>
      <c r="U7" t="s">
        <v>121</v>
      </c>
      <c r="V7" t="s">
        <v>122</v>
      </c>
      <c r="Y7">
        <v>0</v>
      </c>
      <c r="Z7">
        <v>0</v>
      </c>
      <c r="AA7">
        <v>2024</v>
      </c>
      <c r="AB7">
        <v>0.77</v>
      </c>
      <c r="AC7">
        <v>0.86</v>
      </c>
      <c r="AD7">
        <v>-1.1000000000000001</v>
      </c>
      <c r="AE7">
        <v>3.09</v>
      </c>
      <c r="AH7">
        <v>656811</v>
      </c>
      <c r="AI7">
        <v>1</v>
      </c>
      <c r="AJ7">
        <v>9</v>
      </c>
      <c r="AK7" t="s">
        <v>140</v>
      </c>
      <c r="AR7">
        <v>2.8589293419463901</v>
      </c>
      <c r="AS7">
        <v>-114.31938155743001</v>
      </c>
      <c r="AT7">
        <v>2.6838682948822901</v>
      </c>
      <c r="AU7">
        <v>6.3048342776449697</v>
      </c>
      <c r="AV7">
        <v>19.773264253550899</v>
      </c>
      <c r="AW7">
        <v>-25.264673323956899</v>
      </c>
      <c r="AX7">
        <v>3.35</v>
      </c>
      <c r="AY7">
        <v>1.48</v>
      </c>
      <c r="BC7">
        <v>79</v>
      </c>
      <c r="BD7">
        <v>2266</v>
      </c>
      <c r="BE7">
        <v>6.4</v>
      </c>
      <c r="BF7">
        <v>746607</v>
      </c>
      <c r="BG7">
        <v>666310</v>
      </c>
      <c r="BH7">
        <v>647304</v>
      </c>
      <c r="BI7">
        <v>671289</v>
      </c>
      <c r="BJ7">
        <v>682177</v>
      </c>
      <c r="BK7">
        <v>677587</v>
      </c>
      <c r="BL7">
        <v>680757</v>
      </c>
      <c r="BM7">
        <v>657041</v>
      </c>
      <c r="BN7">
        <v>678877</v>
      </c>
      <c r="BO7">
        <v>54.07</v>
      </c>
      <c r="BW7">
        <v>75</v>
      </c>
      <c r="BX7">
        <v>1</v>
      </c>
      <c r="BY7" t="s">
        <v>124</v>
      </c>
      <c r="BZ7">
        <v>10</v>
      </c>
      <c r="CA7">
        <v>3</v>
      </c>
      <c r="CB7">
        <v>3</v>
      </c>
      <c r="CC7">
        <v>10</v>
      </c>
      <c r="CD7">
        <v>3</v>
      </c>
      <c r="CE7">
        <v>10</v>
      </c>
      <c r="CF7">
        <v>3</v>
      </c>
      <c r="CG7">
        <v>10</v>
      </c>
      <c r="CH7" t="s">
        <v>125</v>
      </c>
      <c r="CI7" t="s">
        <v>126</v>
      </c>
      <c r="CJ7">
        <v>102</v>
      </c>
      <c r="CK7">
        <v>0</v>
      </c>
      <c r="CL7">
        <v>4.2999999999999997E-2</v>
      </c>
      <c r="CP7">
        <v>-4.2999999999999997E-2</v>
      </c>
      <c r="CR7">
        <v>7</v>
      </c>
      <c r="CS7">
        <v>-7</v>
      </c>
      <c r="CT7">
        <v>0.999</v>
      </c>
      <c r="CU7">
        <v>1E-3</v>
      </c>
      <c r="CV7">
        <v>27</v>
      </c>
      <c r="CW7">
        <v>29</v>
      </c>
      <c r="CX7">
        <v>27</v>
      </c>
      <c r="CY7">
        <v>30</v>
      </c>
      <c r="CZ7">
        <v>1</v>
      </c>
      <c r="DA7">
        <v>3</v>
      </c>
      <c r="DB7">
        <v>2</v>
      </c>
      <c r="DC7">
        <v>1</v>
      </c>
      <c r="DD7">
        <v>2</v>
      </c>
      <c r="DE7">
        <v>1</v>
      </c>
      <c r="DF7">
        <v>2.81</v>
      </c>
      <c r="DG7">
        <v>-0.77</v>
      </c>
      <c r="DH7">
        <v>0.77</v>
      </c>
      <c r="DI7">
        <v>6.9</v>
      </c>
      <c r="DJ7" s="6">
        <f>(-AS7-SQRT(AS7^2-2*AV7*(50-BO7)))/AV7</f>
        <v>-3.5493064991640316E-2</v>
      </c>
      <c r="DK7" s="2">
        <f>AR7+AU7*$DJ7</f>
        <v>2.6351514491684158</v>
      </c>
      <c r="DL7" s="2">
        <f>AS7+AV7*$DJ7</f>
        <v>-115.02119531067817</v>
      </c>
      <c r="DM7" s="2">
        <f>AT7+AW7*$DJ7</f>
        <v>3.5805889871620535</v>
      </c>
      <c r="DN7" s="4">
        <f>(-DL7-SQRT(DL7^2-2*AV7*(BO7-17/12)))/AV7</f>
        <v>0.47735723255818341</v>
      </c>
      <c r="DO7" s="12">
        <f t="shared" si="1"/>
        <v>5.6448096916829922</v>
      </c>
      <c r="DP7" s="12">
        <f t="shared" si="2"/>
        <v>-105.58228460796145</v>
      </c>
      <c r="DQ7" s="12">
        <f t="shared" si="3"/>
        <v>-8.4796855522485721</v>
      </c>
      <c r="DR7" s="5">
        <f>(2 *DK7 +AU7*$DN7)/2</f>
        <v>4.1399805704257036</v>
      </c>
      <c r="DS7" s="5">
        <f>(2 *DL7 +AV7*$DN7)/2</f>
        <v>-110.3017399593198</v>
      </c>
      <c r="DT7" s="5">
        <f>(2 *DM7 +AW7*$DN7)/2</f>
        <v>-2.4495482825432595</v>
      </c>
      <c r="DU7" s="5">
        <f>SQRT(DR7^2+DS7^2+DT7^2)</f>
        <v>110.40658297386719</v>
      </c>
      <c r="DV7" s="16">
        <f>DR7/$DU7</f>
        <v>3.7497588086804763E-2</v>
      </c>
      <c r="DW7" s="16">
        <f>DS7/$DU7</f>
        <v>-0.99905039163677223</v>
      </c>
      <c r="DX7" s="16">
        <f>DT7/$DU7</f>
        <v>-2.218661438985987E-2</v>
      </c>
      <c r="DY7" s="16">
        <f t="shared" si="4"/>
        <v>19.671365884403652</v>
      </c>
      <c r="DZ7" s="9">
        <f>AU7+$DY7*DV7</f>
        <v>7.0424630526831615</v>
      </c>
      <c r="EA7" s="9">
        <f>AV7+$DY7*DW7</f>
        <v>0.12057846270718997</v>
      </c>
      <c r="EB7" s="9">
        <f>AW7+$DY7*DX7+32.174</f>
        <v>6.4728856666439931</v>
      </c>
      <c r="EC7" s="9">
        <f t="shared" si="5"/>
        <v>9.5660375217496156</v>
      </c>
      <c r="ED7" s="22">
        <f t="shared" si="6"/>
        <v>0.14578394374588571</v>
      </c>
      <c r="EE7" s="22">
        <f t="shared" si="7"/>
        <v>9.4445798882061366E-2</v>
      </c>
      <c r="EF7" s="22">
        <f t="shared" si="8"/>
        <v>822.93340149916855</v>
      </c>
      <c r="EG7" s="23">
        <f t="shared" si="9"/>
        <v>0.36316566703405495</v>
      </c>
      <c r="EH7" s="12">
        <f>IF(S7="L",1,-1)</f>
        <v>-1</v>
      </c>
      <c r="EI7" s="10">
        <f>DEGREES(ATAN(DM7/SQRT(DL7^2+DK7^2)))</f>
        <v>1.7825639864489498</v>
      </c>
      <c r="EJ7" s="10">
        <f>-DEGREES(ATAN(DK7/SQRT(DL7^2+DM7^2)))*EH7</f>
        <v>1.3117893951783224</v>
      </c>
      <c r="EK7" s="10">
        <f>DEGREES(ATAN(DQ7/SQRT(DP7^2+DO7^2)))</f>
        <v>-4.5852498086541509</v>
      </c>
      <c r="EL7" s="10">
        <f>-DEGREES(ATAN(DO7/SQRT(DP7^2+DQ7^2)))*EH7</f>
        <v>3.0505215039971127</v>
      </c>
      <c r="EM7" s="15">
        <f>(AD7-D7- (DK7/DL7)*(17/12-BO7))*12*EH7</f>
        <v>-9.2844584518067563</v>
      </c>
      <c r="EN7" s="15">
        <f>(AE7-E7-(DM7/DL7)*(17/12-BO7)+0.5*32.174*DN7^2)*12</f>
        <v>10.279857464740568</v>
      </c>
      <c r="EO7" s="15">
        <f t="shared" si="10"/>
        <v>13.851954311168813</v>
      </c>
      <c r="EP7" s="15">
        <f>EM7/DN7*0.4</f>
        <v>-7.7798829208480518</v>
      </c>
      <c r="EQ7" s="15">
        <f>EN7/DN7*0.4</f>
        <v>8.6139744104433085</v>
      </c>
      <c r="ER7" s="17">
        <f>SIN(RADIANS(CJ7))*EH7</f>
        <v>-0.97814760073380569</v>
      </c>
      <c r="ES7" s="17">
        <f t="shared" si="11"/>
        <v>0.20791169081775934</v>
      </c>
      <c r="ET7" s="16">
        <f t="shared" si="12"/>
        <v>1.0000000000000002</v>
      </c>
      <c r="EU7" s="20">
        <f>(0.5*DZ7*DN7^2)*12*EH7</f>
        <v>-9.6285932703873485</v>
      </c>
      <c r="EV7" s="20">
        <f>(0.5*EB7*DN7^2)*12</f>
        <v>8.8498559244963992</v>
      </c>
      <c r="EW7" s="20">
        <f t="shared" si="13"/>
        <v>13.07783461628463</v>
      </c>
      <c r="EX7" s="14">
        <f t="shared" si="14"/>
        <v>3.1634592823249719</v>
      </c>
      <c r="EY7" s="14">
        <f t="shared" si="15"/>
        <v>6.1308212171896388</v>
      </c>
      <c r="EZ7" s="5">
        <f t="shared" si="16"/>
        <v>4.2647974231373134</v>
      </c>
      <c r="FA7" s="5">
        <f t="shared" si="17"/>
        <v>7.3998742227751091</v>
      </c>
      <c r="FB7" s="9">
        <f>IFERROR(INDEX('Pitcher Heights'!$B:$B,MATCH(H7,'Pitcher Heights'!A:A,0)),75)</f>
        <v>71</v>
      </c>
      <c r="FC7" s="26">
        <f>(9.58+0.31*FB7+1.02*ABS(D7)-2.57*E7-1.88*BE7)</f>
        <v>11.7514</v>
      </c>
      <c r="FD7" s="26">
        <f>17.16 -0.25*FB7-0.85*ABS(D7)+2.53*E7+0.665*BE7</f>
        <v>11.825799999999999</v>
      </c>
      <c r="FE7" s="26">
        <f t="shared" si="18"/>
        <v>-19.531282920848053</v>
      </c>
      <c r="FF7" s="26">
        <f t="shared" si="19"/>
        <v>-3.2118255895566907</v>
      </c>
    </row>
    <row r="8" spans="1:162" x14ac:dyDescent="0.25">
      <c r="A8" t="s">
        <v>113</v>
      </c>
      <c r="B8" s="1">
        <v>45505</v>
      </c>
      <c r="C8">
        <v>79.599999999999994</v>
      </c>
      <c r="D8">
        <v>-3.06</v>
      </c>
      <c r="E8">
        <v>4.1500000000000004</v>
      </c>
      <c r="F8" t="s">
        <v>202</v>
      </c>
      <c r="G8">
        <v>656775</v>
      </c>
      <c r="H8">
        <v>680704</v>
      </c>
      <c r="J8" t="s">
        <v>128</v>
      </c>
      <c r="O8">
        <v>4</v>
      </c>
      <c r="P8" t="s">
        <v>218</v>
      </c>
      <c r="Q8" t="s">
        <v>118</v>
      </c>
      <c r="R8" t="s">
        <v>119</v>
      </c>
      <c r="S8" t="s">
        <v>118</v>
      </c>
      <c r="T8" t="s">
        <v>120</v>
      </c>
      <c r="U8" t="s">
        <v>121</v>
      </c>
      <c r="V8" t="s">
        <v>129</v>
      </c>
      <c r="Y8">
        <v>2</v>
      </c>
      <c r="Z8">
        <v>0</v>
      </c>
      <c r="AA8">
        <v>2024</v>
      </c>
      <c r="AB8">
        <v>0.84</v>
      </c>
      <c r="AC8">
        <v>0.4</v>
      </c>
      <c r="AD8">
        <v>-0.52</v>
      </c>
      <c r="AE8">
        <v>2.48</v>
      </c>
      <c r="AH8">
        <v>656811</v>
      </c>
      <c r="AI8">
        <v>1</v>
      </c>
      <c r="AJ8">
        <v>9</v>
      </c>
      <c r="AK8" t="s">
        <v>140</v>
      </c>
      <c r="AR8">
        <v>4.0084471042254197</v>
      </c>
      <c r="AS8">
        <v>-115.998793071796</v>
      </c>
      <c r="AT8">
        <v>2.25531530787435</v>
      </c>
      <c r="AU8">
        <v>7.0421814164721503</v>
      </c>
      <c r="AV8">
        <v>19.000415259175298</v>
      </c>
      <c r="AW8">
        <v>-29.061239151211499</v>
      </c>
      <c r="AX8">
        <v>3.39</v>
      </c>
      <c r="AY8">
        <v>1.51</v>
      </c>
      <c r="BC8">
        <v>80.599999999999994</v>
      </c>
      <c r="BD8">
        <v>2408</v>
      </c>
      <c r="BE8">
        <v>6.6</v>
      </c>
      <c r="BF8">
        <v>746607</v>
      </c>
      <c r="BG8">
        <v>666310</v>
      </c>
      <c r="BH8">
        <v>647304</v>
      </c>
      <c r="BI8">
        <v>671289</v>
      </c>
      <c r="BJ8">
        <v>682177</v>
      </c>
      <c r="BK8">
        <v>677587</v>
      </c>
      <c r="BL8">
        <v>680757</v>
      </c>
      <c r="BM8">
        <v>657041</v>
      </c>
      <c r="BN8">
        <v>678877</v>
      </c>
      <c r="BO8">
        <v>53.91</v>
      </c>
      <c r="BW8">
        <v>75</v>
      </c>
      <c r="BX8">
        <v>3</v>
      </c>
      <c r="BY8" t="s">
        <v>124</v>
      </c>
      <c r="BZ8">
        <v>10</v>
      </c>
      <c r="CA8">
        <v>3</v>
      </c>
      <c r="CB8">
        <v>3</v>
      </c>
      <c r="CC8">
        <v>10</v>
      </c>
      <c r="CD8">
        <v>3</v>
      </c>
      <c r="CE8">
        <v>10</v>
      </c>
      <c r="CF8">
        <v>3</v>
      </c>
      <c r="CG8">
        <v>10</v>
      </c>
      <c r="CH8" t="s">
        <v>126</v>
      </c>
      <c r="CI8" t="s">
        <v>126</v>
      </c>
      <c r="CJ8">
        <v>103</v>
      </c>
      <c r="CK8">
        <v>0</v>
      </c>
      <c r="CL8">
        <v>-6.7000000000000004E-2</v>
      </c>
      <c r="CM8">
        <v>72.400000000000006</v>
      </c>
      <c r="CN8">
        <v>8.1999999999999993</v>
      </c>
      <c r="CP8">
        <v>6.7000000000000004E-2</v>
      </c>
      <c r="CR8">
        <v>7</v>
      </c>
      <c r="CS8">
        <v>-7</v>
      </c>
      <c r="CT8">
        <v>0.999</v>
      </c>
      <c r="CU8">
        <v>1E-3</v>
      </c>
      <c r="CV8">
        <v>27</v>
      </c>
      <c r="CW8">
        <v>29</v>
      </c>
      <c r="CX8">
        <v>27</v>
      </c>
      <c r="CY8">
        <v>30</v>
      </c>
      <c r="CZ8">
        <v>1</v>
      </c>
      <c r="DA8">
        <v>3</v>
      </c>
      <c r="DB8">
        <v>2</v>
      </c>
      <c r="DC8">
        <v>1</v>
      </c>
      <c r="DD8">
        <v>2</v>
      </c>
      <c r="DE8">
        <v>1</v>
      </c>
      <c r="DF8">
        <v>3.15</v>
      </c>
      <c r="DG8">
        <v>-0.84</v>
      </c>
      <c r="DH8">
        <v>0.84</v>
      </c>
      <c r="DI8">
        <v>6.7</v>
      </c>
      <c r="DJ8" s="6">
        <f>(-AS8-SQRT(AS8^2-2*AV8*(50-BO8)))/AV8</f>
        <v>-3.3614705396086617E-2</v>
      </c>
      <c r="DK8" s="2">
        <f>AR8+AU8*$DJ8</f>
        <v>3.7717262505649125</v>
      </c>
      <c r="DL8" s="2">
        <f>AS8+AV8*$DJ8</f>
        <v>-116.63748643313649</v>
      </c>
      <c r="DM8" s="2">
        <f>AT8+AW8*$DJ8</f>
        <v>3.232200300387543</v>
      </c>
      <c r="DN8" s="4">
        <f>(-DL8-SQRT(DL8^2-2*AV8*(BO8-17/12)))/AV8</f>
        <v>0.46788642920040963</v>
      </c>
      <c r="DO8" s="12">
        <f t="shared" si="1"/>
        <v>7.0666673672995497</v>
      </c>
      <c r="DP8" s="12">
        <f t="shared" si="2"/>
        <v>-107.74744998419598</v>
      </c>
      <c r="DQ8" s="12">
        <f t="shared" si="3"/>
        <v>-10.365159114211949</v>
      </c>
      <c r="DR8" s="5">
        <f>(2 *DK8 +AU8*$DN8)/2</f>
        <v>5.4191968089322309</v>
      </c>
      <c r="DS8" s="5">
        <f>(2 *DL8 +AV8*$DN8)/2</f>
        <v>-112.19246820866624</v>
      </c>
      <c r="DT8" s="5">
        <f>(2 *DM8 +AW8*$DN8)/2</f>
        <v>-3.5664794069122028</v>
      </c>
      <c r="DU8" s="5">
        <f>SQRT(DR8^2+DS8^2+DT8^2)</f>
        <v>112.37987983694615</v>
      </c>
      <c r="DV8" s="16">
        <f>DR8/$DU8</f>
        <v>4.8222126743639827E-2</v>
      </c>
      <c r="DW8" s="16">
        <f>DS8/$DU8</f>
        <v>-0.99833233823926648</v>
      </c>
      <c r="DX8" s="16">
        <f>DT8/$DU8</f>
        <v>-3.1735924723241098E-2</v>
      </c>
      <c r="DY8" s="16">
        <f t="shared" si="4"/>
        <v>18.727926372371289</v>
      </c>
      <c r="DZ8" s="9">
        <f>AU8+$DY8*DV8</f>
        <v>7.9452818556461935</v>
      </c>
      <c r="EA8" s="9">
        <f>AV8+$DY8*DW8</f>
        <v>0.30372073347304607</v>
      </c>
      <c r="EB8" s="9">
        <f>AW8+$DY8*DX8+32.174</f>
        <v>2.5184127872125224</v>
      </c>
      <c r="EC8" s="9">
        <f t="shared" si="5"/>
        <v>8.3403928574376867</v>
      </c>
      <c r="ED8" s="22">
        <f t="shared" si="6"/>
        <v>0.12268089433138951</v>
      </c>
      <c r="EE8" s="22">
        <f t="shared" si="7"/>
        <v>7.5417446468881155E-2</v>
      </c>
      <c r="EF8" s="22">
        <f t="shared" si="8"/>
        <v>668.87884988504993</v>
      </c>
      <c r="EG8" s="23">
        <f t="shared" si="9"/>
        <v>0.27777360875624996</v>
      </c>
      <c r="EH8" s="12">
        <f>IF(S8="L",1,-1)</f>
        <v>-1</v>
      </c>
      <c r="EI8" s="10">
        <f>DEGREES(ATAN(DM8/SQRT(DL8^2+DK8^2)))</f>
        <v>1.5865171835235763</v>
      </c>
      <c r="EJ8" s="10">
        <f>-DEGREES(ATAN(DK8/SQRT(DL8^2+DM8^2)))*EH8</f>
        <v>1.8514277150635263</v>
      </c>
      <c r="EK8" s="10">
        <f>DEGREES(ATAN(DQ8/SQRT(DP8^2+DO8^2)))</f>
        <v>-5.4831599365159898</v>
      </c>
      <c r="EL8" s="10">
        <f>-DEGREES(ATAN(DO8/SQRT(DP8^2+DQ8^2)))*EH8</f>
        <v>3.7352024826976011</v>
      </c>
      <c r="EM8" s="15">
        <f>(AD8-D8- (DK8/DL8)*(17/12-BO8))*12*EH8</f>
        <v>-10.110169747203461</v>
      </c>
      <c r="EN8" s="15">
        <f>(AE8-E8-(DM8/DL8)*(17/12-BO8)+0.5*32.174*DN8^2)*12</f>
        <v>4.7647192369278581</v>
      </c>
      <c r="EO8" s="15">
        <f t="shared" si="10"/>
        <v>11.176675790413645</v>
      </c>
      <c r="EP8" s="15">
        <f>EM8/DN8*0.4</f>
        <v>-8.6432682088951776</v>
      </c>
      <c r="EQ8" s="15">
        <f>EN8/DN8*0.4</f>
        <v>4.0733981065195533</v>
      </c>
      <c r="ER8" s="17">
        <f>SIN(RADIANS(CJ8))*EH8</f>
        <v>-0.97437006478523525</v>
      </c>
      <c r="ES8" s="17">
        <f t="shared" si="11"/>
        <v>0.22495105434386503</v>
      </c>
      <c r="ET8" s="16">
        <f t="shared" si="12"/>
        <v>1</v>
      </c>
      <c r="EU8" s="20">
        <f>(0.5*DZ8*DN8^2)*12*EH8</f>
        <v>-10.436177484884563</v>
      </c>
      <c r="EV8" s="20">
        <f>(0.5*EB8*DN8^2)*12</f>
        <v>3.3079509707859351</v>
      </c>
      <c r="EW8" s="20">
        <f t="shared" si="13"/>
        <v>10.947892040074889</v>
      </c>
      <c r="EX8" s="14">
        <f t="shared" si="14"/>
        <v>0.23112079146496711</v>
      </c>
      <c r="EY8" s="14">
        <f t="shared" si="15"/>
        <v>0.84521111352828138</v>
      </c>
      <c r="EZ8" s="5">
        <f t="shared" si="16"/>
        <v>0.78004856678545309</v>
      </c>
      <c r="FA8" s="5">
        <f t="shared" si="17"/>
        <v>2.2505142338147577</v>
      </c>
      <c r="FB8" s="9">
        <f>IFERROR(INDEX('Pitcher Heights'!$B:$B,MATCH(H8,'Pitcher Heights'!A:A,0)),75)</f>
        <v>71</v>
      </c>
      <c r="FC8" s="26">
        <f>(9.58+0.31*FB8+1.02*ABS(D8)-2.57*E8-1.88*BE8)</f>
        <v>11.637700000000004</v>
      </c>
      <c r="FD8" s="26">
        <f>17.16 -0.25*FB8-0.85*ABS(D8)+2.53*E8+0.665*BE8</f>
        <v>11.6975</v>
      </c>
      <c r="FE8" s="26">
        <f t="shared" si="18"/>
        <v>-20.280968208895182</v>
      </c>
      <c r="FF8" s="26">
        <f t="shared" si="19"/>
        <v>-7.6241018934804465</v>
      </c>
    </row>
    <row r="9" spans="1:162" x14ac:dyDescent="0.25">
      <c r="A9" t="s">
        <v>153</v>
      </c>
      <c r="B9" s="1">
        <v>45505</v>
      </c>
      <c r="C9">
        <v>77.2</v>
      </c>
      <c r="D9">
        <v>-1.57</v>
      </c>
      <c r="E9">
        <v>5.31</v>
      </c>
      <c r="F9" t="s">
        <v>134</v>
      </c>
      <c r="G9">
        <v>681297</v>
      </c>
      <c r="H9">
        <v>594902</v>
      </c>
      <c r="J9" t="s">
        <v>116</v>
      </c>
      <c r="O9">
        <v>13</v>
      </c>
      <c r="P9" t="s">
        <v>176</v>
      </c>
      <c r="Q9" t="s">
        <v>118</v>
      </c>
      <c r="R9" t="s">
        <v>119</v>
      </c>
      <c r="S9" t="s">
        <v>118</v>
      </c>
      <c r="T9" t="s">
        <v>120</v>
      </c>
      <c r="U9" t="s">
        <v>121</v>
      </c>
      <c r="V9" t="s">
        <v>122</v>
      </c>
      <c r="Y9">
        <v>0</v>
      </c>
      <c r="Z9">
        <v>2</v>
      </c>
      <c r="AA9">
        <v>2024</v>
      </c>
      <c r="AB9">
        <v>0.25</v>
      </c>
      <c r="AC9">
        <v>-0.56999999999999995</v>
      </c>
      <c r="AD9">
        <v>-1.36</v>
      </c>
      <c r="AE9">
        <v>2.29</v>
      </c>
      <c r="AI9">
        <v>1</v>
      </c>
      <c r="AJ9">
        <v>3</v>
      </c>
      <c r="AK9" t="s">
        <v>140</v>
      </c>
      <c r="AR9">
        <v>8.9314974392285997E-3</v>
      </c>
      <c r="AS9">
        <v>-112.306465971359</v>
      </c>
      <c r="AT9">
        <v>1.6411901357412</v>
      </c>
      <c r="AU9">
        <v>2.0889460625777199</v>
      </c>
      <c r="AV9">
        <v>22.144351368218899</v>
      </c>
      <c r="AW9">
        <v>-37.500167449505597</v>
      </c>
      <c r="AX9">
        <v>3.35</v>
      </c>
      <c r="AY9">
        <v>1.53</v>
      </c>
      <c r="BC9">
        <v>77.5</v>
      </c>
      <c r="BD9">
        <v>1895</v>
      </c>
      <c r="BE9">
        <v>6.7</v>
      </c>
      <c r="BF9">
        <v>746607</v>
      </c>
      <c r="BG9">
        <v>666310</v>
      </c>
      <c r="BH9">
        <v>647304</v>
      </c>
      <c r="BI9">
        <v>671289</v>
      </c>
      <c r="BJ9">
        <v>608070</v>
      </c>
      <c r="BK9">
        <v>677587</v>
      </c>
      <c r="BL9">
        <v>680757</v>
      </c>
      <c r="BM9">
        <v>657041</v>
      </c>
      <c r="BN9">
        <v>678877</v>
      </c>
      <c r="BO9">
        <v>53.76</v>
      </c>
      <c r="BW9">
        <v>19</v>
      </c>
      <c r="BX9">
        <v>3</v>
      </c>
      <c r="BY9" t="s">
        <v>155</v>
      </c>
      <c r="BZ9">
        <v>2</v>
      </c>
      <c r="CA9">
        <v>1</v>
      </c>
      <c r="CB9">
        <v>1</v>
      </c>
      <c r="CC9">
        <v>2</v>
      </c>
      <c r="CD9">
        <v>1</v>
      </c>
      <c r="CE9">
        <v>2</v>
      </c>
      <c r="CF9">
        <v>1</v>
      </c>
      <c r="CG9">
        <v>2</v>
      </c>
      <c r="CH9" t="s">
        <v>126</v>
      </c>
      <c r="CI9" t="s">
        <v>126</v>
      </c>
      <c r="CJ9">
        <v>60</v>
      </c>
      <c r="CK9">
        <v>0</v>
      </c>
      <c r="CL9">
        <v>1.2999999999999999E-2</v>
      </c>
      <c r="CP9">
        <v>-1.2999999999999999E-2</v>
      </c>
      <c r="CR9">
        <v>1</v>
      </c>
      <c r="CS9">
        <v>-1</v>
      </c>
      <c r="CT9">
        <v>0.64300000000000002</v>
      </c>
      <c r="CU9">
        <v>0.35699999999999998</v>
      </c>
      <c r="CV9">
        <v>32</v>
      </c>
      <c r="CW9">
        <v>24</v>
      </c>
      <c r="CX9">
        <v>32</v>
      </c>
      <c r="CY9">
        <v>24</v>
      </c>
      <c r="CZ9">
        <v>2</v>
      </c>
      <c r="DA9">
        <v>1</v>
      </c>
      <c r="DB9">
        <v>6</v>
      </c>
      <c r="DC9">
        <v>1</v>
      </c>
      <c r="DD9">
        <v>6</v>
      </c>
      <c r="DE9">
        <v>1</v>
      </c>
      <c r="DF9">
        <v>4.42</v>
      </c>
      <c r="DG9">
        <v>-0.25</v>
      </c>
      <c r="DH9">
        <v>0.25</v>
      </c>
      <c r="DI9">
        <v>38.200000000000003</v>
      </c>
      <c r="DJ9" s="6">
        <f>(-AS9-SQRT(AS9^2-2*AV9*(50-BO9)))/AV9</f>
        <v>-3.3370033021281387E-2</v>
      </c>
      <c r="DK9" s="2">
        <f>AR9+AU9*$DJ9</f>
        <v>-6.0776701648665644E-2</v>
      </c>
      <c r="DL9" s="2">
        <f>AS9+AV9*$DJ9</f>
        <v>-113.04542370775133</v>
      </c>
      <c r="DM9" s="2">
        <f>AT9+AW9*$DJ9</f>
        <v>2.8925719618347832</v>
      </c>
      <c r="DN9" s="4">
        <f>(-DL9-SQRT(DL9^2-2*AV9*(BO9-17/12)))/AV9</f>
        <v>0.48618049266655111</v>
      </c>
      <c r="DO9" s="12">
        <f t="shared" si="1"/>
        <v>0.95482812420922236</v>
      </c>
      <c r="DP9" s="12">
        <f t="shared" si="2"/>
        <v>-102.27927204976945</v>
      </c>
      <c r="DQ9" s="12">
        <f t="shared" si="3"/>
        <v>-15.339277923844012</v>
      </c>
      <c r="DR9" s="5">
        <f>(2 *DK9 +AU9*$DN9)/2</f>
        <v>0.44702571128027835</v>
      </c>
      <c r="DS9" s="5">
        <f>(2 *DL9 +AV9*$DN9)/2</f>
        <v>-107.66234787876039</v>
      </c>
      <c r="DT9" s="5">
        <f>(2 *DM9 +AW9*$DN9)/2</f>
        <v>-6.2233529810046146</v>
      </c>
      <c r="DU9" s="5">
        <f>SQRT(DR9^2+DS9^2+DT9^2)</f>
        <v>107.84299284181584</v>
      </c>
      <c r="DV9" s="16">
        <f>DR9/$DU9</f>
        <v>4.1451530553865091E-3</v>
      </c>
      <c r="DW9" s="16">
        <f>DS9/$DU9</f>
        <v>-0.99832492628129832</v>
      </c>
      <c r="DX9" s="16">
        <f>DT9/$DU9</f>
        <v>-5.7707532191108905E-2</v>
      </c>
      <c r="DY9" s="16">
        <f t="shared" si="4"/>
        <v>21.79123896652289</v>
      </c>
      <c r="DZ9" s="9">
        <f>AU9+$DY9*DV9</f>
        <v>2.1792740833604598</v>
      </c>
      <c r="EA9" s="9">
        <f>AV9+$DY9*DW9</f>
        <v>0.3896143333867812</v>
      </c>
      <c r="EB9" s="9">
        <f>AW9+$DY9*DX9+32.174</f>
        <v>-6.5836860736503624</v>
      </c>
      <c r="EC9" s="9">
        <f t="shared" si="5"/>
        <v>6.9459309797582014</v>
      </c>
      <c r="ED9" s="22">
        <f t="shared" si="6"/>
        <v>0.11094663948377918</v>
      </c>
      <c r="EE9" s="22">
        <f t="shared" si="7"/>
        <v>6.6528422252380939E-2</v>
      </c>
      <c r="EF9" s="22">
        <f t="shared" si="8"/>
        <v>566.22133908134549</v>
      </c>
      <c r="EG9" s="23">
        <f t="shared" si="9"/>
        <v>0.29879754041231954</v>
      </c>
      <c r="EH9" s="12">
        <f>IF(S9="L",1,-1)</f>
        <v>-1</v>
      </c>
      <c r="EI9" s="10">
        <f>DEGREES(ATAN(DM9/SQRT(DL9^2+DK9^2)))</f>
        <v>1.4657469557900973</v>
      </c>
      <c r="EJ9" s="10">
        <f>-DEGREES(ATAN(DK9/SQRT(DL9^2+DM9^2)))*EH9</f>
        <v>-3.0793893646329874E-2</v>
      </c>
      <c r="EK9" s="10">
        <f>DEGREES(ATAN(DQ9/SQRT(DP9^2+DO9^2)))</f>
        <v>-8.528967921218559</v>
      </c>
      <c r="EL9" s="10">
        <f>-DEGREES(ATAN(DO9/SQRT(DP9^2+DQ9^2)))*EH9</f>
        <v>0.52895391664241875</v>
      </c>
      <c r="EM9" s="15">
        <f>(AD9-D9- (DK9/DL9)*(17/12-BO9))*12*EH9</f>
        <v>-2.8576966584534302</v>
      </c>
      <c r="EN9" s="15">
        <f>(AE9-E9-(DM9/DL9)*(17/12-BO9)+0.5*32.174*DN9^2)*12</f>
        <v>-6.6820494204320369</v>
      </c>
      <c r="EO9" s="15">
        <f t="shared" si="10"/>
        <v>7.2674764979896578</v>
      </c>
      <c r="EP9" s="15">
        <f>EM9/DN9*0.4</f>
        <v>-2.3511405344791512</v>
      </c>
      <c r="EQ9" s="15">
        <f>EN9/DN9*0.4</f>
        <v>-5.4975874361252481</v>
      </c>
      <c r="ER9" s="17">
        <f>SIN(RADIANS(CJ9))*EH9</f>
        <v>-0.8660254037844386</v>
      </c>
      <c r="ES9" s="17">
        <f t="shared" si="11"/>
        <v>-0.50000000000000011</v>
      </c>
      <c r="ET9" s="16">
        <f t="shared" si="12"/>
        <v>1</v>
      </c>
      <c r="EU9" s="20">
        <f>(0.5*DZ9*DN9^2)*12*EH9</f>
        <v>-3.0907093306539073</v>
      </c>
      <c r="EV9" s="20">
        <f>(0.5*EB9*DN9^2)*12</f>
        <v>-9.3371733887415225</v>
      </c>
      <c r="EW9" s="20">
        <f t="shared" si="13"/>
        <v>9.8354100604913253</v>
      </c>
      <c r="EX9" s="14">
        <f t="shared" si="14"/>
        <v>5.4270056383686223</v>
      </c>
      <c r="EY9" s="14">
        <f t="shared" si="15"/>
        <v>-4.419468358495859</v>
      </c>
      <c r="EZ9" s="5">
        <f t="shared" si="16"/>
        <v>3.4361226102119806</v>
      </c>
      <c r="FA9" s="5">
        <f t="shared" si="17"/>
        <v>-3.0483111714372071</v>
      </c>
      <c r="FB9" s="9">
        <f>IFERROR(INDEX('Pitcher Heights'!$B:$B,MATCH(H9,'Pitcher Heights'!A:A,0)),75)</f>
        <v>76</v>
      </c>
      <c r="FC9" s="26">
        <f>(9.58+0.31*FB9+1.02*ABS(D9)-2.57*E9-1.88*BE9)</f>
        <v>8.498700000000003</v>
      </c>
      <c r="FD9" s="26">
        <f>17.16 -0.25*FB9-0.85*ABS(D9)+2.53*E9+0.665*BE9</f>
        <v>14.715299999999999</v>
      </c>
      <c r="FE9" s="26">
        <f t="shared" si="18"/>
        <v>-10.849840534479155</v>
      </c>
      <c r="FF9" s="26">
        <f t="shared" si="19"/>
        <v>-20.212887436125246</v>
      </c>
    </row>
    <row r="10" spans="1:162" x14ac:dyDescent="0.25">
      <c r="A10" t="s">
        <v>113</v>
      </c>
      <c r="B10" s="1">
        <v>45505</v>
      </c>
      <c r="C10">
        <v>80.7</v>
      </c>
      <c r="D10">
        <v>-3.07</v>
      </c>
      <c r="E10">
        <v>4.3</v>
      </c>
      <c r="F10" t="s">
        <v>202</v>
      </c>
      <c r="G10">
        <v>663624</v>
      </c>
      <c r="H10">
        <v>680704</v>
      </c>
      <c r="J10" t="s">
        <v>128</v>
      </c>
      <c r="O10">
        <v>5</v>
      </c>
      <c r="P10" t="s">
        <v>190</v>
      </c>
      <c r="Q10" t="s">
        <v>118</v>
      </c>
      <c r="R10" t="s">
        <v>118</v>
      </c>
      <c r="S10" t="s">
        <v>118</v>
      </c>
      <c r="T10" t="s">
        <v>120</v>
      </c>
      <c r="U10" t="s">
        <v>121</v>
      </c>
      <c r="V10" t="s">
        <v>129</v>
      </c>
      <c r="Y10">
        <v>0</v>
      </c>
      <c r="Z10">
        <v>1</v>
      </c>
      <c r="AA10">
        <v>2024</v>
      </c>
      <c r="AB10">
        <v>0.84</v>
      </c>
      <c r="AC10">
        <v>0.42</v>
      </c>
      <c r="AD10">
        <v>-0.08</v>
      </c>
      <c r="AE10">
        <v>2.6</v>
      </c>
      <c r="AH10">
        <v>656811</v>
      </c>
      <c r="AI10">
        <v>0</v>
      </c>
      <c r="AJ10">
        <v>9</v>
      </c>
      <c r="AK10" t="s">
        <v>140</v>
      </c>
      <c r="AR10">
        <v>5.0898292088285197</v>
      </c>
      <c r="AS10">
        <v>-117.51408560418599</v>
      </c>
      <c r="AT10">
        <v>2.0281677988640099</v>
      </c>
      <c r="AU10">
        <v>6.8835668305797499</v>
      </c>
      <c r="AV10">
        <v>20.7172911193</v>
      </c>
      <c r="AW10">
        <v>-28.791700850471599</v>
      </c>
      <c r="AX10">
        <v>3.63</v>
      </c>
      <c r="AY10">
        <v>1.79</v>
      </c>
      <c r="AZ10">
        <v>3</v>
      </c>
      <c r="BA10">
        <v>77</v>
      </c>
      <c r="BB10">
        <v>-42</v>
      </c>
      <c r="BC10">
        <v>81.3</v>
      </c>
      <c r="BD10">
        <v>2510</v>
      </c>
      <c r="BE10">
        <v>6.5</v>
      </c>
      <c r="BF10">
        <v>746607</v>
      </c>
      <c r="BG10">
        <v>666310</v>
      </c>
      <c r="BH10">
        <v>647304</v>
      </c>
      <c r="BI10">
        <v>671289</v>
      </c>
      <c r="BJ10">
        <v>682177</v>
      </c>
      <c r="BK10">
        <v>677587</v>
      </c>
      <c r="BL10">
        <v>680757</v>
      </c>
      <c r="BM10">
        <v>657041</v>
      </c>
      <c r="BN10">
        <v>678877</v>
      </c>
      <c r="BO10">
        <v>54</v>
      </c>
      <c r="BW10">
        <v>74</v>
      </c>
      <c r="BX10">
        <v>2</v>
      </c>
      <c r="BY10" t="s">
        <v>124</v>
      </c>
      <c r="BZ10">
        <v>10</v>
      </c>
      <c r="CA10">
        <v>3</v>
      </c>
      <c r="CB10">
        <v>3</v>
      </c>
      <c r="CC10">
        <v>10</v>
      </c>
      <c r="CD10">
        <v>3</v>
      </c>
      <c r="CE10">
        <v>10</v>
      </c>
      <c r="CF10">
        <v>3</v>
      </c>
      <c r="CG10">
        <v>10</v>
      </c>
      <c r="CH10" t="s">
        <v>126</v>
      </c>
      <c r="CI10" t="s">
        <v>126</v>
      </c>
      <c r="CJ10">
        <v>95</v>
      </c>
      <c r="CK10">
        <v>0</v>
      </c>
      <c r="CL10">
        <v>-7.2999999999999995E-2</v>
      </c>
      <c r="CM10">
        <v>74.5</v>
      </c>
      <c r="CN10">
        <v>7.9</v>
      </c>
      <c r="CP10">
        <v>7.2999999999999995E-2</v>
      </c>
      <c r="CQ10">
        <v>88</v>
      </c>
      <c r="CR10">
        <v>7</v>
      </c>
      <c r="CS10">
        <v>-7</v>
      </c>
      <c r="CT10">
        <v>0.998</v>
      </c>
      <c r="CU10">
        <v>2E-3</v>
      </c>
      <c r="CV10">
        <v>27</v>
      </c>
      <c r="CW10">
        <v>27</v>
      </c>
      <c r="CX10">
        <v>27</v>
      </c>
      <c r="CY10">
        <v>27</v>
      </c>
      <c r="CZ10">
        <v>1</v>
      </c>
      <c r="DA10">
        <v>3</v>
      </c>
      <c r="DB10">
        <v>2</v>
      </c>
      <c r="DC10">
        <v>1</v>
      </c>
      <c r="DD10">
        <v>2</v>
      </c>
      <c r="DE10">
        <v>1</v>
      </c>
      <c r="DF10">
        <v>3.05</v>
      </c>
      <c r="DG10">
        <v>-0.84</v>
      </c>
      <c r="DH10">
        <v>-0.84</v>
      </c>
      <c r="DI10">
        <v>7.9</v>
      </c>
      <c r="DJ10" s="6">
        <f>(-AS10-SQRT(AS10^2-2*AV10*(50-BO10)))/AV10</f>
        <v>-3.3936951089234953E-2</v>
      </c>
      <c r="DK10" s="2">
        <f>AR10+AU10*$DJ10</f>
        <v>4.8562219379796545</v>
      </c>
      <c r="DL10" s="2">
        <f>AS10+AV10*$DJ10</f>
        <v>-118.21716729960312</v>
      </c>
      <c r="DM10" s="2">
        <f>AT10+AW10*$DJ10</f>
        <v>3.005270342402349</v>
      </c>
      <c r="DN10" s="4">
        <f>(-DL10-SQRT(DL10^2-2*AV10*(BO10-17/12)))/AV10</f>
        <v>0.4636385412925047</v>
      </c>
      <c r="DO10" s="12">
        <f t="shared" si="1"/>
        <v>8.0477088221991195</v>
      </c>
      <c r="DP10" s="12">
        <f t="shared" si="2"/>
        <v>-108.6118326655187</v>
      </c>
      <c r="DQ10" s="12">
        <f t="shared" si="3"/>
        <v>-10.34367184124047</v>
      </c>
      <c r="DR10" s="5">
        <f>(2 *DK10 +AU10*$DN10)/2</f>
        <v>6.451965380089387</v>
      </c>
      <c r="DS10" s="5">
        <f>(2 *DL10 +AV10*$DN10)/2</f>
        <v>-113.41449998256091</v>
      </c>
      <c r="DT10" s="5">
        <f>(2 *DM10 +AW10*$DN10)/2</f>
        <v>-3.6692007494190606</v>
      </c>
      <c r="DU10" s="5">
        <f>SQRT(DR10^2+DS10^2+DT10^2)</f>
        <v>113.65711459341081</v>
      </c>
      <c r="DV10" s="16">
        <f>DR10/$DU10</f>
        <v>5.6766929225418108E-2</v>
      </c>
      <c r="DW10" s="16">
        <f>DS10/$DU10</f>
        <v>-0.99786538122388724</v>
      </c>
      <c r="DX10" s="16">
        <f>DT10/$DU10</f>
        <v>-3.228307143415534E-2</v>
      </c>
      <c r="DY10" s="16">
        <f t="shared" si="4"/>
        <v>20.391499654652499</v>
      </c>
      <c r="DZ10" s="9">
        <f>AU10+$DY10*DV10</f>
        <v>8.0411296482755468</v>
      </c>
      <c r="EA10" s="9">
        <f>AV10+$DY10*DW10</f>
        <v>0.36931954268342082</v>
      </c>
      <c r="EB10" s="9">
        <f>AW10+$DY10*DX10+32.174</f>
        <v>2.7239989095277011</v>
      </c>
      <c r="EC10" s="9">
        <f t="shared" si="5"/>
        <v>8.4980193577145968</v>
      </c>
      <c r="ED10" s="22">
        <f t="shared" si="6"/>
        <v>0.12220585546629747</v>
      </c>
      <c r="EE10" s="22">
        <f t="shared" si="7"/>
        <v>7.5048193189647699E-2</v>
      </c>
      <c r="EF10" s="22">
        <f t="shared" si="8"/>
        <v>673.16874548988278</v>
      </c>
      <c r="EG10" s="23">
        <f t="shared" si="9"/>
        <v>0.26819471931867839</v>
      </c>
      <c r="EH10" s="12">
        <f>IF(S10="L",1,-1)</f>
        <v>-1</v>
      </c>
      <c r="EI10" s="10">
        <f>DEGREES(ATAN(DM10/SQRT(DL10^2+DK10^2)))</f>
        <v>1.4550105322514206</v>
      </c>
      <c r="EJ10" s="10">
        <f>-DEGREES(ATAN(DK10/SQRT(DL10^2+DM10^2)))*EH10</f>
        <v>2.3515616676384945</v>
      </c>
      <c r="EK10" s="10">
        <f>DEGREES(ATAN(DQ10/SQRT(DP10^2+DO10^2)))</f>
        <v>-5.4253850036748243</v>
      </c>
      <c r="EL10" s="10">
        <f>-DEGREES(ATAN(DO10/SQRT(DP10^2+DQ10^2)))*EH10</f>
        <v>4.218629208516262</v>
      </c>
      <c r="EM10" s="15">
        <f>(AD10-D10- (DK10/DL10)*(17/12-BO10))*12*EH10</f>
        <v>-9.9592635040964144</v>
      </c>
      <c r="EN10" s="15">
        <f>(AE10-E10-(DM10/DL10)*(17/12-BO10)+0.5*32.174*DN10^2)*12</f>
        <v>5.0558389044953813</v>
      </c>
      <c r="EO10" s="15">
        <f t="shared" si="10"/>
        <v>11.169083962986214</v>
      </c>
      <c r="EP10" s="15">
        <f>EM10/DN10*0.4</f>
        <v>-8.5922654111822165</v>
      </c>
      <c r="EQ10" s="15">
        <f>EN10/DN10*0.4</f>
        <v>4.361879743992815</v>
      </c>
      <c r="ER10" s="17">
        <f>SIN(RADIANS(CJ10))*EH10</f>
        <v>-0.99619469809174555</v>
      </c>
      <c r="ES10" s="17">
        <f t="shared" si="11"/>
        <v>8.7155742747658235E-2</v>
      </c>
      <c r="ET10" s="16">
        <f t="shared" si="12"/>
        <v>1</v>
      </c>
      <c r="EU10" s="20">
        <f>(0.5*DZ10*DN10^2)*12*EH10</f>
        <v>-10.371161001805506</v>
      </c>
      <c r="EV10" s="20">
        <f>(0.5*EB10*DN10^2)*12</f>
        <v>3.5133162248556662</v>
      </c>
      <c r="EW10" s="20">
        <f t="shared" si="13"/>
        <v>10.950085452689647</v>
      </c>
      <c r="EX10" s="14">
        <f t="shared" si="14"/>
        <v>0.5372560698154718</v>
      </c>
      <c r="EY10" s="14">
        <f t="shared" si="15"/>
        <v>2.5589533940761724</v>
      </c>
      <c r="EZ10" s="5">
        <f t="shared" si="16"/>
        <v>1.1673187223719932</v>
      </c>
      <c r="FA10" s="5">
        <f t="shared" si="17"/>
        <v>4.0823890958903597</v>
      </c>
      <c r="FB10" s="9">
        <f>IFERROR(INDEX('Pitcher Heights'!$B:$B,MATCH(H10,'Pitcher Heights'!A:A,0)),75)</f>
        <v>71</v>
      </c>
      <c r="FC10" s="26">
        <f>(9.58+0.31*FB10+1.02*ABS(D10)-2.57*E10-1.88*BE10)</f>
        <v>11.450400000000005</v>
      </c>
      <c r="FD10" s="26">
        <f>17.16 -0.25*FB10-0.85*ABS(D10)+2.53*E10+0.665*BE10</f>
        <v>12.001999999999999</v>
      </c>
      <c r="FE10" s="26">
        <f t="shared" si="18"/>
        <v>-20.04266541118222</v>
      </c>
      <c r="FF10" s="26">
        <f t="shared" si="19"/>
        <v>-7.6401202560071839</v>
      </c>
    </row>
    <row r="11" spans="1:162" x14ac:dyDescent="0.25">
      <c r="A11" t="s">
        <v>153</v>
      </c>
      <c r="B11" s="1">
        <v>45505</v>
      </c>
      <c r="C11">
        <v>78.5</v>
      </c>
      <c r="D11">
        <v>-1.59</v>
      </c>
      <c r="E11">
        <v>5.16</v>
      </c>
      <c r="F11" t="s">
        <v>134</v>
      </c>
      <c r="G11">
        <v>656775</v>
      </c>
      <c r="H11">
        <v>594902</v>
      </c>
      <c r="J11" t="s">
        <v>116</v>
      </c>
      <c r="O11">
        <v>11</v>
      </c>
      <c r="P11" t="s">
        <v>164</v>
      </c>
      <c r="Q11" t="s">
        <v>118</v>
      </c>
      <c r="R11" t="s">
        <v>119</v>
      </c>
      <c r="S11" t="s">
        <v>118</v>
      </c>
      <c r="T11" t="s">
        <v>120</v>
      </c>
      <c r="U11" t="s">
        <v>121</v>
      </c>
      <c r="V11" t="s">
        <v>122</v>
      </c>
      <c r="Y11">
        <v>1</v>
      </c>
      <c r="Z11">
        <v>1</v>
      </c>
      <c r="AA11">
        <v>2024</v>
      </c>
      <c r="AB11">
        <v>1.05</v>
      </c>
      <c r="AC11">
        <v>-0.26</v>
      </c>
      <c r="AD11">
        <v>-1.64</v>
      </c>
      <c r="AE11">
        <v>2.5299999999999998</v>
      </c>
      <c r="AI11">
        <v>0</v>
      </c>
      <c r="AJ11">
        <v>5</v>
      </c>
      <c r="AK11" t="s">
        <v>140</v>
      </c>
      <c r="AR11">
        <v>-2.0544922656390701</v>
      </c>
      <c r="AS11">
        <v>-114.29173527864999</v>
      </c>
      <c r="AT11">
        <v>1.6318670178211701</v>
      </c>
      <c r="AU11">
        <v>9.5945093422326497</v>
      </c>
      <c r="AV11">
        <v>21.221733015063101</v>
      </c>
      <c r="AW11">
        <v>-34.941692872988703</v>
      </c>
      <c r="AX11">
        <v>3.4</v>
      </c>
      <c r="AY11">
        <v>1.45</v>
      </c>
      <c r="BC11">
        <v>79.099999999999994</v>
      </c>
      <c r="BD11">
        <v>1959</v>
      </c>
      <c r="BE11">
        <v>6.7</v>
      </c>
      <c r="BF11">
        <v>746607</v>
      </c>
      <c r="BG11">
        <v>666310</v>
      </c>
      <c r="BH11">
        <v>647304</v>
      </c>
      <c r="BI11">
        <v>671289</v>
      </c>
      <c r="BJ11">
        <v>608070</v>
      </c>
      <c r="BK11">
        <v>677587</v>
      </c>
      <c r="BL11">
        <v>680757</v>
      </c>
      <c r="BM11">
        <v>657041</v>
      </c>
      <c r="BN11">
        <v>678877</v>
      </c>
      <c r="BO11">
        <v>53.82</v>
      </c>
      <c r="BW11">
        <v>36</v>
      </c>
      <c r="BX11">
        <v>3</v>
      </c>
      <c r="BY11" t="s">
        <v>155</v>
      </c>
      <c r="BZ11">
        <v>5</v>
      </c>
      <c r="CA11">
        <v>2</v>
      </c>
      <c r="CB11">
        <v>2</v>
      </c>
      <c r="CC11">
        <v>5</v>
      </c>
      <c r="CD11">
        <v>2</v>
      </c>
      <c r="CE11">
        <v>5</v>
      </c>
      <c r="CF11">
        <v>2</v>
      </c>
      <c r="CG11">
        <v>5</v>
      </c>
      <c r="CH11" t="s">
        <v>126</v>
      </c>
      <c r="CI11" t="s">
        <v>126</v>
      </c>
      <c r="CJ11">
        <v>85</v>
      </c>
      <c r="CK11">
        <v>0</v>
      </c>
      <c r="CL11">
        <v>4.8000000000000001E-2</v>
      </c>
      <c r="CP11">
        <v>-4.8000000000000001E-2</v>
      </c>
      <c r="CR11">
        <v>3</v>
      </c>
      <c r="CS11">
        <v>-3</v>
      </c>
      <c r="CT11">
        <v>0.84599999999999997</v>
      </c>
      <c r="CU11">
        <v>0.154</v>
      </c>
      <c r="CV11">
        <v>32</v>
      </c>
      <c r="CW11">
        <v>29</v>
      </c>
      <c r="CX11">
        <v>32</v>
      </c>
      <c r="CY11">
        <v>30</v>
      </c>
      <c r="CZ11">
        <v>2</v>
      </c>
      <c r="DA11">
        <v>1</v>
      </c>
      <c r="DB11">
        <v>6</v>
      </c>
      <c r="DC11">
        <v>1</v>
      </c>
      <c r="DD11">
        <v>6</v>
      </c>
      <c r="DE11">
        <v>1</v>
      </c>
      <c r="DF11">
        <v>3.95</v>
      </c>
      <c r="DG11">
        <v>-1.05</v>
      </c>
      <c r="DH11">
        <v>1.05</v>
      </c>
      <c r="DI11">
        <v>35.1</v>
      </c>
      <c r="DJ11" s="6">
        <f>(-AS11-SQRT(AS11^2-2*AV11*(50-BO11)))/AV11</f>
        <v>-3.3320164861092835E-2</v>
      </c>
      <c r="DK11" s="2">
        <f>AR11+AU11*$DJ11</f>
        <v>-2.3741828986835571</v>
      </c>
      <c r="DL11" s="2">
        <f>AS11+AV11*$DJ11</f>
        <v>-114.99884692134999</v>
      </c>
      <c r="DM11" s="2">
        <f>AT11+AW11*$DJ11</f>
        <v>2.7961299848748262</v>
      </c>
      <c r="DN11" s="4">
        <f>(-DL11-SQRT(DL11^2-2*AV11*(BO11-17/12)))/AV11</f>
        <v>0.47664877125948291</v>
      </c>
      <c r="DO11" s="12">
        <f t="shared" si="1"/>
        <v>2.1990281901292645</v>
      </c>
      <c r="DP11" s="12">
        <f t="shared" si="2"/>
        <v>-104.88353395572337</v>
      </c>
      <c r="DQ11" s="12">
        <f t="shared" si="3"/>
        <v>-13.858784988761469</v>
      </c>
      <c r="DR11" s="5">
        <f>(2 *DK11 +AU11*$DN11)/2</f>
        <v>-8.7577354277146302E-2</v>
      </c>
      <c r="DS11" s="5">
        <f>(2 *DL11 +AV11*$DN11)/2</f>
        <v>-109.94119043853668</v>
      </c>
      <c r="DT11" s="5">
        <f>(2 *DM11 +AW11*$DN11)/2</f>
        <v>-5.5313275019433217</v>
      </c>
      <c r="DU11" s="5">
        <f>SQRT(DR11^2+DS11^2+DT11^2)</f>
        <v>110.08028256127128</v>
      </c>
      <c r="DV11" s="16">
        <f>DR11/$DU11</f>
        <v>-7.9557712098349926E-4</v>
      </c>
      <c r="DW11" s="16">
        <f>DS11/$DU11</f>
        <v>-0.99873644834934738</v>
      </c>
      <c r="DX11" s="16">
        <f>DT11/$DU11</f>
        <v>-5.0248122308957151E-2</v>
      </c>
      <c r="DY11" s="16">
        <f t="shared" si="4"/>
        <v>21.063480061406384</v>
      </c>
      <c r="DZ11" s="9">
        <f>AU11+$DY11*DV11</f>
        <v>9.5777517194075035</v>
      </c>
      <c r="EA11" s="9">
        <f>AV11+$DY11*DW11</f>
        <v>0.18486774865679578</v>
      </c>
      <c r="EB11" s="9">
        <f>AW11+$DY11*DX11+32.174</f>
        <v>-3.826093195366532</v>
      </c>
      <c r="EC11" s="9">
        <f t="shared" si="5"/>
        <v>10.315352307252375</v>
      </c>
      <c r="ED11" s="22">
        <f t="shared" si="6"/>
        <v>0.15813665436127294</v>
      </c>
      <c r="EE11" s="22">
        <f t="shared" si="7"/>
        <v>0.10559187385800801</v>
      </c>
      <c r="EF11" s="22">
        <f t="shared" si="8"/>
        <v>917.33319486179016</v>
      </c>
      <c r="EG11" s="23">
        <f t="shared" si="9"/>
        <v>0.46826605148636558</v>
      </c>
      <c r="EH11" s="12">
        <f>IF(S11="L",1,-1)</f>
        <v>-1</v>
      </c>
      <c r="EI11" s="10">
        <f>DEGREES(ATAN(DM11/SQRT(DL11^2+DK11^2)))</f>
        <v>1.39254245240371</v>
      </c>
      <c r="EJ11" s="10">
        <f>-DEGREES(ATAN(DK11/SQRT(DL11^2+DM11^2)))*EH11</f>
        <v>-1.1823697949772349</v>
      </c>
      <c r="EK11" s="10">
        <f>DEGREES(ATAN(DQ11/SQRT(DP11^2+DO11^2)))</f>
        <v>-7.5255373148105456</v>
      </c>
      <c r="EL11" s="10">
        <f>-DEGREES(ATAN(DO11/SQRT(DP11^2+DQ11^2)))*EH11</f>
        <v>1.1907620493538564</v>
      </c>
      <c r="EM11" s="15">
        <f>(AD11-D11- (DK11/DL11)*(17/12-BO11))*12*EH11</f>
        <v>-12.38257516468185</v>
      </c>
      <c r="EN11" s="15">
        <f>(AE11-E11-(DM11/DL11)*(17/12-BO11)+0.5*32.174*DN11^2)*12</f>
        <v>-2.9914299399949655</v>
      </c>
      <c r="EO11" s="15">
        <f t="shared" si="10"/>
        <v>12.738791967643321</v>
      </c>
      <c r="EP11" s="15">
        <f>EM11/DN11*0.4</f>
        <v>-10.3913622871302</v>
      </c>
      <c r="EQ11" s="15">
        <f>EN11/DN11*0.4</f>
        <v>-2.5103851056537905</v>
      </c>
      <c r="ER11" s="17">
        <f>SIN(RADIANS(CJ11))*EH11</f>
        <v>-0.99619469809174555</v>
      </c>
      <c r="ES11" s="17">
        <f t="shared" si="11"/>
        <v>-8.7155742747658138E-2</v>
      </c>
      <c r="ET11" s="16">
        <f t="shared" si="12"/>
        <v>1</v>
      </c>
      <c r="EU11" s="20">
        <f>(0.5*DZ11*DN11^2)*12*EH11</f>
        <v>-13.056049283854197</v>
      </c>
      <c r="EV11" s="20">
        <f>(0.5*EB11*DN11^2)*12</f>
        <v>-5.2155936786399435</v>
      </c>
      <c r="EW11" s="20">
        <f t="shared" si="13"/>
        <v>14.059261727526756</v>
      </c>
      <c r="EX11" s="14">
        <f t="shared" si="14"/>
        <v>0.9497127081921537</v>
      </c>
      <c r="EY11" s="14">
        <f t="shared" si="15"/>
        <v>-3.9902482802936259</v>
      </c>
      <c r="EZ11" s="5">
        <f t="shared" si="16"/>
        <v>0.30774185357814154</v>
      </c>
      <c r="FA11" s="5">
        <f t="shared" si="17"/>
        <v>-1.8811710643471105</v>
      </c>
      <c r="FB11" s="9">
        <f>IFERROR(INDEX('Pitcher Heights'!$B:$B,MATCH(H11,'Pitcher Heights'!A:A,0)),75)</f>
        <v>76</v>
      </c>
      <c r="FC11" s="26">
        <f>(9.58+0.31*FB11+1.02*ABS(D11)-2.57*E11-1.88*BE11)</f>
        <v>8.9046000000000021</v>
      </c>
      <c r="FD11" s="26">
        <f>17.16 -0.25*FB11-0.85*ABS(D11)+2.53*E11+0.665*BE11</f>
        <v>14.318800000000001</v>
      </c>
      <c r="FE11" s="26">
        <f t="shared" si="18"/>
        <v>-19.295962287130202</v>
      </c>
      <c r="FF11" s="26">
        <f t="shared" si="19"/>
        <v>-16.829185105653792</v>
      </c>
    </row>
    <row r="12" spans="1:162" x14ac:dyDescent="0.25">
      <c r="A12" t="s">
        <v>201</v>
      </c>
      <c r="B12" s="1">
        <v>45505</v>
      </c>
      <c r="C12">
        <v>85.2</v>
      </c>
      <c r="D12">
        <v>-2.88</v>
      </c>
      <c r="E12">
        <v>4.58</v>
      </c>
      <c r="F12" t="s">
        <v>202</v>
      </c>
      <c r="G12">
        <v>656811</v>
      </c>
      <c r="H12">
        <v>680704</v>
      </c>
      <c r="J12" t="s">
        <v>128</v>
      </c>
      <c r="O12">
        <v>4</v>
      </c>
      <c r="P12" t="s">
        <v>234</v>
      </c>
      <c r="Q12" t="s">
        <v>118</v>
      </c>
      <c r="R12" t="s">
        <v>119</v>
      </c>
      <c r="S12" t="s">
        <v>118</v>
      </c>
      <c r="T12" t="s">
        <v>120</v>
      </c>
      <c r="U12" t="s">
        <v>121</v>
      </c>
      <c r="V12" t="s">
        <v>129</v>
      </c>
      <c r="Y12">
        <v>2</v>
      </c>
      <c r="Z12">
        <v>1</v>
      </c>
      <c r="AA12">
        <v>2024</v>
      </c>
      <c r="AB12">
        <v>-1.1100000000000001</v>
      </c>
      <c r="AC12">
        <v>-0.18</v>
      </c>
      <c r="AD12">
        <v>-0.82</v>
      </c>
      <c r="AE12">
        <v>2.5099999999999998</v>
      </c>
      <c r="AI12">
        <v>0</v>
      </c>
      <c r="AJ12">
        <v>9</v>
      </c>
      <c r="AK12" t="s">
        <v>140</v>
      </c>
      <c r="AR12">
        <v>7.1037888385181001</v>
      </c>
      <c r="AS12">
        <v>-123.83581183518299</v>
      </c>
      <c r="AT12">
        <v>1.8567639037685499</v>
      </c>
      <c r="AU12">
        <v>-12.8044833807635</v>
      </c>
      <c r="AV12">
        <v>25.0698253404132</v>
      </c>
      <c r="AW12">
        <v>-34.642301705442499</v>
      </c>
      <c r="AX12">
        <v>3.53</v>
      </c>
      <c r="AY12">
        <v>1.64</v>
      </c>
      <c r="AZ12">
        <v>3</v>
      </c>
      <c r="BA12">
        <v>65.8</v>
      </c>
      <c r="BB12">
        <v>-37</v>
      </c>
      <c r="BC12">
        <v>85.5</v>
      </c>
      <c r="BD12">
        <v>1639</v>
      </c>
      <c r="BE12">
        <v>6.6</v>
      </c>
      <c r="BF12">
        <v>746607</v>
      </c>
      <c r="BG12">
        <v>666310</v>
      </c>
      <c r="BH12">
        <v>647304</v>
      </c>
      <c r="BI12">
        <v>671289</v>
      </c>
      <c r="BJ12">
        <v>682177</v>
      </c>
      <c r="BK12">
        <v>677587</v>
      </c>
      <c r="BL12">
        <v>680757</v>
      </c>
      <c r="BM12">
        <v>657041</v>
      </c>
      <c r="BN12">
        <v>678877</v>
      </c>
      <c r="BO12">
        <v>53.91</v>
      </c>
      <c r="BW12">
        <v>73</v>
      </c>
      <c r="BX12">
        <v>4</v>
      </c>
      <c r="BY12" t="s">
        <v>204</v>
      </c>
      <c r="BZ12">
        <v>10</v>
      </c>
      <c r="CA12">
        <v>3</v>
      </c>
      <c r="CB12">
        <v>3</v>
      </c>
      <c r="CC12">
        <v>10</v>
      </c>
      <c r="CD12">
        <v>3</v>
      </c>
      <c r="CE12">
        <v>10</v>
      </c>
      <c r="CF12">
        <v>3</v>
      </c>
      <c r="CG12">
        <v>10</v>
      </c>
      <c r="CH12" t="s">
        <v>126</v>
      </c>
      <c r="CI12" t="s">
        <v>126</v>
      </c>
      <c r="CJ12">
        <v>267</v>
      </c>
      <c r="CK12">
        <v>0</v>
      </c>
      <c r="CL12">
        <v>-6.2E-2</v>
      </c>
      <c r="CM12">
        <v>80.900000000000006</v>
      </c>
      <c r="CN12">
        <v>7.2</v>
      </c>
      <c r="CP12">
        <v>6.2E-2</v>
      </c>
      <c r="CQ12">
        <v>88</v>
      </c>
      <c r="CR12">
        <v>7</v>
      </c>
      <c r="CS12">
        <v>-7</v>
      </c>
      <c r="CT12">
        <v>0.999</v>
      </c>
      <c r="CU12">
        <v>1E-3</v>
      </c>
      <c r="CV12">
        <v>27</v>
      </c>
      <c r="CW12">
        <v>30</v>
      </c>
      <c r="CX12">
        <v>27</v>
      </c>
      <c r="CY12">
        <v>31</v>
      </c>
      <c r="CZ12">
        <v>1</v>
      </c>
      <c r="DA12">
        <v>3</v>
      </c>
      <c r="DB12">
        <v>2</v>
      </c>
      <c r="DC12">
        <v>1</v>
      </c>
      <c r="DD12">
        <v>2</v>
      </c>
      <c r="DE12">
        <v>1</v>
      </c>
      <c r="DF12">
        <v>3.33</v>
      </c>
      <c r="DG12">
        <v>1.1100000000000001</v>
      </c>
      <c r="DH12">
        <v>-1.1100000000000001</v>
      </c>
      <c r="DI12">
        <v>14.7</v>
      </c>
      <c r="DJ12" s="6">
        <f>(-AS12-SQRT(AS12^2-2*AV12*(50-BO12)))/AV12</f>
        <v>-3.1473794703200636E-2</v>
      </c>
      <c r="DK12" s="2">
        <f>AR12+AU12*$DJ12</f>
        <v>7.5067945197247949</v>
      </c>
      <c r="DL12" s="2">
        <f>AS12+AV12*$DJ12</f>
        <v>-124.62485437119226</v>
      </c>
      <c r="DM12" s="2">
        <f>AT12+AW12*$DJ12</f>
        <v>2.9470885956919846</v>
      </c>
      <c r="DN12" s="4">
        <f>(-DL12-SQRT(DL12^2-2*AV12*(BO12-17/12)))/AV12</f>
        <v>0.44074971785627876</v>
      </c>
      <c r="DO12" s="12">
        <f t="shared" si="1"/>
        <v>1.863222082357872</v>
      </c>
      <c r="DP12" s="12">
        <f t="shared" si="2"/>
        <v>-113.57533592569895</v>
      </c>
      <c r="DQ12" s="12">
        <f t="shared" si="3"/>
        <v>-12.32149610687388</v>
      </c>
      <c r="DR12" s="5">
        <f>(2 *DK12 +AU12*$DN12)/2</f>
        <v>4.6850083010413339</v>
      </c>
      <c r="DS12" s="5">
        <f>(2 *DL12 +AV12*$DN12)/2</f>
        <v>-119.1000951484456</v>
      </c>
      <c r="DT12" s="5">
        <f>(2 *DM12 +AW12*$DN12)/2</f>
        <v>-4.6872037555909483</v>
      </c>
      <c r="DU12" s="5">
        <f>SQRT(DR12^2+DS12^2+DT12^2)</f>
        <v>119.28433193926203</v>
      </c>
      <c r="DV12" s="16">
        <f>DR12/$DU12</f>
        <v>3.9275973842288668E-2</v>
      </c>
      <c r="DW12" s="16">
        <f>DS12/$DU12</f>
        <v>-0.99845548205853019</v>
      </c>
      <c r="DX12" s="16">
        <f>DT12/$DU12</f>
        <v>-3.9294379063778542E-2</v>
      </c>
      <c r="DY12" s="16">
        <f t="shared" si="4"/>
        <v>25.437022716854877</v>
      </c>
      <c r="DZ12" s="9">
        <f>AU12+$DY12*DV12</f>
        <v>-11.805419541910606</v>
      </c>
      <c r="EA12" s="9">
        <f>AV12+$DY12*DW12</f>
        <v>-0.32790943847792065</v>
      </c>
      <c r="EB12" s="9">
        <f>AW12+$DY12*DX12+32.174</f>
        <v>-3.4678337183325425</v>
      </c>
      <c r="EC12" s="9">
        <f t="shared" si="5"/>
        <v>12.308587484288026</v>
      </c>
      <c r="ED12" s="22">
        <f t="shared" si="6"/>
        <v>0.16069744210190884</v>
      </c>
      <c r="EE12" s="22">
        <f t="shared" si="7"/>
        <v>0.10799923091494092</v>
      </c>
      <c r="EF12" s="22">
        <f t="shared" si="8"/>
        <v>1016.6960633730116</v>
      </c>
      <c r="EG12" s="23">
        <f t="shared" si="9"/>
        <v>0.62031486477914066</v>
      </c>
      <c r="EH12" s="12">
        <f>IF(S12="L",1,-1)</f>
        <v>-1</v>
      </c>
      <c r="EI12" s="10">
        <f>DEGREES(ATAN(DM12/SQRT(DL12^2+DK12^2)))</f>
        <v>1.3522097872588816</v>
      </c>
      <c r="EJ12" s="10">
        <f>-DEGREES(ATAN(DK12/SQRT(DL12^2+DM12^2)))*EH12</f>
        <v>3.4460928116606908</v>
      </c>
      <c r="EK12" s="10">
        <f>DEGREES(ATAN(DQ12/SQRT(DP12^2+DO12^2)))</f>
        <v>-6.1908300525580655</v>
      </c>
      <c r="EL12" s="10">
        <f>-DEGREES(ATAN(DO12/SQRT(DP12^2+DQ12^2)))*EH12</f>
        <v>0.93438084305216762</v>
      </c>
      <c r="EM12" s="15">
        <f>(AD12-D12- (DK12/DL12)*(17/12-BO12))*12*EH12</f>
        <v>13.223314178572904</v>
      </c>
      <c r="EN12" s="15">
        <f>(AE12-E12-(DM12/DL12)*(17/12-BO12)+0.5*32.174*DN12^2)*12</f>
        <v>-2.2353581632342738</v>
      </c>
      <c r="EO12" s="15">
        <f t="shared" si="10"/>
        <v>13.410923308377589</v>
      </c>
      <c r="EP12" s="15">
        <f>EM12/DN12*0.4</f>
        <v>12.000746585058335</v>
      </c>
      <c r="EQ12" s="15">
        <f>EN12/DN12*0.4</f>
        <v>-2.0286870962564634</v>
      </c>
      <c r="ER12" s="17">
        <f>SIN(RADIANS(CJ12))*EH12</f>
        <v>0.99862953475457383</v>
      </c>
      <c r="ES12" s="17">
        <f t="shared" si="11"/>
        <v>5.2335956242944306E-2</v>
      </c>
      <c r="ET12" s="16">
        <f t="shared" si="12"/>
        <v>0.99999999999999989</v>
      </c>
      <c r="EU12" s="20">
        <f>(0.5*DZ12*DN12^2)*12*EH12</f>
        <v>13.759947027832492</v>
      </c>
      <c r="EV12" s="20">
        <f>(0.5*EB12*DN12^2)*12</f>
        <v>-4.0419747977770335</v>
      </c>
      <c r="EW12" s="20">
        <f t="shared" si="13"/>
        <v>14.34132847663078</v>
      </c>
      <c r="EX12" s="14">
        <f t="shared" si="14"/>
        <v>-0.56172715654782479</v>
      </c>
      <c r="EY12" s="14">
        <f t="shared" si="15"/>
        <v>-4.792541937395673</v>
      </c>
      <c r="EZ12" s="5">
        <f t="shared" si="16"/>
        <v>-0.16922992550147775</v>
      </c>
      <c r="FA12" s="5">
        <f t="shared" si="17"/>
        <v>-2.9372316586790053</v>
      </c>
      <c r="FB12" s="9">
        <f>IFERROR(INDEX('Pitcher Heights'!$B:$B,MATCH(H12,'Pitcher Heights'!A:A,0)),75)</f>
        <v>71</v>
      </c>
      <c r="FC12" s="26">
        <f>(9.58+0.31*FB12+1.02*ABS(D12)-2.57*E12-1.88*BE12)</f>
        <v>10.349000000000006</v>
      </c>
      <c r="FD12" s="26">
        <f>17.16 -0.25*FB12-0.85*ABS(D12)+2.53*E12+0.665*BE12</f>
        <v>12.938399999999998</v>
      </c>
      <c r="FE12" s="26">
        <f t="shared" si="18"/>
        <v>1.6517465850583299</v>
      </c>
      <c r="FF12" s="26">
        <f t="shared" si="19"/>
        <v>-14.967087096256462</v>
      </c>
    </row>
    <row r="13" spans="1:162" x14ac:dyDescent="0.25">
      <c r="A13" t="s">
        <v>133</v>
      </c>
      <c r="B13" s="1">
        <v>45505</v>
      </c>
      <c r="C13">
        <v>82.1</v>
      </c>
      <c r="D13">
        <v>-3.4</v>
      </c>
      <c r="E13">
        <v>5.5</v>
      </c>
      <c r="F13" t="s">
        <v>194</v>
      </c>
      <c r="G13">
        <v>677587</v>
      </c>
      <c r="H13">
        <v>657097</v>
      </c>
      <c r="J13" t="s">
        <v>116</v>
      </c>
      <c r="O13">
        <v>11</v>
      </c>
      <c r="P13" t="s">
        <v>199</v>
      </c>
      <c r="Q13" t="s">
        <v>118</v>
      </c>
      <c r="R13" t="s">
        <v>119</v>
      </c>
      <c r="S13" t="s">
        <v>118</v>
      </c>
      <c r="T13" t="s">
        <v>120</v>
      </c>
      <c r="U13" t="s">
        <v>121</v>
      </c>
      <c r="V13" t="s">
        <v>122</v>
      </c>
      <c r="Y13">
        <v>0</v>
      </c>
      <c r="Z13">
        <v>0</v>
      </c>
      <c r="AA13">
        <v>2024</v>
      </c>
      <c r="AB13">
        <v>0.91</v>
      </c>
      <c r="AC13">
        <v>0.09</v>
      </c>
      <c r="AD13">
        <v>-2.11</v>
      </c>
      <c r="AE13">
        <v>3.31</v>
      </c>
      <c r="AI13">
        <v>2</v>
      </c>
      <c r="AJ13">
        <v>7</v>
      </c>
      <c r="AK13" t="s">
        <v>123</v>
      </c>
      <c r="AR13">
        <v>1.1325016036997699</v>
      </c>
      <c r="AS13">
        <v>-119.569408818084</v>
      </c>
      <c r="AT13">
        <v>1.3725293759082999</v>
      </c>
      <c r="AU13">
        <v>8.5560866511667406</v>
      </c>
      <c r="AV13">
        <v>22.708680833120901</v>
      </c>
      <c r="AW13">
        <v>-31.743033528105901</v>
      </c>
      <c r="AX13">
        <v>3.23</v>
      </c>
      <c r="AY13">
        <v>1.38</v>
      </c>
      <c r="BC13">
        <v>82</v>
      </c>
      <c r="BD13">
        <v>2235</v>
      </c>
      <c r="BE13">
        <v>6.1</v>
      </c>
      <c r="BF13">
        <v>746607</v>
      </c>
      <c r="BG13">
        <v>668939</v>
      </c>
      <c r="BH13">
        <v>663624</v>
      </c>
      <c r="BI13">
        <v>702616</v>
      </c>
      <c r="BJ13">
        <v>602104</v>
      </c>
      <c r="BK13">
        <v>683002</v>
      </c>
      <c r="BL13">
        <v>681297</v>
      </c>
      <c r="BM13">
        <v>656775</v>
      </c>
      <c r="BN13">
        <v>623993</v>
      </c>
      <c r="BO13">
        <v>54.37</v>
      </c>
      <c r="BW13">
        <v>61</v>
      </c>
      <c r="BX13">
        <v>1</v>
      </c>
      <c r="BY13" t="s">
        <v>141</v>
      </c>
      <c r="BZ13">
        <v>10</v>
      </c>
      <c r="CA13">
        <v>2</v>
      </c>
      <c r="CB13">
        <v>10</v>
      </c>
      <c r="CC13">
        <v>2</v>
      </c>
      <c r="CD13">
        <v>2</v>
      </c>
      <c r="CE13">
        <v>10</v>
      </c>
      <c r="CF13">
        <v>10</v>
      </c>
      <c r="CG13">
        <v>2</v>
      </c>
      <c r="CH13" t="s">
        <v>126</v>
      </c>
      <c r="CI13" t="s">
        <v>126</v>
      </c>
      <c r="CJ13">
        <v>53</v>
      </c>
      <c r="CK13">
        <v>0</v>
      </c>
      <c r="CL13">
        <v>1.4999999999999999E-2</v>
      </c>
      <c r="CP13">
        <v>-1.4999999999999999E-2</v>
      </c>
      <c r="CR13">
        <v>8</v>
      </c>
      <c r="CS13">
        <v>8</v>
      </c>
      <c r="CT13">
        <v>0.999</v>
      </c>
      <c r="CU13">
        <v>0.999</v>
      </c>
      <c r="CV13">
        <v>30</v>
      </c>
      <c r="CW13">
        <v>23</v>
      </c>
      <c r="CX13">
        <v>31</v>
      </c>
      <c r="CY13">
        <v>23</v>
      </c>
      <c r="CZ13">
        <v>1</v>
      </c>
      <c r="DA13">
        <v>3</v>
      </c>
      <c r="DB13">
        <v>3</v>
      </c>
      <c r="DC13">
        <v>2</v>
      </c>
      <c r="DD13">
        <v>1</v>
      </c>
      <c r="DE13">
        <v>1</v>
      </c>
      <c r="DF13">
        <v>3.28</v>
      </c>
      <c r="DG13">
        <v>-0.91</v>
      </c>
      <c r="DH13">
        <v>0.91</v>
      </c>
      <c r="DI13">
        <v>27.8</v>
      </c>
      <c r="DJ13" s="6">
        <f>(-AS13-SQRT(AS13^2-2*AV13*(50-BO13)))/AV13</f>
        <v>-3.6421840149362686E-2</v>
      </c>
      <c r="DK13" s="2">
        <f>AR13+AU13*$DJ13</f>
        <v>0.82087318338687898</v>
      </c>
      <c r="DL13" s="2">
        <f>AS13+AV13*$DJ13</f>
        <v>-120.39650076139083</v>
      </c>
      <c r="DM13" s="2">
        <f>AT13+AW13*$DJ13</f>
        <v>2.5286690689248332</v>
      </c>
      <c r="DN13" s="4">
        <f>(-DL13-SQRT(DL13^2-2*AV13*(BO13-17/12)))/AV13</f>
        <v>0.45975918322819581</v>
      </c>
      <c r="DO13" s="12">
        <f t="shared" si="1"/>
        <v>4.7546125937569688</v>
      </c>
      <c r="DP13" s="12">
        <f t="shared" si="2"/>
        <v>-109.95597620936537</v>
      </c>
      <c r="DQ13" s="12">
        <f t="shared" si="3"/>
        <v>-12.06548209914237</v>
      </c>
      <c r="DR13" s="5">
        <f>(2 *DK13 +AU13*$DN13)/2</f>
        <v>2.7877428885719242</v>
      </c>
      <c r="DS13" s="5">
        <f>(2 *DL13 +AV13*$DN13)/2</f>
        <v>-115.17623848537809</v>
      </c>
      <c r="DT13" s="5">
        <f>(2 *DM13 +AW13*$DN13)/2</f>
        <v>-4.7684065151087687</v>
      </c>
      <c r="DU13" s="5">
        <f>SQRT(DR13^2+DS13^2+DT13^2)</f>
        <v>115.30860819013819</v>
      </c>
      <c r="DV13" s="16">
        <f>DR13/$DU13</f>
        <v>2.4176364040185742E-2</v>
      </c>
      <c r="DW13" s="16">
        <f>DS13/$DU13</f>
        <v>-0.9988520396973154</v>
      </c>
      <c r="DX13" s="16">
        <f>DT13/$DU13</f>
        <v>-4.1353430502308226E-2</v>
      </c>
      <c r="DY13" s="16">
        <f t="shared" si="4"/>
        <v>22.493579045404459</v>
      </c>
      <c r="DZ13" s="9">
        <f>AU13+$DY13*DV13</f>
        <v>9.0998996067351321</v>
      </c>
      <c r="EA13" s="9">
        <f>AV13+$DY13*DW13</f>
        <v>0.24092352352586488</v>
      </c>
      <c r="EB13" s="9">
        <f>AW13+$DY13*DX13+32.174</f>
        <v>-0.49922018590821438</v>
      </c>
      <c r="EC13" s="9">
        <f t="shared" si="5"/>
        <v>9.1167668496493075</v>
      </c>
      <c r="ED13" s="22">
        <f t="shared" si="6"/>
        <v>0.12737521807130786</v>
      </c>
      <c r="EE13" s="22">
        <f t="shared" si="7"/>
        <v>7.911125466126602E-2</v>
      </c>
      <c r="EF13" s="22">
        <f t="shared" si="8"/>
        <v>719.92470801275385</v>
      </c>
      <c r="EG13" s="23">
        <f t="shared" si="9"/>
        <v>0.32211396331666842</v>
      </c>
      <c r="EH13" s="12">
        <f>IF(S13="L",1,-1)</f>
        <v>-1</v>
      </c>
      <c r="EI13" s="10">
        <f>DEGREES(ATAN(DM13/SQRT(DL13^2+DK13^2)))</f>
        <v>1.2031695340906827</v>
      </c>
      <c r="EJ13" s="10">
        <f>-DEGREES(ATAN(DK13/SQRT(DL13^2+DM13^2)))*EH13</f>
        <v>0.39055512642193685</v>
      </c>
      <c r="EK13" s="10">
        <f>DEGREES(ATAN(DQ13/SQRT(DP13^2+DO13^2)))</f>
        <v>-6.2562199823180409</v>
      </c>
      <c r="EL13" s="10">
        <f>-DEGREES(ATAN(DO13/SQRT(DP13^2+DQ13^2)))*EH13</f>
        <v>2.4612328098136067</v>
      </c>
      <c r="EM13" s="15">
        <f>(AD13-D13- (DK13/DL13)*(17/12-BO13))*12*EH13</f>
        <v>-11.147518139209641</v>
      </c>
      <c r="EN13" s="15">
        <f>(AE13-E13-(DM13/DL13)*(17/12-BO13)+0.5*32.174*DN13^2)*12</f>
        <v>1.1793044627098457</v>
      </c>
      <c r="EO13" s="15">
        <f t="shared" si="10"/>
        <v>11.209724335583607</v>
      </c>
      <c r="EP13" s="15">
        <f>EM13/DN13*0.4</f>
        <v>-9.6985713789879497</v>
      </c>
      <c r="EQ13" s="15">
        <f>EN13/DN13*0.4</f>
        <v>1.0260192776830408</v>
      </c>
      <c r="ER13" s="17">
        <f>SIN(RADIANS(CJ13))*EH13</f>
        <v>-0.79863551004729283</v>
      </c>
      <c r="ES13" s="17">
        <f t="shared" si="11"/>
        <v>-0.60181502315204838</v>
      </c>
      <c r="ET13" s="16">
        <f t="shared" si="12"/>
        <v>1</v>
      </c>
      <c r="EU13" s="20">
        <f>(0.5*DZ13*DN13^2)*12*EH13</f>
        <v>-11.541139132450731</v>
      </c>
      <c r="EV13" s="20">
        <f>(0.5*EB13*DN13^2)*12</f>
        <v>-0.6331465040592642</v>
      </c>
      <c r="EW13" s="20">
        <f t="shared" si="13"/>
        <v>11.558493282871607</v>
      </c>
      <c r="EX13" s="14">
        <f t="shared" si="14"/>
        <v>-2.3101159541063563</v>
      </c>
      <c r="EY13" s="14">
        <f t="shared" si="15"/>
        <v>6.3229283985749074</v>
      </c>
      <c r="EZ13" s="5">
        <f t="shared" si="16"/>
        <v>-2.195034226971277</v>
      </c>
      <c r="FA13" s="5">
        <f t="shared" si="17"/>
        <v>7.9254849732571744</v>
      </c>
      <c r="FB13" s="9">
        <f>IFERROR(INDEX('Pitcher Heights'!$B:$B,MATCH(H13,'Pitcher Heights'!A:A,0)),75)</f>
        <v>74</v>
      </c>
      <c r="FC13" s="26">
        <f>(9.58+0.31*FB13+1.02*ABS(D13)-2.57*E13-1.88*BE13)</f>
        <v>10.385000000000003</v>
      </c>
      <c r="FD13" s="26">
        <f>17.16 -0.25*FB13-0.85*ABS(D13)+2.53*E13+0.665*BE13</f>
        <v>13.741499999999998</v>
      </c>
      <c r="FE13" s="26">
        <f t="shared" si="18"/>
        <v>-20.083571378987955</v>
      </c>
      <c r="FF13" s="26">
        <f t="shared" si="19"/>
        <v>-12.715480722316958</v>
      </c>
    </row>
    <row r="14" spans="1:162" x14ac:dyDescent="0.25">
      <c r="A14" t="s">
        <v>113</v>
      </c>
      <c r="B14" s="1">
        <v>45505</v>
      </c>
      <c r="C14">
        <v>80.099999999999994</v>
      </c>
      <c r="D14">
        <v>-3</v>
      </c>
      <c r="E14">
        <v>4.1900000000000004</v>
      </c>
      <c r="F14" t="s">
        <v>202</v>
      </c>
      <c r="G14">
        <v>656811</v>
      </c>
      <c r="H14">
        <v>680704</v>
      </c>
      <c r="J14" t="s">
        <v>128</v>
      </c>
      <c r="O14">
        <v>9</v>
      </c>
      <c r="P14" t="s">
        <v>234</v>
      </c>
      <c r="Q14" t="s">
        <v>118</v>
      </c>
      <c r="R14" t="s">
        <v>119</v>
      </c>
      <c r="S14" t="s">
        <v>118</v>
      </c>
      <c r="T14" t="s">
        <v>120</v>
      </c>
      <c r="U14" t="s">
        <v>121</v>
      </c>
      <c r="V14" t="s">
        <v>129</v>
      </c>
      <c r="Y14">
        <v>3</v>
      </c>
      <c r="Z14">
        <v>2</v>
      </c>
      <c r="AA14">
        <v>2024</v>
      </c>
      <c r="AB14">
        <v>0.61</v>
      </c>
      <c r="AC14">
        <v>0.51</v>
      </c>
      <c r="AD14">
        <v>0.4</v>
      </c>
      <c r="AE14">
        <v>2.16</v>
      </c>
      <c r="AI14">
        <v>0</v>
      </c>
      <c r="AJ14">
        <v>9</v>
      </c>
      <c r="AK14" t="s">
        <v>140</v>
      </c>
      <c r="AR14">
        <v>6.37986085333928</v>
      </c>
      <c r="AS14">
        <v>-116.53581558620201</v>
      </c>
      <c r="AT14">
        <v>1.2370110017039699</v>
      </c>
      <c r="AU14">
        <v>4.4746126775373902</v>
      </c>
      <c r="AV14">
        <v>20.429087162304199</v>
      </c>
      <c r="AW14">
        <v>-27.892712433123801</v>
      </c>
      <c r="AX14">
        <v>3.53</v>
      </c>
      <c r="AY14">
        <v>1.64</v>
      </c>
      <c r="AZ14">
        <v>150</v>
      </c>
      <c r="BA14">
        <v>95.5</v>
      </c>
      <c r="BB14">
        <v>8</v>
      </c>
      <c r="BC14">
        <v>80.7</v>
      </c>
      <c r="BD14">
        <v>2498</v>
      </c>
      <c r="BE14">
        <v>6.6</v>
      </c>
      <c r="BF14">
        <v>746607</v>
      </c>
      <c r="BG14">
        <v>666310</v>
      </c>
      <c r="BH14">
        <v>647304</v>
      </c>
      <c r="BI14">
        <v>671289</v>
      </c>
      <c r="BJ14">
        <v>682177</v>
      </c>
      <c r="BK14">
        <v>677587</v>
      </c>
      <c r="BL14">
        <v>680757</v>
      </c>
      <c r="BM14">
        <v>657041</v>
      </c>
      <c r="BN14">
        <v>678877</v>
      </c>
      <c r="BO14">
        <v>53.93</v>
      </c>
      <c r="BW14">
        <v>73</v>
      </c>
      <c r="BX14">
        <v>6</v>
      </c>
      <c r="BY14" t="s">
        <v>124</v>
      </c>
      <c r="BZ14">
        <v>10</v>
      </c>
      <c r="CA14">
        <v>3</v>
      </c>
      <c r="CB14">
        <v>3</v>
      </c>
      <c r="CC14">
        <v>10</v>
      </c>
      <c r="CD14">
        <v>3</v>
      </c>
      <c r="CE14">
        <v>10</v>
      </c>
      <c r="CF14">
        <v>3</v>
      </c>
      <c r="CG14">
        <v>10</v>
      </c>
      <c r="CH14" t="s">
        <v>126</v>
      </c>
      <c r="CI14" t="s">
        <v>126</v>
      </c>
      <c r="CJ14">
        <v>83</v>
      </c>
      <c r="CK14">
        <v>0</v>
      </c>
      <c r="CL14">
        <v>0</v>
      </c>
      <c r="CM14">
        <v>75.400000000000006</v>
      </c>
      <c r="CN14">
        <v>7.9</v>
      </c>
      <c r="CP14">
        <v>0</v>
      </c>
      <c r="CQ14">
        <v>95.5</v>
      </c>
      <c r="CR14">
        <v>7</v>
      </c>
      <c r="CS14">
        <v>-7</v>
      </c>
      <c r="CT14">
        <v>0.999</v>
      </c>
      <c r="CU14">
        <v>1E-3</v>
      </c>
      <c r="CV14">
        <v>27</v>
      </c>
      <c r="CW14">
        <v>30</v>
      </c>
      <c r="CX14">
        <v>27</v>
      </c>
      <c r="CY14">
        <v>31</v>
      </c>
      <c r="CZ14">
        <v>1</v>
      </c>
      <c r="DA14">
        <v>3</v>
      </c>
      <c r="DB14">
        <v>2</v>
      </c>
      <c r="DC14">
        <v>1</v>
      </c>
      <c r="DD14">
        <v>2</v>
      </c>
      <c r="DE14">
        <v>1</v>
      </c>
      <c r="DF14">
        <v>3.02</v>
      </c>
      <c r="DG14">
        <v>-0.61</v>
      </c>
      <c r="DH14">
        <v>0.61</v>
      </c>
      <c r="DI14">
        <v>4.4000000000000004</v>
      </c>
      <c r="DJ14" s="6">
        <f>(-AS14-SQRT(AS14^2-2*AV14*(50-BO14)))/AV14</f>
        <v>-3.3624438871451806E-2</v>
      </c>
      <c r="DK14" s="2">
        <f>AR14+AU14*$DJ14</f>
        <v>6.2294045128900004</v>
      </c>
      <c r="DL14" s="2">
        <f>AS14+AV14*$DJ14</f>
        <v>-117.22273217869046</v>
      </c>
      <c r="DM14" s="2">
        <f>AT14+AW14*$DJ14</f>
        <v>2.174887805870525</v>
      </c>
      <c r="DN14" s="4">
        <f>(-DL14-SQRT(DL14^2-2*AV14*(BO14-17/12)))/AV14</f>
        <v>0.46698139903578012</v>
      </c>
      <c r="DO14" s="12">
        <f t="shared" si="1"/>
        <v>8.318965401189649</v>
      </c>
      <c r="DP14" s="12">
        <f t="shared" si="2"/>
        <v>-107.68272847461375</v>
      </c>
      <c r="DQ14" s="12">
        <f t="shared" si="3"/>
        <v>-10.850490069052327</v>
      </c>
      <c r="DR14" s="5">
        <f>(2 *DK14 +AU14*$DN14)/2</f>
        <v>7.2741849570398252</v>
      </c>
      <c r="DS14" s="5">
        <f>(2 *DL14 +AV14*$DN14)/2</f>
        <v>-112.4527303266521</v>
      </c>
      <c r="DT14" s="5">
        <f>(2 *DM14 +AW14*$DN14)/2</f>
        <v>-4.3378011315909006</v>
      </c>
      <c r="DU14" s="5">
        <f>SQRT(DR14^2+DS14^2+DT14^2)</f>
        <v>112.77121460446011</v>
      </c>
      <c r="DV14" s="16">
        <f>DR14/$DU14</f>
        <v>6.4503916026387553E-2</v>
      </c>
      <c r="DW14" s="16">
        <f>DS14/$DU14</f>
        <v>-0.99717583712363944</v>
      </c>
      <c r="DX14" s="16">
        <f>DT14/$DU14</f>
        <v>-3.8465499789157545E-2</v>
      </c>
      <c r="DY14" s="16">
        <f t="shared" si="4"/>
        <v>20.247443918341006</v>
      </c>
      <c r="DZ14" s="9">
        <f>AU14+$DY14*DV14</f>
        <v>5.7806520997950503</v>
      </c>
      <c r="EA14" s="9">
        <f>AV14+$DY14*DW14</f>
        <v>0.23882532341856333</v>
      </c>
      <c r="EB14" s="9">
        <f>AW14+$DY14*DX14+32.174</f>
        <v>3.5024595171042741</v>
      </c>
      <c r="EC14" s="9">
        <f t="shared" si="5"/>
        <v>6.7631500724828824</v>
      </c>
      <c r="ED14" s="22">
        <f t="shared" si="6"/>
        <v>9.8791609443354494E-2</v>
      </c>
      <c r="EE14" s="22">
        <f t="shared" si="7"/>
        <v>5.7796571940514255E-2</v>
      </c>
      <c r="EF14" s="22">
        <f t="shared" si="8"/>
        <v>514.38395662934579</v>
      </c>
      <c r="EG14" s="23">
        <f t="shared" si="9"/>
        <v>0.20591831730558277</v>
      </c>
      <c r="EH14" s="12">
        <f>IF(S14="L",1,-1)</f>
        <v>-1</v>
      </c>
      <c r="EI14" s="10">
        <f>DEGREES(ATAN(DM14/SQRT(DL14^2+DK14^2)))</f>
        <v>1.0614159271328396</v>
      </c>
      <c r="EJ14" s="10">
        <f>-DEGREES(ATAN(DK14/SQRT(DL14^2+DM14^2)))*EH14</f>
        <v>3.0414060783506942</v>
      </c>
      <c r="EK14" s="10">
        <f>DEGREES(ATAN(DQ14/SQRT(DP14^2+DO14^2)))</f>
        <v>-5.7369231505927889</v>
      </c>
      <c r="EL14" s="10">
        <f>-DEGREES(ATAN(DO14/SQRT(DP14^2+DQ14^2)))*EH14</f>
        <v>4.3954073817391821</v>
      </c>
      <c r="EM14" s="15">
        <f>(AD14-D14- (DK14/DL14)*(17/12-BO14))*12*EH14</f>
        <v>-7.3122841373563361</v>
      </c>
      <c r="EN14" s="15">
        <f>(AE14-E14-(DM14/DL14)*(17/12-BO14)+0.5*32.174*DN14^2)*12</f>
        <v>6.0457679508546533</v>
      </c>
      <c r="EO14" s="15">
        <f t="shared" si="10"/>
        <v>9.4879296699024067</v>
      </c>
      <c r="EP14" s="15">
        <f>EM14/DN14*0.4</f>
        <v>-6.2634478824678581</v>
      </c>
      <c r="EQ14" s="15">
        <f>EN14/DN14*0.4</f>
        <v>5.1785942338070958</v>
      </c>
      <c r="ER14" s="17">
        <f>SIN(RADIANS(CJ14))*EH14</f>
        <v>-0.99254615164132198</v>
      </c>
      <c r="ES14" s="17">
        <f t="shared" si="11"/>
        <v>-0.12186934340514749</v>
      </c>
      <c r="ET14" s="16">
        <f t="shared" si="12"/>
        <v>1</v>
      </c>
      <c r="EU14" s="20">
        <f>(0.5*DZ14*DN14^2)*12*EH14</f>
        <v>-7.5635772527147909</v>
      </c>
      <c r="EV14" s="20">
        <f>(0.5*EB14*DN14^2)*12</f>
        <v>4.5827222733337551</v>
      </c>
      <c r="EW14" s="20">
        <f t="shared" si="13"/>
        <v>8.8435877500194415</v>
      </c>
      <c r="EX14" s="14">
        <f t="shared" si="14"/>
        <v>1.214091735269343</v>
      </c>
      <c r="EY14" s="14">
        <f t="shared" si="15"/>
        <v>5.6604845057744306</v>
      </c>
      <c r="EZ14" s="5">
        <f t="shared" si="16"/>
        <v>2.1049239435488154</v>
      </c>
      <c r="FA14" s="5">
        <f t="shared" si="17"/>
        <v>7.2020557099998772</v>
      </c>
      <c r="FB14" s="9">
        <f>IFERROR(INDEX('Pitcher Heights'!$B:$B,MATCH(H14,'Pitcher Heights'!A:A,0)),75)</f>
        <v>71</v>
      </c>
      <c r="FC14" s="26">
        <f>(9.58+0.31*FB14+1.02*ABS(D14)-2.57*E14-1.88*BE14)</f>
        <v>11.473700000000006</v>
      </c>
      <c r="FD14" s="26">
        <f>17.16 -0.25*FB14-0.85*ABS(D14)+2.53*E14+0.665*BE14</f>
        <v>11.8497</v>
      </c>
      <c r="FE14" s="26">
        <f t="shared" si="18"/>
        <v>-17.737147882467866</v>
      </c>
      <c r="FF14" s="26">
        <f t="shared" si="19"/>
        <v>-6.6711057661929045</v>
      </c>
    </row>
    <row r="15" spans="1:162" x14ac:dyDescent="0.25">
      <c r="A15" t="s">
        <v>153</v>
      </c>
      <c r="B15" s="1">
        <v>45505</v>
      </c>
      <c r="C15">
        <v>76</v>
      </c>
      <c r="D15">
        <v>-1.63</v>
      </c>
      <c r="E15">
        <v>5.31</v>
      </c>
      <c r="F15" t="s">
        <v>134</v>
      </c>
      <c r="G15">
        <v>656811</v>
      </c>
      <c r="H15">
        <v>594902</v>
      </c>
      <c r="I15" t="s">
        <v>135</v>
      </c>
      <c r="J15" t="s">
        <v>136</v>
      </c>
      <c r="O15">
        <v>8</v>
      </c>
      <c r="P15" t="s">
        <v>196</v>
      </c>
      <c r="Q15" t="s">
        <v>118</v>
      </c>
      <c r="R15" t="s">
        <v>119</v>
      </c>
      <c r="S15" t="s">
        <v>118</v>
      </c>
      <c r="T15" t="s">
        <v>120</v>
      </c>
      <c r="U15" t="s">
        <v>121</v>
      </c>
      <c r="V15" t="s">
        <v>138</v>
      </c>
      <c r="W15">
        <v>4</v>
      </c>
      <c r="X15" t="s">
        <v>152</v>
      </c>
      <c r="Y15">
        <v>3</v>
      </c>
      <c r="Z15">
        <v>2</v>
      </c>
      <c r="AA15">
        <v>2024</v>
      </c>
      <c r="AB15">
        <v>0.68</v>
      </c>
      <c r="AC15">
        <v>-0.6</v>
      </c>
      <c r="AD15">
        <v>0.05</v>
      </c>
      <c r="AE15">
        <v>1.68</v>
      </c>
      <c r="AG15">
        <v>683002</v>
      </c>
      <c r="AI15">
        <v>2</v>
      </c>
      <c r="AJ15">
        <v>1</v>
      </c>
      <c r="AK15" t="s">
        <v>140</v>
      </c>
      <c r="AL15">
        <v>145.62</v>
      </c>
      <c r="AM15">
        <v>158.77000000000001</v>
      </c>
      <c r="AR15">
        <v>2.31667655946625</v>
      </c>
      <c r="AS15">
        <v>-110.70438405751599</v>
      </c>
      <c r="AT15">
        <v>0.57620536441056802</v>
      </c>
      <c r="AU15">
        <v>5.11773837376274</v>
      </c>
      <c r="AV15">
        <v>20.792703980940001</v>
      </c>
      <c r="AW15">
        <v>-37.428598224747098</v>
      </c>
      <c r="AX15">
        <v>3.53</v>
      </c>
      <c r="AY15">
        <v>1.64</v>
      </c>
      <c r="AZ15">
        <v>84</v>
      </c>
      <c r="BA15">
        <v>76.400000000000006</v>
      </c>
      <c r="BB15">
        <v>8</v>
      </c>
      <c r="BC15">
        <v>76.099999999999994</v>
      </c>
      <c r="BD15">
        <v>1989</v>
      </c>
      <c r="BE15">
        <v>6.4</v>
      </c>
      <c r="BF15">
        <v>746607</v>
      </c>
      <c r="BG15">
        <v>666310</v>
      </c>
      <c r="BH15">
        <v>647304</v>
      </c>
      <c r="BI15">
        <v>671289</v>
      </c>
      <c r="BJ15">
        <v>608070</v>
      </c>
      <c r="BK15">
        <v>677587</v>
      </c>
      <c r="BL15">
        <v>680757</v>
      </c>
      <c r="BM15">
        <v>657041</v>
      </c>
      <c r="BN15">
        <v>678877</v>
      </c>
      <c r="BO15">
        <v>54.06</v>
      </c>
      <c r="BP15">
        <v>0.29699999999999999</v>
      </c>
      <c r="BQ15">
        <v>0.29299999999999998</v>
      </c>
      <c r="BR15">
        <v>0</v>
      </c>
      <c r="BS15">
        <v>1</v>
      </c>
      <c r="BT15">
        <v>0</v>
      </c>
      <c r="BU15">
        <v>0</v>
      </c>
      <c r="BV15">
        <v>2</v>
      </c>
      <c r="BW15">
        <v>5</v>
      </c>
      <c r="BX15">
        <v>8</v>
      </c>
      <c r="BY15" t="s">
        <v>155</v>
      </c>
      <c r="BZ15">
        <v>0</v>
      </c>
      <c r="CA15">
        <v>1</v>
      </c>
      <c r="CB15">
        <v>1</v>
      </c>
      <c r="CC15">
        <v>0</v>
      </c>
      <c r="CD15">
        <v>1</v>
      </c>
      <c r="CE15">
        <v>0</v>
      </c>
      <c r="CF15">
        <v>1</v>
      </c>
      <c r="CG15">
        <v>0</v>
      </c>
      <c r="CH15" t="s">
        <v>126</v>
      </c>
      <c r="CI15" t="s">
        <v>126</v>
      </c>
      <c r="CJ15">
        <v>57</v>
      </c>
      <c r="CK15">
        <v>0.03</v>
      </c>
      <c r="CL15">
        <v>-0.32900000000000001</v>
      </c>
      <c r="CM15">
        <v>77.400000000000006</v>
      </c>
      <c r="CN15">
        <v>8</v>
      </c>
      <c r="CO15">
        <v>0.32900000000000001</v>
      </c>
      <c r="CP15">
        <v>0.32900000000000001</v>
      </c>
      <c r="CQ15">
        <v>88</v>
      </c>
      <c r="CR15">
        <v>-1</v>
      </c>
      <c r="CS15">
        <v>1</v>
      </c>
      <c r="CT15">
        <v>0.41199999999999998</v>
      </c>
      <c r="CU15">
        <v>0.58799999999999997</v>
      </c>
      <c r="CV15">
        <v>32</v>
      </c>
      <c r="CW15">
        <v>30</v>
      </c>
      <c r="CX15">
        <v>32</v>
      </c>
      <c r="CY15">
        <v>31</v>
      </c>
      <c r="CZ15">
        <v>1</v>
      </c>
      <c r="DA15">
        <v>0</v>
      </c>
      <c r="DB15">
        <v>6</v>
      </c>
      <c r="DC15">
        <v>1</v>
      </c>
      <c r="DD15">
        <v>6</v>
      </c>
      <c r="DE15">
        <v>1</v>
      </c>
      <c r="DF15">
        <v>4.5599999999999996</v>
      </c>
      <c r="DG15">
        <v>-0.68</v>
      </c>
      <c r="DH15">
        <v>0.68</v>
      </c>
      <c r="DI15">
        <v>38.6</v>
      </c>
      <c r="DJ15" s="6">
        <f>(-AS15-SQRT(AS15^2-2*AV15*(50-BO15)))/AV15</f>
        <v>-3.6548800065462315E-2</v>
      </c>
      <c r="DK15" s="2">
        <f>AR15+AU15*$DJ15</f>
        <v>2.1296293628562513</v>
      </c>
      <c r="DL15" s="2">
        <f>AS15+AV15*$DJ15</f>
        <v>-111.46433243813571</v>
      </c>
      <c r="DM15" s="2">
        <f>AT15+AW15*$DJ15</f>
        <v>1.9441757176573675</v>
      </c>
      <c r="DN15" s="4">
        <f>(-DL15-SQRT(DL15^2-2*AV15*(BO15-17/12)))/AV15</f>
        <v>0.49515671516855353</v>
      </c>
      <c r="DO15" s="12">
        <f t="shared" si="1"/>
        <v>4.663711885100664</v>
      </c>
      <c r="DP15" s="12">
        <f t="shared" si="2"/>
        <v>-101.16868543546136</v>
      </c>
      <c r="DQ15" s="12">
        <f t="shared" si="3"/>
        <v>-16.58884603267196</v>
      </c>
      <c r="DR15" s="5">
        <f>(2 *DK15 +AU15*$DN15)/2</f>
        <v>3.3966706239784576</v>
      </c>
      <c r="DS15" s="5">
        <f>(2 *DL15 +AV15*$DN15)/2</f>
        <v>-106.31650893679853</v>
      </c>
      <c r="DT15" s="5">
        <f>(2 *DM15 +AW15*$DN15)/2</f>
        <v>-7.322335157507295</v>
      </c>
      <c r="DU15" s="5">
        <f>SQRT(DR15^2+DS15^2+DT15^2)</f>
        <v>106.62248372644031</v>
      </c>
      <c r="DV15" s="16">
        <f>DR15/$DU15</f>
        <v>3.185698274196317E-2</v>
      </c>
      <c r="DW15" s="16">
        <f>DS15/$DU15</f>
        <v>-0.99713029767317352</v>
      </c>
      <c r="DX15" s="16">
        <f>DT15/$DU15</f>
        <v>-6.8675338461389623E-2</v>
      </c>
      <c r="DY15" s="16">
        <f t="shared" si="4"/>
        <v>20.209138095330918</v>
      </c>
      <c r="DZ15" s="9">
        <f>AU15+$DY15*DV15</f>
        <v>5.7615405372956472</v>
      </c>
      <c r="EA15" s="9">
        <f>AV15+$DY15*DW15</f>
        <v>0.64156009622441346</v>
      </c>
      <c r="EB15" s="9">
        <f>AW15+$DY15*DX15+32.174</f>
        <v>-6.6424676234569091</v>
      </c>
      <c r="EC15" s="9">
        <f t="shared" si="5"/>
        <v>8.8164235860490372</v>
      </c>
      <c r="ED15" s="22">
        <f t="shared" si="6"/>
        <v>0.14406630251366923</v>
      </c>
      <c r="EE15" s="22">
        <f t="shared" si="7"/>
        <v>9.2953554745566366E-2</v>
      </c>
      <c r="EF15" s="22">
        <f t="shared" si="8"/>
        <v>782.17129626548638</v>
      </c>
      <c r="EG15" s="23">
        <f t="shared" si="9"/>
        <v>0.39324851496505098</v>
      </c>
      <c r="EH15" s="12">
        <f>IF(S15="L",1,-1)</f>
        <v>-1</v>
      </c>
      <c r="EI15" s="10">
        <f>DEGREES(ATAN(DM15/SQRT(DL15^2+DK15^2)))</f>
        <v>0.99907698780972976</v>
      </c>
      <c r="EJ15" s="10">
        <f>-DEGREES(ATAN(DK15/SQRT(DL15^2+DM15^2)))*EH15</f>
        <v>1.0943893722964619</v>
      </c>
      <c r="EK15" s="10">
        <f>DEGREES(ATAN(DQ15/SQRT(DP15^2+DO15^2)))</f>
        <v>-9.3023387382257088</v>
      </c>
      <c r="EL15" s="10">
        <f>-DEGREES(ATAN(DO15/SQRT(DP15^2+DQ15^2)))*EH15</f>
        <v>2.6046395350440501</v>
      </c>
      <c r="EM15" s="15">
        <f>(AD15-D15- (DK15/DL15)*(17/12-BO15))*12*EH15</f>
        <v>-8.0904039985146969</v>
      </c>
      <c r="EN15" s="15">
        <f>(AE15-E15-(DM15/DL15)*(17/12-BO15)+0.5*32.174*DN15^2)*12</f>
        <v>-7.2479830608244082</v>
      </c>
      <c r="EO15" s="15">
        <f t="shared" si="10"/>
        <v>10.862223313354415</v>
      </c>
      <c r="EP15" s="15">
        <f>EM15/DN15*0.4</f>
        <v>-6.5356310442124883</v>
      </c>
      <c r="EQ15" s="15">
        <f>EN15/DN15*0.4</f>
        <v>-5.8551023050204734</v>
      </c>
      <c r="ER15" s="17">
        <f>SIN(RADIANS(CJ15))*EH15</f>
        <v>-0.83867056794542405</v>
      </c>
      <c r="ES15" s="17">
        <f t="shared" si="11"/>
        <v>-0.54463903501502708</v>
      </c>
      <c r="ET15" s="16">
        <f t="shared" si="12"/>
        <v>1</v>
      </c>
      <c r="EU15" s="20">
        <f>(0.5*DZ15*DN15^2)*12*EH15</f>
        <v>-8.4756930194443001</v>
      </c>
      <c r="EV15" s="20">
        <f>(0.5*EB15*DN15^2)*12</f>
        <v>-9.7716081495183538</v>
      </c>
      <c r="EW15" s="20">
        <f t="shared" si="13"/>
        <v>12.935288863708855</v>
      </c>
      <c r="EX15" s="14">
        <f t="shared" si="14"/>
        <v>2.3727530384205249</v>
      </c>
      <c r="EY15" s="14">
        <f t="shared" si="15"/>
        <v>-2.7265449051473363</v>
      </c>
      <c r="EZ15" s="5">
        <f t="shared" si="16"/>
        <v>1.0194229968462754</v>
      </c>
      <c r="FA15" s="5">
        <f t="shared" si="17"/>
        <v>-1.3319922373213293</v>
      </c>
      <c r="FB15" s="9">
        <f>IFERROR(INDEX('Pitcher Heights'!$B:$B,MATCH(H15,'Pitcher Heights'!A:A,0)),75)</f>
        <v>76</v>
      </c>
      <c r="FC15" s="26">
        <f>(9.58+0.31*FB15+1.02*ABS(D15)-2.57*E15-1.88*BE15)</f>
        <v>9.1239000000000026</v>
      </c>
      <c r="FD15" s="26">
        <f>17.16 -0.25*FB15-0.85*ABS(D15)+2.53*E15+0.665*BE15</f>
        <v>14.464799999999999</v>
      </c>
      <c r="FE15" s="26">
        <f t="shared" si="18"/>
        <v>-15.659531044212491</v>
      </c>
      <c r="FF15" s="26">
        <f t="shared" si="19"/>
        <v>-20.31990230502047</v>
      </c>
    </row>
    <row r="16" spans="1:162" x14ac:dyDescent="0.25">
      <c r="A16" t="s">
        <v>143</v>
      </c>
      <c r="B16" s="1">
        <v>45505</v>
      </c>
      <c r="C16">
        <v>93.1</v>
      </c>
      <c r="D16">
        <v>-1.1200000000000001</v>
      </c>
      <c r="E16">
        <v>6.4</v>
      </c>
      <c r="F16" t="s">
        <v>178</v>
      </c>
      <c r="G16">
        <v>681807</v>
      </c>
      <c r="H16">
        <v>544150</v>
      </c>
      <c r="J16" t="s">
        <v>116</v>
      </c>
      <c r="O16">
        <v>11</v>
      </c>
      <c r="P16" t="s">
        <v>214</v>
      </c>
      <c r="Q16" t="s">
        <v>118</v>
      </c>
      <c r="R16" t="s">
        <v>118</v>
      </c>
      <c r="S16" t="s">
        <v>118</v>
      </c>
      <c r="T16" t="s">
        <v>120</v>
      </c>
      <c r="U16" t="s">
        <v>121</v>
      </c>
      <c r="V16" t="s">
        <v>122</v>
      </c>
      <c r="Y16">
        <v>0</v>
      </c>
      <c r="Z16">
        <v>2</v>
      </c>
      <c r="AA16">
        <v>2024</v>
      </c>
      <c r="AB16">
        <v>-0.59</v>
      </c>
      <c r="AC16">
        <v>1.41</v>
      </c>
      <c r="AD16">
        <v>-0.93</v>
      </c>
      <c r="AE16">
        <v>6.06</v>
      </c>
      <c r="AH16">
        <v>647304</v>
      </c>
      <c r="AI16">
        <v>1</v>
      </c>
      <c r="AJ16">
        <v>5</v>
      </c>
      <c r="AK16" t="s">
        <v>123</v>
      </c>
      <c r="AR16">
        <v>1.8016660489685501</v>
      </c>
      <c r="AS16">
        <v>-135.617476640028</v>
      </c>
      <c r="AT16">
        <v>1.7616358293123899</v>
      </c>
      <c r="AU16">
        <v>-7.6787615220923797</v>
      </c>
      <c r="AV16">
        <v>28.317647065266598</v>
      </c>
      <c r="AW16">
        <v>-15.242469316956401</v>
      </c>
      <c r="AX16">
        <v>3.48</v>
      </c>
      <c r="AY16">
        <v>1.65</v>
      </c>
      <c r="BC16">
        <v>93.8</v>
      </c>
      <c r="BD16">
        <v>2296</v>
      </c>
      <c r="BE16">
        <v>6.5</v>
      </c>
      <c r="BF16">
        <v>746607</v>
      </c>
      <c r="BG16">
        <v>668939</v>
      </c>
      <c r="BH16">
        <v>663624</v>
      </c>
      <c r="BI16">
        <v>702616</v>
      </c>
      <c r="BJ16">
        <v>602104</v>
      </c>
      <c r="BK16">
        <v>683002</v>
      </c>
      <c r="BL16">
        <v>681297</v>
      </c>
      <c r="BM16">
        <v>656775</v>
      </c>
      <c r="BN16">
        <v>623993</v>
      </c>
      <c r="BO16">
        <v>53.97</v>
      </c>
      <c r="BW16">
        <v>41</v>
      </c>
      <c r="BX16">
        <v>4</v>
      </c>
      <c r="BY16" t="s">
        <v>144</v>
      </c>
      <c r="BZ16">
        <v>5</v>
      </c>
      <c r="CA16">
        <v>2</v>
      </c>
      <c r="CB16">
        <v>5</v>
      </c>
      <c r="CC16">
        <v>2</v>
      </c>
      <c r="CD16">
        <v>2</v>
      </c>
      <c r="CE16">
        <v>5</v>
      </c>
      <c r="CF16">
        <v>5</v>
      </c>
      <c r="CG16">
        <v>2</v>
      </c>
      <c r="CH16" t="s">
        <v>126</v>
      </c>
      <c r="CI16" t="s">
        <v>126</v>
      </c>
      <c r="CJ16">
        <v>208</v>
      </c>
      <c r="CK16">
        <v>8.0000000000000002E-3</v>
      </c>
      <c r="CL16">
        <v>2.5999999999999999E-2</v>
      </c>
      <c r="CP16">
        <v>-2.5999999999999999E-2</v>
      </c>
      <c r="CR16">
        <v>3</v>
      </c>
      <c r="CS16">
        <v>3</v>
      </c>
      <c r="CT16">
        <v>0.89200000000000002</v>
      </c>
      <c r="CU16">
        <v>0.89200000000000002</v>
      </c>
      <c r="CV16">
        <v>34</v>
      </c>
      <c r="CW16">
        <v>28</v>
      </c>
      <c r="CX16">
        <v>35</v>
      </c>
      <c r="CY16">
        <v>29</v>
      </c>
      <c r="CZ16">
        <v>1</v>
      </c>
      <c r="DA16">
        <v>2</v>
      </c>
      <c r="DB16">
        <v>4</v>
      </c>
      <c r="DC16">
        <v>3</v>
      </c>
      <c r="DD16">
        <v>5</v>
      </c>
      <c r="DE16">
        <v>1</v>
      </c>
      <c r="DF16">
        <v>1.2</v>
      </c>
      <c r="DG16">
        <v>0.59</v>
      </c>
      <c r="DH16">
        <v>0.59</v>
      </c>
      <c r="DI16">
        <v>44.1</v>
      </c>
      <c r="DJ16" s="6">
        <f>(-AS16-SQRT(AS16^2-2*AV16*(50-BO16)))/AV16</f>
        <v>-2.9184589317781038E-2</v>
      </c>
      <c r="DK16" s="2">
        <f>AR16+AU16*$DJ16</f>
        <v>2.0257675504599955</v>
      </c>
      <c r="DL16" s="2">
        <f>AS16+AV16*$DJ16</f>
        <v>-136.44391554007368</v>
      </c>
      <c r="DM16" s="2">
        <f>AT16+AW16*$DJ16</f>
        <v>2.206481036516641</v>
      </c>
      <c r="DN16" s="4">
        <f>(-DL16-SQRT(DL16^2-2*AV16*(BO16-17/12)))/AV16</f>
        <v>0.40192804968511658</v>
      </c>
      <c r="DO16" s="12">
        <f t="shared" si="1"/>
        <v>-1.0605420921117119</v>
      </c>
      <c r="DP16" s="12">
        <f t="shared" si="2"/>
        <v>-125.06225888345961</v>
      </c>
      <c r="DQ16" s="12">
        <f t="shared" si="3"/>
        <v>-3.9198949284328761</v>
      </c>
      <c r="DR16" s="5">
        <f>(2 *DK16 +AU16*$DN16)/2</f>
        <v>0.48261272917414177</v>
      </c>
      <c r="DS16" s="5">
        <f>(2 *DL16 +AV16*$DN16)/2</f>
        <v>-130.75308721176663</v>
      </c>
      <c r="DT16" s="5">
        <f>(2 *DM16 +AW16*$DN16)/2</f>
        <v>-0.85670694595811758</v>
      </c>
      <c r="DU16" s="5">
        <f>SQRT(DR16^2+DS16^2+DT16^2)</f>
        <v>130.75678444059972</v>
      </c>
      <c r="DV16" s="16">
        <f>DR16/$DU16</f>
        <v>3.6909192225768094E-3</v>
      </c>
      <c r="DW16" s="16">
        <f>DS16/$DU16</f>
        <v>-0.99997172438241799</v>
      </c>
      <c r="DX16" s="16">
        <f>DT16/$DU16</f>
        <v>-6.5519120068856006E-3</v>
      </c>
      <c r="DY16" s="16">
        <f t="shared" si="4"/>
        <v>28.456121953992017</v>
      </c>
      <c r="DZ16" s="9">
        <f>AU16+$DY16*DV16</f>
        <v>-7.5737322745724009</v>
      </c>
      <c r="EA16" s="9">
        <f>AV16+$DY16*DW16</f>
        <v>-0.13767027430317924</v>
      </c>
      <c r="EB16" s="9">
        <f>AW16+$DY16*DX16+32.174</f>
        <v>16.745088675943837</v>
      </c>
      <c r="EC16" s="9">
        <f t="shared" si="5"/>
        <v>18.378747738530741</v>
      </c>
      <c r="ED16" s="22">
        <f t="shared" si="6"/>
        <v>0.19968939691133369</v>
      </c>
      <c r="EE16" s="22">
        <f t="shared" si="7"/>
        <v>0.14976105531196021</v>
      </c>
      <c r="EF16" s="22">
        <f t="shared" si="8"/>
        <v>1545.4330662126326</v>
      </c>
      <c r="EG16" s="23">
        <f t="shared" si="9"/>
        <v>0.67309802535393404</v>
      </c>
      <c r="EH16" s="12">
        <f>IF(S16="L",1,-1)</f>
        <v>-1</v>
      </c>
      <c r="EI16" s="10">
        <f>DEGREES(ATAN(DM16/SQRT(DL16^2+DK16^2)))</f>
        <v>0.92636673628399879</v>
      </c>
      <c r="EJ16" s="10">
        <f>-DEGREES(ATAN(DK16/SQRT(DL16^2+DM16^2)))*EH16</f>
        <v>0.85049034999098971</v>
      </c>
      <c r="EK16" s="10">
        <f>DEGREES(ATAN(DQ16/SQRT(DP16^2+DO16^2)))</f>
        <v>-1.7952007703403869</v>
      </c>
      <c r="EL16" s="10">
        <f>-DEGREES(ATAN(DO16/SQRT(DP16^2+DQ16^2)))*EH16</f>
        <v>-0.48562456740690518</v>
      </c>
      <c r="EM16" s="15">
        <f>(AD16-D16- (DK16/DL16)*(17/12-BO16))*12*EH16</f>
        <v>7.083041532232194</v>
      </c>
      <c r="EN16" s="15">
        <f>(AE16-E16-(DM16/DL16)*(17/12-BO16)+0.5*32.174*DN16^2)*12</f>
        <v>16.907222094284478</v>
      </c>
      <c r="EO16" s="15">
        <f t="shared" si="10"/>
        <v>18.33094750122828</v>
      </c>
      <c r="EP16" s="15">
        <f>EM16/DN16*0.4</f>
        <v>7.0490641673615748</v>
      </c>
      <c r="EQ16" s="15">
        <f>EN16/DN16*0.4</f>
        <v>16.826118114951313</v>
      </c>
      <c r="ER16" s="17">
        <f>SIN(RADIANS(CJ16))*EH16</f>
        <v>0.46947156278589086</v>
      </c>
      <c r="ES16" s="17">
        <f t="shared" si="11"/>
        <v>0.88294759285892688</v>
      </c>
      <c r="ET16" s="16">
        <f t="shared" si="12"/>
        <v>1</v>
      </c>
      <c r="EU16" s="20">
        <f>(0.5*DZ16*DN16^2)*12*EH16</f>
        <v>7.3410440642446266</v>
      </c>
      <c r="EV16" s="20">
        <f>(0.5*EB16*DN16^2)*12</f>
        <v>16.230628357764022</v>
      </c>
      <c r="EW16" s="20">
        <f t="shared" si="13"/>
        <v>17.813596628447467</v>
      </c>
      <c r="EX16" s="14">
        <f t="shared" si="14"/>
        <v>-1.0219329837500828</v>
      </c>
      <c r="EY16" s="14">
        <f t="shared" si="15"/>
        <v>0.50215609451643495</v>
      </c>
      <c r="EZ16" s="5">
        <f t="shared" si="16"/>
        <v>-1.5228170385155675</v>
      </c>
      <c r="FA16" s="5">
        <f t="shared" si="17"/>
        <v>0.72195612325160852</v>
      </c>
      <c r="FB16" s="9">
        <f>IFERROR(INDEX('Pitcher Heights'!$B:$B,MATCH(H16,'Pitcher Heights'!A:A,0)),75)</f>
        <v>75</v>
      </c>
      <c r="FC16" s="26">
        <f>(9.58+0.31*FB16+1.02*ABS(D16)-2.57*E16-1.88*BE16)</f>
        <v>5.3044000000000011</v>
      </c>
      <c r="FD16" s="26">
        <f>17.16 -0.25*FB16-0.85*ABS(D16)+2.53*E16+0.665*BE16</f>
        <v>17.9725</v>
      </c>
      <c r="FE16" s="26">
        <f t="shared" si="18"/>
        <v>1.7446641673615737</v>
      </c>
      <c r="FF16" s="26">
        <f t="shared" si="19"/>
        <v>-1.1463818850486867</v>
      </c>
    </row>
    <row r="17" spans="1:162" x14ac:dyDescent="0.25">
      <c r="A17" t="s">
        <v>153</v>
      </c>
      <c r="B17" s="1">
        <v>45505</v>
      </c>
      <c r="C17">
        <v>76.099999999999994</v>
      </c>
      <c r="D17">
        <v>-1.47</v>
      </c>
      <c r="E17">
        <v>5.34</v>
      </c>
      <c r="F17" t="s">
        <v>134</v>
      </c>
      <c r="G17">
        <v>702616</v>
      </c>
      <c r="H17">
        <v>594902</v>
      </c>
      <c r="I17" t="s">
        <v>162</v>
      </c>
      <c r="J17" t="s">
        <v>145</v>
      </c>
      <c r="O17">
        <v>13</v>
      </c>
      <c r="P17" t="s">
        <v>177</v>
      </c>
      <c r="Q17" t="s">
        <v>118</v>
      </c>
      <c r="R17" t="s">
        <v>119</v>
      </c>
      <c r="S17" t="s">
        <v>118</v>
      </c>
      <c r="T17" t="s">
        <v>120</v>
      </c>
      <c r="U17" t="s">
        <v>121</v>
      </c>
      <c r="V17" t="s">
        <v>129</v>
      </c>
      <c r="W17">
        <v>2</v>
      </c>
      <c r="Y17">
        <v>1</v>
      </c>
      <c r="Z17">
        <v>2</v>
      </c>
      <c r="AA17">
        <v>2024</v>
      </c>
      <c r="AB17">
        <v>0.33</v>
      </c>
      <c r="AC17">
        <v>-0.42</v>
      </c>
      <c r="AD17">
        <v>-1.18</v>
      </c>
      <c r="AE17">
        <v>1.85</v>
      </c>
      <c r="AI17">
        <v>0</v>
      </c>
      <c r="AJ17">
        <v>3</v>
      </c>
      <c r="AK17" t="s">
        <v>140</v>
      </c>
      <c r="AR17">
        <v>1.82768421243652E-2</v>
      </c>
      <c r="AS17">
        <v>-110.822213377259</v>
      </c>
      <c r="AT17">
        <v>0.47392996041380497</v>
      </c>
      <c r="AU17">
        <v>2.7534705338247001</v>
      </c>
      <c r="AV17">
        <v>19.4755726053105</v>
      </c>
      <c r="AW17">
        <v>-35.933436268030597</v>
      </c>
      <c r="AX17">
        <v>3.32</v>
      </c>
      <c r="AY17">
        <v>1.47</v>
      </c>
      <c r="BC17">
        <v>76.5</v>
      </c>
      <c r="BD17">
        <v>1824</v>
      </c>
      <c r="BE17">
        <v>6.5</v>
      </c>
      <c r="BF17">
        <v>746607</v>
      </c>
      <c r="BG17">
        <v>666310</v>
      </c>
      <c r="BH17">
        <v>647304</v>
      </c>
      <c r="BI17">
        <v>671289</v>
      </c>
      <c r="BJ17">
        <v>608070</v>
      </c>
      <c r="BK17">
        <v>677587</v>
      </c>
      <c r="BL17">
        <v>680757</v>
      </c>
      <c r="BM17">
        <v>657041</v>
      </c>
      <c r="BN17">
        <v>678877</v>
      </c>
      <c r="BO17">
        <v>54.01</v>
      </c>
      <c r="BQ17">
        <v>0</v>
      </c>
      <c r="BR17">
        <v>0</v>
      </c>
      <c r="BS17">
        <v>1</v>
      </c>
      <c r="BT17">
        <v>0</v>
      </c>
      <c r="BU17">
        <v>0</v>
      </c>
      <c r="BW17">
        <v>18</v>
      </c>
      <c r="BX17">
        <v>5</v>
      </c>
      <c r="BY17" t="s">
        <v>155</v>
      </c>
      <c r="BZ17">
        <v>2</v>
      </c>
      <c r="CA17">
        <v>1</v>
      </c>
      <c r="CB17">
        <v>1</v>
      </c>
      <c r="CC17">
        <v>2</v>
      </c>
      <c r="CD17">
        <v>1</v>
      </c>
      <c r="CE17">
        <v>2</v>
      </c>
      <c r="CF17">
        <v>1</v>
      </c>
      <c r="CG17">
        <v>2</v>
      </c>
      <c r="CH17" t="s">
        <v>125</v>
      </c>
      <c r="CI17" t="s">
        <v>126</v>
      </c>
      <c r="CJ17">
        <v>64</v>
      </c>
      <c r="CK17">
        <v>2.5999999999999999E-2</v>
      </c>
      <c r="CL17">
        <v>-0.16700000000000001</v>
      </c>
      <c r="CP17">
        <v>0.16700000000000001</v>
      </c>
      <c r="CR17">
        <v>1</v>
      </c>
      <c r="CS17">
        <v>-1</v>
      </c>
      <c r="CT17">
        <v>0.61699999999999999</v>
      </c>
      <c r="CU17">
        <v>0.38300000000000001</v>
      </c>
      <c r="CV17">
        <v>32</v>
      </c>
      <c r="CW17">
        <v>20</v>
      </c>
      <c r="CX17">
        <v>32</v>
      </c>
      <c r="CY17">
        <v>21</v>
      </c>
      <c r="CZ17">
        <v>1</v>
      </c>
      <c r="DA17">
        <v>0</v>
      </c>
      <c r="DB17">
        <v>6</v>
      </c>
      <c r="DC17">
        <v>1</v>
      </c>
      <c r="DD17">
        <v>6</v>
      </c>
      <c r="DE17">
        <v>1</v>
      </c>
      <c r="DF17">
        <v>4.34</v>
      </c>
      <c r="DG17">
        <v>-0.33</v>
      </c>
      <c r="DH17">
        <v>0.33</v>
      </c>
      <c r="DI17">
        <v>39.299999999999997</v>
      </c>
      <c r="DJ17" s="6">
        <f>(-AS17-SQRT(AS17^2-2*AV17*(50-BO17)))/AV17</f>
        <v>-3.6069762082074686E-2</v>
      </c>
      <c r="DK17" s="2">
        <f>AR17+AU17*$DJ17</f>
        <v>-8.1040184930694911E-2</v>
      </c>
      <c r="DL17" s="2">
        <f>AS17+AV17*$DJ17</f>
        <v>-111.52469264754473</v>
      </c>
      <c r="DM17" s="2">
        <f>AT17+AW17*$DJ17</f>
        <v>1.7700404573930624</v>
      </c>
      <c r="DN17" s="4">
        <f>(-DL17-SQRT(DL17^2-2*AV17*(BO17-17/12)))/AV17</f>
        <v>0.49278826729542802</v>
      </c>
      <c r="DO17" s="12">
        <f t="shared" si="1"/>
        <v>1.2758377884817962</v>
      </c>
      <c r="DP17" s="12">
        <f t="shared" si="2"/>
        <v>-101.92735896878746</v>
      </c>
      <c r="DQ17" s="12">
        <f t="shared" si="3"/>
        <v>-15.937535339100428</v>
      </c>
      <c r="DR17" s="5">
        <f>(2 *DK17 +AU17*$DN17)/2</f>
        <v>0.59739880177555071</v>
      </c>
      <c r="DS17" s="5">
        <f>(2 *DL17 +AV17*$DN17)/2</f>
        <v>-106.7260258081661</v>
      </c>
      <c r="DT17" s="5">
        <f>(2 *DM17 +AW17*$DN17)/2</f>
        <v>-7.0837474408536831</v>
      </c>
      <c r="DU17" s="5">
        <f>SQRT(DR17^2+DS17^2+DT17^2)</f>
        <v>106.96252123028655</v>
      </c>
      <c r="DV17" s="16">
        <f>DR17/$DU17</f>
        <v>5.5851226663718228E-3</v>
      </c>
      <c r="DW17" s="16">
        <f>DS17/$DU17</f>
        <v>-0.99778898796138804</v>
      </c>
      <c r="DX17" s="16">
        <f>DT17/$DU17</f>
        <v>-6.6226444172932525E-2</v>
      </c>
      <c r="DY17" s="16">
        <f t="shared" si="4"/>
        <v>19.168159313005223</v>
      </c>
      <c r="DZ17" s="9">
        <f>AU17+$DY17*DV17</f>
        <v>2.8605270548763917</v>
      </c>
      <c r="EA17" s="9">
        <f>AV17+$DY17*DW17</f>
        <v>0.34979432330436211</v>
      </c>
      <c r="EB17" s="9">
        <f>AW17+$DY17*DX17+32.174</f>
        <v>-5.028875300671217</v>
      </c>
      <c r="EC17" s="9">
        <f t="shared" si="5"/>
        <v>5.7960812528808452</v>
      </c>
      <c r="ED17" s="22">
        <f t="shared" si="6"/>
        <v>9.4110646102763346E-2</v>
      </c>
      <c r="EE17" s="22">
        <f t="shared" si="7"/>
        <v>5.4552705107888511E-2</v>
      </c>
      <c r="EF17" s="22">
        <f t="shared" si="8"/>
        <v>460.50568779323311</v>
      </c>
      <c r="EG17" s="23">
        <f t="shared" si="9"/>
        <v>0.25247022357085147</v>
      </c>
      <c r="EH17" s="12">
        <f>IF(S17="L",1,-1)</f>
        <v>-1</v>
      </c>
      <c r="EI17" s="10">
        <f>DEGREES(ATAN(DM17/SQRT(DL17^2+DK17^2)))</f>
        <v>0.90928120411473889</v>
      </c>
      <c r="EJ17" s="10">
        <f>-DEGREES(ATAN(DK17/SQRT(DL17^2+DM17^2)))*EH17</f>
        <v>-4.1629122101137422E-2</v>
      </c>
      <c r="EK17" s="10">
        <f>DEGREES(ATAN(DQ17/SQRT(DP17^2+DO17^2)))</f>
        <v>-8.8862215734086032</v>
      </c>
      <c r="EL17" s="10">
        <f>-DEGREES(ATAN(DO17/SQRT(DP17^2+DQ17^2)))*EH17</f>
        <v>0.70853289148756915</v>
      </c>
      <c r="EM17" s="15">
        <f>(AD17-D17- (DK17/DL17)*(17/12-BO17))*12*EH17</f>
        <v>-3.938607688569014</v>
      </c>
      <c r="EN17" s="15">
        <f>(AE17-E17-(DM17/DL17)*(17/12-BO17)+0.5*32.174*DN17^2)*12</f>
        <v>-5.0178286359408375</v>
      </c>
      <c r="EO17" s="15">
        <f t="shared" si="10"/>
        <v>6.3789681566945324</v>
      </c>
      <c r="EP17" s="15">
        <f>EM17/DN17*0.4</f>
        <v>-3.1969979400567241</v>
      </c>
      <c r="EQ17" s="15">
        <f>EN17/DN17*0.4</f>
        <v>-4.0730098250757534</v>
      </c>
      <c r="ER17" s="17">
        <f>SIN(RADIANS(CJ17))*EH17</f>
        <v>-0.89879404629916704</v>
      </c>
      <c r="ES17" s="17">
        <f t="shared" si="11"/>
        <v>-0.43837114678907746</v>
      </c>
      <c r="ET17" s="16">
        <f t="shared" si="12"/>
        <v>1</v>
      </c>
      <c r="EU17" s="20">
        <f>(0.5*DZ17*DN17^2)*12*EH17</f>
        <v>-4.1679070836610741</v>
      </c>
      <c r="EV17" s="20">
        <f>(0.5*EB17*DN17^2)*12</f>
        <v>-7.3272808074949278</v>
      </c>
      <c r="EW17" s="20">
        <f t="shared" si="13"/>
        <v>8.4297386371058778</v>
      </c>
      <c r="EX17" s="14">
        <f t="shared" si="14"/>
        <v>3.4086918152277432</v>
      </c>
      <c r="EY17" s="14">
        <f t="shared" si="15"/>
        <v>-3.6319266140146294</v>
      </c>
      <c r="EZ17" s="5">
        <f t="shared" si="16"/>
        <v>1.7947709122000037</v>
      </c>
      <c r="FA17" s="5">
        <f t="shared" si="17"/>
        <v>-2.2214730497596475</v>
      </c>
      <c r="FB17" s="9">
        <f>IFERROR(INDEX('Pitcher Heights'!$B:$B,MATCH(H17,'Pitcher Heights'!A:A,0)),75)</f>
        <v>76</v>
      </c>
      <c r="FC17" s="26">
        <f>(9.58+0.31*FB17+1.02*ABS(D17)-2.57*E17-1.88*BE17)</f>
        <v>8.695600000000006</v>
      </c>
      <c r="FD17" s="26">
        <f>17.16 -0.25*FB17-0.85*ABS(D17)+2.53*E17+0.665*BE17</f>
        <v>14.7432</v>
      </c>
      <c r="FE17" s="26">
        <f t="shared" si="18"/>
        <v>-11.89259794005673</v>
      </c>
      <c r="FF17" s="26">
        <f t="shared" si="19"/>
        <v>-18.816209825075752</v>
      </c>
    </row>
    <row r="18" spans="1:162" x14ac:dyDescent="0.25">
      <c r="A18" t="s">
        <v>113</v>
      </c>
      <c r="B18" s="1">
        <v>45505</v>
      </c>
      <c r="C18">
        <v>80.3</v>
      </c>
      <c r="D18">
        <v>-2.97</v>
      </c>
      <c r="E18">
        <v>4.2699999999999996</v>
      </c>
      <c r="F18" t="s">
        <v>202</v>
      </c>
      <c r="G18">
        <v>650391</v>
      </c>
      <c r="H18">
        <v>680704</v>
      </c>
      <c r="J18" t="s">
        <v>116</v>
      </c>
      <c r="O18">
        <v>14</v>
      </c>
      <c r="P18" t="s">
        <v>203</v>
      </c>
      <c r="Q18" t="s">
        <v>118</v>
      </c>
      <c r="R18" t="s">
        <v>118</v>
      </c>
      <c r="S18" t="s">
        <v>118</v>
      </c>
      <c r="T18" t="s">
        <v>120</v>
      </c>
      <c r="U18" t="s">
        <v>121</v>
      </c>
      <c r="V18" t="s">
        <v>122</v>
      </c>
      <c r="Y18">
        <v>0</v>
      </c>
      <c r="Z18">
        <v>0</v>
      </c>
      <c r="AA18">
        <v>2024</v>
      </c>
      <c r="AB18">
        <v>1</v>
      </c>
      <c r="AC18">
        <v>0.43</v>
      </c>
      <c r="AD18">
        <v>1.83</v>
      </c>
      <c r="AE18">
        <v>1.97</v>
      </c>
      <c r="AH18">
        <v>656775</v>
      </c>
      <c r="AI18">
        <v>2</v>
      </c>
      <c r="AJ18">
        <v>9</v>
      </c>
      <c r="AK18" t="s">
        <v>140</v>
      </c>
      <c r="AR18">
        <v>8.7513109313626494</v>
      </c>
      <c r="AS18">
        <v>-116.56537100064099</v>
      </c>
      <c r="AT18">
        <v>0.87692059011243895</v>
      </c>
      <c r="AU18">
        <v>7.2808826679420804</v>
      </c>
      <c r="AV18">
        <v>23.679068000633801</v>
      </c>
      <c r="AW18">
        <v>-28.668253727768001</v>
      </c>
      <c r="AX18">
        <v>3.53</v>
      </c>
      <c r="AY18">
        <v>1.6</v>
      </c>
      <c r="BC18">
        <v>80.400000000000006</v>
      </c>
      <c r="BD18">
        <v>2455</v>
      </c>
      <c r="BE18">
        <v>6.6</v>
      </c>
      <c r="BF18">
        <v>746607</v>
      </c>
      <c r="BG18">
        <v>666310</v>
      </c>
      <c r="BH18">
        <v>647304</v>
      </c>
      <c r="BI18">
        <v>671289</v>
      </c>
      <c r="BJ18">
        <v>682177</v>
      </c>
      <c r="BK18">
        <v>677587</v>
      </c>
      <c r="BL18">
        <v>680757</v>
      </c>
      <c r="BM18">
        <v>657041</v>
      </c>
      <c r="BN18">
        <v>678877</v>
      </c>
      <c r="BO18">
        <v>53.86</v>
      </c>
      <c r="BW18">
        <v>76</v>
      </c>
      <c r="BX18">
        <v>1</v>
      </c>
      <c r="BY18" t="s">
        <v>124</v>
      </c>
      <c r="BZ18">
        <v>10</v>
      </c>
      <c r="CA18">
        <v>3</v>
      </c>
      <c r="CB18">
        <v>3</v>
      </c>
      <c r="CC18">
        <v>10</v>
      </c>
      <c r="CD18">
        <v>3</v>
      </c>
      <c r="CE18">
        <v>10</v>
      </c>
      <c r="CF18">
        <v>3</v>
      </c>
      <c r="CG18">
        <v>10</v>
      </c>
      <c r="CH18" t="s">
        <v>126</v>
      </c>
      <c r="CI18" t="s">
        <v>126</v>
      </c>
      <c r="CJ18">
        <v>94</v>
      </c>
      <c r="CK18">
        <v>0</v>
      </c>
      <c r="CL18">
        <v>2.8000000000000001E-2</v>
      </c>
      <c r="CP18">
        <v>-2.8000000000000001E-2</v>
      </c>
      <c r="CR18">
        <v>7</v>
      </c>
      <c r="CS18">
        <v>-7</v>
      </c>
      <c r="CT18">
        <v>1</v>
      </c>
      <c r="CU18">
        <v>0</v>
      </c>
      <c r="CV18">
        <v>27</v>
      </c>
      <c r="CW18">
        <v>27</v>
      </c>
      <c r="CX18">
        <v>27</v>
      </c>
      <c r="CY18">
        <v>28</v>
      </c>
      <c r="CZ18">
        <v>1</v>
      </c>
      <c r="DA18">
        <v>0</v>
      </c>
      <c r="DB18">
        <v>2</v>
      </c>
      <c r="DC18">
        <v>3</v>
      </c>
      <c r="DD18">
        <v>2</v>
      </c>
      <c r="DE18">
        <v>2</v>
      </c>
      <c r="DF18">
        <v>3.14</v>
      </c>
      <c r="DG18">
        <v>-1</v>
      </c>
      <c r="DH18">
        <v>-1</v>
      </c>
      <c r="DI18">
        <v>9</v>
      </c>
      <c r="DJ18" s="6">
        <f>(-AS18-SQRT(AS18^2-2*AV18*(50-BO18)))/AV18</f>
        <v>-3.3003830563376774E-2</v>
      </c>
      <c r="DK18" s="2">
        <f>AR18+AU18*$DJ18</f>
        <v>8.5110139134380631</v>
      </c>
      <c r="DL18" s="2">
        <f>AS18+AV18*$DJ18</f>
        <v>-117.34687094883259</v>
      </c>
      <c r="DM18" s="2">
        <f>AT18+AW18*$DJ18</f>
        <v>1.8230827786915886</v>
      </c>
      <c r="DN18" s="4">
        <f>(-DL18-SQRT(DL18^2-2*AV18*(BO18-17/12)))/AV18</f>
        <v>0.46911188431364109</v>
      </c>
      <c r="DO18" s="12">
        <f t="shared" si="1"/>
        <v>11.926562501262904</v>
      </c>
      <c r="DP18" s="12">
        <f t="shared" si="2"/>
        <v>-106.23873874026442</v>
      </c>
      <c r="DQ18" s="12">
        <f t="shared" si="3"/>
        <v>-11.625535747523223</v>
      </c>
      <c r="DR18" s="5">
        <f>(2 *DK18 +AU18*$DN18)/2</f>
        <v>10.218788207350483</v>
      </c>
      <c r="DS18" s="5">
        <f>(2 *DL18 +AV18*$DN18)/2</f>
        <v>-111.7928048445485</v>
      </c>
      <c r="DT18" s="5">
        <f>(2 *DM18 +AW18*$DN18)/2</f>
        <v>-4.9012264844158171</v>
      </c>
      <c r="DU18" s="5">
        <f>SQRT(DR18^2+DS18^2+DT18^2)</f>
        <v>112.36581717092406</v>
      </c>
      <c r="DV18" s="16">
        <f>DR18/$DU18</f>
        <v>9.0942142945539067E-2</v>
      </c>
      <c r="DW18" s="16">
        <f>DS18/$DU18</f>
        <v>-0.99490047471016985</v>
      </c>
      <c r="DX18" s="16">
        <f>DT18/$DU18</f>
        <v>-4.3618482985447155E-2</v>
      </c>
      <c r="DY18" s="16">
        <f t="shared" si="4"/>
        <v>23.049092256293921</v>
      </c>
      <c r="DZ18" s="9">
        <f>AU18+$DY18*DV18</f>
        <v>9.3770165106788799</v>
      </c>
      <c r="EA18" s="9">
        <f>AV18+$DY18*DW18</f>
        <v>0.74751517320848038</v>
      </c>
      <c r="EB18" s="9">
        <f>AW18+$DY18*DX18+32.174</f>
        <v>2.5003798338208405</v>
      </c>
      <c r="EC18" s="9">
        <f t="shared" si="5"/>
        <v>9.733402123055388</v>
      </c>
      <c r="ED18" s="22">
        <f t="shared" si="6"/>
        <v>0.14320684913741219</v>
      </c>
      <c r="EE18" s="22">
        <f t="shared" si="7"/>
        <v>9.2211888296242314E-2</v>
      </c>
      <c r="EF18" s="22">
        <f t="shared" si="8"/>
        <v>817.7267531867152</v>
      </c>
      <c r="EG18" s="23">
        <f t="shared" si="9"/>
        <v>0.33308625384387586</v>
      </c>
      <c r="EH18" s="12">
        <f>IF(S18="L",1,-1)</f>
        <v>-1</v>
      </c>
      <c r="EI18" s="10">
        <f>DEGREES(ATAN(DM18/SQRT(DL18^2+DK18^2)))</f>
        <v>0.88773524682653981</v>
      </c>
      <c r="EJ18" s="10">
        <f>-DEGREES(ATAN(DK18/SQRT(DL18^2+DM18^2)))*EH18</f>
        <v>4.1478248132105229</v>
      </c>
      <c r="EK18" s="10">
        <f>DEGREES(ATAN(DQ18/SQRT(DP18^2+DO18^2)))</f>
        <v>-6.2062596542771864</v>
      </c>
      <c r="EL18" s="10">
        <f>-DEGREES(ATAN(DO18/SQRT(DP18^2+DQ18^2)))*EH18</f>
        <v>6.3676183426124693</v>
      </c>
      <c r="EM18" s="15">
        <f>(AD18-D18- (DK18/DL18)*(17/12-BO18))*12*EH18</f>
        <v>-11.956249700596498</v>
      </c>
      <c r="EN18" s="15">
        <f>(AE18-E18-(DM18/DL18)*(17/12-BO18)+0.5*32.174*DN18^2)*12</f>
        <v>5.105395312806051</v>
      </c>
      <c r="EO18" s="15">
        <f t="shared" si="10"/>
        <v>13.000652606813084</v>
      </c>
      <c r="EP18" s="15">
        <f>EM18/DN18*0.4</f>
        <v>-10.194795826236396</v>
      </c>
      <c r="EQ18" s="15">
        <f>EN18/DN18*0.4</f>
        <v>4.3532432100080092</v>
      </c>
      <c r="ER18" s="17">
        <f>SIN(RADIANS(CJ18))*EH18</f>
        <v>-0.9975640502598242</v>
      </c>
      <c r="ES18" s="17">
        <f t="shared" si="11"/>
        <v>6.975647374412533E-2</v>
      </c>
      <c r="ET18" s="16">
        <f t="shared" si="12"/>
        <v>0.99999999999999989</v>
      </c>
      <c r="EU18" s="20">
        <f>(0.5*DZ18*DN18^2)*12*EH18</f>
        <v>-12.381372842392032</v>
      </c>
      <c r="EV18" s="20">
        <f>(0.5*EB18*DN18^2)*12</f>
        <v>3.301490931030977</v>
      </c>
      <c r="EW18" s="20">
        <f t="shared" si="13"/>
        <v>12.813985946223086</v>
      </c>
      <c r="EX18" s="14">
        <f t="shared" si="14"/>
        <v>0.40139887809473507</v>
      </c>
      <c r="EY18" s="14">
        <f t="shared" si="15"/>
        <v>2.4076324568156755</v>
      </c>
      <c r="EZ18" s="5">
        <f t="shared" si="16"/>
        <v>1.0127339698769031</v>
      </c>
      <c r="FA18" s="5">
        <f t="shared" si="17"/>
        <v>4.1985156305823992</v>
      </c>
      <c r="FB18" s="9">
        <f>IFERROR(INDEX('Pitcher Heights'!$B:$B,MATCH(H18,'Pitcher Heights'!A:A,0)),75)</f>
        <v>71</v>
      </c>
      <c r="FC18" s="26">
        <f>(9.58+0.31*FB18+1.02*ABS(D18)-2.57*E18-1.88*BE18)</f>
        <v>11.237500000000006</v>
      </c>
      <c r="FD18" s="26">
        <f>17.16 -0.25*FB18-0.85*ABS(D18)+2.53*E18+0.665*BE18</f>
        <v>12.0776</v>
      </c>
      <c r="FE18" s="26">
        <f t="shared" si="18"/>
        <v>-21.432295826236402</v>
      </c>
      <c r="FF18" s="26">
        <f t="shared" si="19"/>
        <v>-7.7243567899919912</v>
      </c>
    </row>
    <row r="19" spans="1:162" x14ac:dyDescent="0.25">
      <c r="A19" t="s">
        <v>133</v>
      </c>
      <c r="B19" s="1">
        <v>45505</v>
      </c>
      <c r="C19">
        <v>83.1</v>
      </c>
      <c r="D19">
        <v>-3.2</v>
      </c>
      <c r="E19">
        <v>5.52</v>
      </c>
      <c r="F19" t="s">
        <v>194</v>
      </c>
      <c r="G19">
        <v>678877</v>
      </c>
      <c r="H19">
        <v>657097</v>
      </c>
      <c r="J19" t="s">
        <v>145</v>
      </c>
      <c r="O19">
        <v>4</v>
      </c>
      <c r="P19" t="s">
        <v>240</v>
      </c>
      <c r="Q19" t="s">
        <v>118</v>
      </c>
      <c r="R19" t="s">
        <v>118</v>
      </c>
      <c r="S19" t="s">
        <v>118</v>
      </c>
      <c r="T19" t="s">
        <v>120</v>
      </c>
      <c r="U19" t="s">
        <v>121</v>
      </c>
      <c r="V19" t="s">
        <v>129</v>
      </c>
      <c r="Y19">
        <v>0</v>
      </c>
      <c r="Z19">
        <v>0</v>
      </c>
      <c r="AA19">
        <v>2024</v>
      </c>
      <c r="AB19">
        <v>0.83</v>
      </c>
      <c r="AC19">
        <v>-0.47</v>
      </c>
      <c r="AD19">
        <v>-0.52</v>
      </c>
      <c r="AE19">
        <v>2.56</v>
      </c>
      <c r="AH19">
        <v>647304</v>
      </c>
      <c r="AI19">
        <v>1</v>
      </c>
      <c r="AJ19">
        <v>7</v>
      </c>
      <c r="AK19" t="s">
        <v>123</v>
      </c>
      <c r="AR19">
        <v>4.5063162967085804</v>
      </c>
      <c r="AS19">
        <v>-121.01617272736</v>
      </c>
      <c r="AT19">
        <v>0.57608563982979999</v>
      </c>
      <c r="AU19">
        <v>7.4069718685400199</v>
      </c>
      <c r="AV19">
        <v>22.190499620788898</v>
      </c>
      <c r="AW19">
        <v>-37.1609170077461</v>
      </c>
      <c r="AX19">
        <v>3.5</v>
      </c>
      <c r="AY19">
        <v>1.65</v>
      </c>
      <c r="BC19">
        <v>83.3</v>
      </c>
      <c r="BD19">
        <v>2172</v>
      </c>
      <c r="BE19">
        <v>6.2</v>
      </c>
      <c r="BF19">
        <v>746607</v>
      </c>
      <c r="BG19">
        <v>668939</v>
      </c>
      <c r="BH19">
        <v>663624</v>
      </c>
      <c r="BI19">
        <v>702616</v>
      </c>
      <c r="BJ19">
        <v>602104</v>
      </c>
      <c r="BK19">
        <v>683002</v>
      </c>
      <c r="BL19">
        <v>681297</v>
      </c>
      <c r="BM19">
        <v>656775</v>
      </c>
      <c r="BN19">
        <v>623993</v>
      </c>
      <c r="BO19">
        <v>54.27</v>
      </c>
      <c r="BW19">
        <v>58</v>
      </c>
      <c r="BX19">
        <v>1</v>
      </c>
      <c r="BY19" t="s">
        <v>141</v>
      </c>
      <c r="BZ19">
        <v>7</v>
      </c>
      <c r="CA19">
        <v>2</v>
      </c>
      <c r="CB19">
        <v>7</v>
      </c>
      <c r="CC19">
        <v>2</v>
      </c>
      <c r="CD19">
        <v>2</v>
      </c>
      <c r="CE19">
        <v>7</v>
      </c>
      <c r="CF19">
        <v>7</v>
      </c>
      <c r="CG19">
        <v>2</v>
      </c>
      <c r="CH19" t="s">
        <v>126</v>
      </c>
      <c r="CI19" t="s">
        <v>126</v>
      </c>
      <c r="CJ19">
        <v>39</v>
      </c>
      <c r="CK19">
        <v>0</v>
      </c>
      <c r="CL19">
        <v>-4.7E-2</v>
      </c>
      <c r="CP19">
        <v>4.7E-2</v>
      </c>
      <c r="CR19">
        <v>5</v>
      </c>
      <c r="CS19">
        <v>5</v>
      </c>
      <c r="CT19">
        <v>0.98799999999999999</v>
      </c>
      <c r="CU19">
        <v>0.98799999999999999</v>
      </c>
      <c r="CV19">
        <v>30</v>
      </c>
      <c r="CW19">
        <v>22</v>
      </c>
      <c r="CX19">
        <v>31</v>
      </c>
      <c r="CY19">
        <v>23</v>
      </c>
      <c r="CZ19">
        <v>1</v>
      </c>
      <c r="DA19">
        <v>3</v>
      </c>
      <c r="DB19">
        <v>3</v>
      </c>
      <c r="DC19">
        <v>3</v>
      </c>
      <c r="DD19">
        <v>1</v>
      </c>
      <c r="DE19">
        <v>2</v>
      </c>
      <c r="DF19">
        <v>3.75</v>
      </c>
      <c r="DG19">
        <v>-0.83</v>
      </c>
      <c r="DH19">
        <v>-0.83</v>
      </c>
      <c r="DI19">
        <v>35.299999999999997</v>
      </c>
      <c r="DJ19" s="6">
        <f>(-AS19-SQRT(AS19^2-2*AV19*(50-BO19)))/AV19</f>
        <v>-3.5171126221974276E-2</v>
      </c>
      <c r="DK19" s="2">
        <f>AR19+AU19*$DJ19</f>
        <v>4.2458047541975468</v>
      </c>
      <c r="DL19" s="2">
        <f>AS19+AV19*$DJ19</f>
        <v>-121.79663759045144</v>
      </c>
      <c r="DM19" s="2">
        <f>AT19+AW19*$DJ19</f>
        <v>1.8830769424335487</v>
      </c>
      <c r="DN19" s="4">
        <f>(-DL19-SQRT(DL19^2-2*AV19*(BO19-17/12)))/AV19</f>
        <v>0.45260895845200805</v>
      </c>
      <c r="DO19" s="12">
        <f t="shared" si="1"/>
        <v>7.5982665769007696</v>
      </c>
      <c r="DP19" s="12">
        <f t="shared" si="2"/>
        <v>-111.7530186695565</v>
      </c>
      <c r="DQ19" s="12">
        <f t="shared" si="3"/>
        <v>-14.936286999563924</v>
      </c>
      <c r="DR19" s="5">
        <f>(2 *DK19 +AU19*$DN19)/2</f>
        <v>5.9220356655491582</v>
      </c>
      <c r="DS19" s="5">
        <f>(2 *DL19 +AV19*$DN19)/2</f>
        <v>-116.77482813000397</v>
      </c>
      <c r="DT19" s="5">
        <f>(2 *DM19 +AW19*$DN19)/2</f>
        <v>-6.5266050285651875</v>
      </c>
      <c r="DU19" s="5">
        <f>SQRT(DR19^2+DS19^2+DT19^2)</f>
        <v>117.10690656154698</v>
      </c>
      <c r="DV19" s="16">
        <f>DR19/$DU19</f>
        <v>5.0569482530364335E-2</v>
      </c>
      <c r="DW19" s="16">
        <f>DS19/$DU19</f>
        <v>-0.99716431386249216</v>
      </c>
      <c r="DX19" s="16">
        <f>DT19/$DU19</f>
        <v>-5.5732024866825852E-2</v>
      </c>
      <c r="DY19" s="16">
        <f t="shared" si="4"/>
        <v>21.475076611436318</v>
      </c>
      <c r="DZ19" s="9">
        <f>AU19+$DY19*DV19</f>
        <v>8.4929553800802839</v>
      </c>
      <c r="EA19" s="9">
        <f>AV19+$DY19*DW19</f>
        <v>0.77631958640154863</v>
      </c>
      <c r="EB19" s="9">
        <f>AW19+$DY19*DX19+32.174</f>
        <v>-6.18376651147166</v>
      </c>
      <c r="EC19" s="9">
        <f t="shared" si="5"/>
        <v>10.534321594514935</v>
      </c>
      <c r="ED19" s="22">
        <f t="shared" si="6"/>
        <v>0.14269511533016752</v>
      </c>
      <c r="EE19" s="22">
        <f t="shared" si="7"/>
        <v>9.1771855693498758E-2</v>
      </c>
      <c r="EF19" s="22">
        <f t="shared" si="8"/>
        <v>848.16256279421395</v>
      </c>
      <c r="EG19" s="23">
        <f t="shared" si="9"/>
        <v>0.39049841749273201</v>
      </c>
      <c r="EH19" s="12">
        <f>IF(S19="L",1,-1)</f>
        <v>-1</v>
      </c>
      <c r="EI19" s="10">
        <f>DEGREES(ATAN(DM19/SQRT(DL19^2+DK19^2)))</f>
        <v>0.88523203579278298</v>
      </c>
      <c r="EJ19" s="10">
        <f>-DEGREES(ATAN(DK19/SQRT(DL19^2+DM19^2)))*EH19</f>
        <v>1.9962717824616005</v>
      </c>
      <c r="EK19" s="10">
        <f>DEGREES(ATAN(DQ19/SQRT(DP19^2+DO19^2)))</f>
        <v>-7.5953887010016379</v>
      </c>
      <c r="EL19" s="10">
        <f>-DEGREES(ATAN(DO19/SQRT(DP19^2+DQ19^2)))*EH19</f>
        <v>3.8554664758486261</v>
      </c>
      <c r="EM19" s="15">
        <f>(AD19-D19- (DK19/DL19)*(17/12-BO19))*12*EH19</f>
        <v>-10.050529159292937</v>
      </c>
      <c r="EN19" s="15">
        <f>(AE19-E19-(DM19/DL19)*(17/12-BO19)+0.5*32.174*DN19^2)*12</f>
        <v>-5.7798725716192383</v>
      </c>
      <c r="EO19" s="15">
        <f t="shared" si="10"/>
        <v>11.593966677800742</v>
      </c>
      <c r="EP19" s="15">
        <f>EM19/DN19*0.4</f>
        <v>-8.8823068758225965</v>
      </c>
      <c r="EQ19" s="15">
        <f>EN19/DN19*0.4</f>
        <v>-5.1080496430183686</v>
      </c>
      <c r="ER19" s="17">
        <f>SIN(RADIANS(CJ19))*EH19</f>
        <v>-0.62932039104983739</v>
      </c>
      <c r="ES19" s="17">
        <f t="shared" si="11"/>
        <v>-0.7771459614569709</v>
      </c>
      <c r="ET19" s="16">
        <f t="shared" si="12"/>
        <v>1</v>
      </c>
      <c r="EU19" s="20">
        <f>(0.5*DZ19*DN19^2)*12*EH19</f>
        <v>-10.438939584665285</v>
      </c>
      <c r="EV19" s="20">
        <f>(0.5*EB19*DN19^2)*12</f>
        <v>-7.6006480818599158</v>
      </c>
      <c r="EW19" s="20">
        <f t="shared" si="13"/>
        <v>12.91283512310804</v>
      </c>
      <c r="EX19" s="14">
        <f t="shared" si="14"/>
        <v>-2.3126291354288568</v>
      </c>
      <c r="EY19" s="14">
        <f t="shared" si="15"/>
        <v>2.4345095850232248</v>
      </c>
      <c r="EZ19" s="5">
        <f t="shared" si="16"/>
        <v>-2.7542095158005901</v>
      </c>
      <c r="FA19" s="5">
        <f t="shared" si="17"/>
        <v>3.2303318093003011</v>
      </c>
      <c r="FB19" s="9">
        <f>IFERROR(INDEX('Pitcher Heights'!$B:$B,MATCH(H19,'Pitcher Heights'!A:A,0)),75)</f>
        <v>74</v>
      </c>
      <c r="FC19" s="26">
        <f>(9.58+0.31*FB19+1.02*ABS(D19)-2.57*E19-1.88*BE19)</f>
        <v>9.9416000000000082</v>
      </c>
      <c r="FD19" s="26">
        <f>17.16 -0.25*FB19-0.85*ABS(D19)+2.53*E19+0.665*BE19</f>
        <v>14.028599999999997</v>
      </c>
      <c r="FE19" s="26">
        <f t="shared" si="18"/>
        <v>-18.823906875822605</v>
      </c>
      <c r="FF19" s="26">
        <f t="shared" si="19"/>
        <v>-19.136649643018366</v>
      </c>
    </row>
    <row r="20" spans="1:162" x14ac:dyDescent="0.25">
      <c r="A20" t="s">
        <v>133</v>
      </c>
      <c r="B20" s="1">
        <v>45505</v>
      </c>
      <c r="C20">
        <v>78.400000000000006</v>
      </c>
      <c r="D20">
        <v>-1.72</v>
      </c>
      <c r="E20">
        <v>5.07</v>
      </c>
      <c r="F20" t="s">
        <v>134</v>
      </c>
      <c r="G20">
        <v>602104</v>
      </c>
      <c r="H20">
        <v>594902</v>
      </c>
      <c r="J20" t="s">
        <v>160</v>
      </c>
      <c r="O20">
        <v>4</v>
      </c>
      <c r="P20" t="s">
        <v>159</v>
      </c>
      <c r="Q20" t="s">
        <v>118</v>
      </c>
      <c r="R20" t="s">
        <v>118</v>
      </c>
      <c r="S20" t="s">
        <v>118</v>
      </c>
      <c r="T20" t="s">
        <v>120</v>
      </c>
      <c r="U20" t="s">
        <v>121</v>
      </c>
      <c r="V20" t="s">
        <v>129</v>
      </c>
      <c r="Y20">
        <v>0</v>
      </c>
      <c r="Z20">
        <v>0</v>
      </c>
      <c r="AA20">
        <v>2024</v>
      </c>
      <c r="AB20">
        <v>0.9</v>
      </c>
      <c r="AC20">
        <v>0.08</v>
      </c>
      <c r="AD20">
        <v>-0.52</v>
      </c>
      <c r="AE20">
        <v>2.23</v>
      </c>
      <c r="AI20">
        <v>1</v>
      </c>
      <c r="AJ20">
        <v>5</v>
      </c>
      <c r="AK20" t="s">
        <v>140</v>
      </c>
      <c r="AR20">
        <v>0.93549635372167295</v>
      </c>
      <c r="AS20">
        <v>-114.11047684590299</v>
      </c>
      <c r="AT20">
        <v>0.64066961882564699</v>
      </c>
      <c r="AU20">
        <v>7.6067195361405302</v>
      </c>
      <c r="AV20">
        <v>22.384905672502601</v>
      </c>
      <c r="AW20">
        <v>-31.863090312744401</v>
      </c>
      <c r="AX20">
        <v>3.22</v>
      </c>
      <c r="AY20">
        <v>1.51</v>
      </c>
      <c r="BC20">
        <v>79</v>
      </c>
      <c r="BD20">
        <v>2025</v>
      </c>
      <c r="BE20">
        <v>6.9</v>
      </c>
      <c r="BF20">
        <v>746607</v>
      </c>
      <c r="BG20">
        <v>666310</v>
      </c>
      <c r="BH20">
        <v>647304</v>
      </c>
      <c r="BI20">
        <v>671289</v>
      </c>
      <c r="BJ20">
        <v>608070</v>
      </c>
      <c r="BK20">
        <v>677587</v>
      </c>
      <c r="BL20">
        <v>680757</v>
      </c>
      <c r="BM20">
        <v>657041</v>
      </c>
      <c r="BN20">
        <v>678877</v>
      </c>
      <c r="BO20">
        <v>53.64</v>
      </c>
      <c r="BW20">
        <v>37</v>
      </c>
      <c r="BX20">
        <v>1</v>
      </c>
      <c r="BY20" t="s">
        <v>141</v>
      </c>
      <c r="BZ20">
        <v>5</v>
      </c>
      <c r="CA20">
        <v>2</v>
      </c>
      <c r="CB20">
        <v>2</v>
      </c>
      <c r="CC20">
        <v>5</v>
      </c>
      <c r="CD20">
        <v>2</v>
      </c>
      <c r="CE20">
        <v>5</v>
      </c>
      <c r="CF20">
        <v>2</v>
      </c>
      <c r="CG20">
        <v>5</v>
      </c>
      <c r="CH20" t="s">
        <v>142</v>
      </c>
      <c r="CI20" t="s">
        <v>126</v>
      </c>
      <c r="CJ20">
        <v>84</v>
      </c>
      <c r="CK20">
        <v>0</v>
      </c>
      <c r="CL20">
        <v>-2.3E-2</v>
      </c>
      <c r="CM20">
        <v>73.400000000000006</v>
      </c>
      <c r="CN20">
        <v>9</v>
      </c>
      <c r="CP20">
        <v>2.3E-2</v>
      </c>
      <c r="CR20">
        <v>3</v>
      </c>
      <c r="CS20">
        <v>-3</v>
      </c>
      <c r="CT20">
        <v>0.86799999999999999</v>
      </c>
      <c r="CU20">
        <v>0.13200000000000001</v>
      </c>
      <c r="CV20">
        <v>32</v>
      </c>
      <c r="CW20">
        <v>30</v>
      </c>
      <c r="CX20">
        <v>32</v>
      </c>
      <c r="CY20">
        <v>30</v>
      </c>
      <c r="CZ20">
        <v>2</v>
      </c>
      <c r="DA20">
        <v>1</v>
      </c>
      <c r="DB20">
        <v>6</v>
      </c>
      <c r="DC20">
        <v>1</v>
      </c>
      <c r="DD20">
        <v>6</v>
      </c>
      <c r="DE20">
        <v>2</v>
      </c>
      <c r="DF20">
        <v>3.65</v>
      </c>
      <c r="DG20">
        <v>-0.9</v>
      </c>
      <c r="DH20">
        <v>-0.9</v>
      </c>
      <c r="DI20">
        <v>31.4</v>
      </c>
      <c r="DJ20" s="6">
        <f>(-AS20-SQRT(AS20^2-2*AV20*(50-BO20)))/AV20</f>
        <v>-3.1799726362369551E-2</v>
      </c>
      <c r="DK20" s="2">
        <f>AR20+AU20*$DJ20</f>
        <v>0.69360475395711341</v>
      </c>
      <c r="DL20" s="2">
        <f>AS20+AV20*$DJ20</f>
        <v>-114.82231072093603</v>
      </c>
      <c r="DM20" s="2">
        <f>AT20+AW20*$DJ20</f>
        <v>1.653907171830387</v>
      </c>
      <c r="DN20" s="4">
        <f>(-DL20-SQRT(DL20^2-2*AV20*(BO20-17/12)))/AV20</f>
        <v>0.47699710711107712</v>
      </c>
      <c r="DO20" s="12">
        <f t="shared" si="1"/>
        <v>4.3219879673014612</v>
      </c>
      <c r="DP20" s="12">
        <f t="shared" si="2"/>
        <v>-104.14477547219795</v>
      </c>
      <c r="DQ20" s="12">
        <f t="shared" si="3"/>
        <v>-13.544694730967679</v>
      </c>
      <c r="DR20" s="5">
        <f>(2 *DK20 +AU20*$DN20)/2</f>
        <v>2.5077963606292872</v>
      </c>
      <c r="DS20" s="5">
        <f>(2 *DL20 +AV20*$DN20)/2</f>
        <v>-109.48354309656699</v>
      </c>
      <c r="DT20" s="5">
        <f>(2 *DM20 +AW20*$DN20)/2</f>
        <v>-5.9453937795686453</v>
      </c>
      <c r="DU20" s="5">
        <f>SQRT(DR20^2+DS20^2+DT20^2)</f>
        <v>109.67352897923163</v>
      </c>
      <c r="DV20" s="16">
        <f>DR20/$DU20</f>
        <v>2.286601319361372E-2</v>
      </c>
      <c r="DW20" s="16">
        <f>DS20/$DU20</f>
        <v>-0.99826771432967554</v>
      </c>
      <c r="DX20" s="16">
        <f>DT20/$DU20</f>
        <v>-5.4209924991968639E-2</v>
      </c>
      <c r="DY20" s="16">
        <f t="shared" si="4"/>
        <v>22.189047662726452</v>
      </c>
      <c r="DZ20" s="9">
        <f>AU20+$DY20*DV20</f>
        <v>8.1140945927501562</v>
      </c>
      <c r="EA20" s="9">
        <f>AV20+$DY20*DW20</f>
        <v>0.23429577908043697</v>
      </c>
      <c r="EB20" s="9">
        <f>AW20+$DY20*DX20+32.174</f>
        <v>-0.89195692218402201</v>
      </c>
      <c r="EC20" s="9">
        <f t="shared" si="5"/>
        <v>8.1663341055350056</v>
      </c>
      <c r="ED20" s="22">
        <f t="shared" si="6"/>
        <v>0.12612206136312776</v>
      </c>
      <c r="EE20" s="22">
        <f t="shared" si="7"/>
        <v>7.8117117108149586E-2</v>
      </c>
      <c r="EF20" s="22">
        <f t="shared" si="8"/>
        <v>676.13762225528455</v>
      </c>
      <c r="EG20" s="23">
        <f t="shared" si="9"/>
        <v>0.33389512210137506</v>
      </c>
      <c r="EH20" s="12">
        <f>IF(S20="L",1,-1)</f>
        <v>-1</v>
      </c>
      <c r="EI20" s="10">
        <f>DEGREES(ATAN(DM20/SQRT(DL20^2+DK20^2)))</f>
        <v>0.8252195825272739</v>
      </c>
      <c r="EJ20" s="10">
        <f>-DEGREES(ATAN(DK20/SQRT(DL20^2+DM20^2)))*EH20</f>
        <v>0.34606532126557749</v>
      </c>
      <c r="EK20" s="10">
        <f>DEGREES(ATAN(DQ20/SQRT(DP20^2+DO20^2)))</f>
        <v>-7.4037879770534714</v>
      </c>
      <c r="EL20" s="10">
        <f>-DEGREES(ATAN(DO20/SQRT(DP20^2+DQ20^2)))*EH20</f>
        <v>2.3565759976435037</v>
      </c>
      <c r="EM20" s="15">
        <f>(AD20-D20- (DK20/DL20)*(17/12-BO20))*12*EH20</f>
        <v>-10.614427104970384</v>
      </c>
      <c r="EN20" s="15">
        <f>(AE20-E20-(DM20/DL20)*(17/12-BO20)+0.5*32.174*DN20^2)*12</f>
        <v>0.81584072526182361</v>
      </c>
      <c r="EO20" s="15">
        <f t="shared" si="10"/>
        <v>10.64573430326559</v>
      </c>
      <c r="EP20" s="15">
        <f>EM20/DN20*0.4</f>
        <v>-8.9010410727699689</v>
      </c>
      <c r="EQ20" s="15">
        <f>EN20/DN20*0.4</f>
        <v>0.68414731502498682</v>
      </c>
      <c r="ER20" s="17">
        <f>SIN(RADIANS(CJ20))*EH20</f>
        <v>-0.99452189536827329</v>
      </c>
      <c r="ES20" s="17">
        <f t="shared" si="11"/>
        <v>-0.10452846326765346</v>
      </c>
      <c r="ET20" s="16">
        <f t="shared" si="12"/>
        <v>0.99999999999999989</v>
      </c>
      <c r="EU20" s="20">
        <f>(0.5*DZ20*DN20^2)*12*EH20</f>
        <v>-11.07701661152046</v>
      </c>
      <c r="EV20" s="20">
        <f>(0.5*EB20*DN20^2)*12</f>
        <v>-1.2176616295083533</v>
      </c>
      <c r="EW20" s="20">
        <f t="shared" si="13"/>
        <v>11.143742497737335</v>
      </c>
      <c r="EX20" s="14">
        <f t="shared" si="14"/>
        <v>5.679298825251422E-3</v>
      </c>
      <c r="EY20" s="14">
        <f t="shared" si="15"/>
        <v>-5.2823351169427379E-2</v>
      </c>
      <c r="EZ20" s="5">
        <f t="shared" si="16"/>
        <v>-2.7011248099645613E-2</v>
      </c>
      <c r="FA20" s="5">
        <f t="shared" si="17"/>
        <v>1.9286229723379191</v>
      </c>
      <c r="FB20" s="9">
        <f>IFERROR(INDEX('Pitcher Heights'!$B:$B,MATCH(H20,'Pitcher Heights'!A:A,0)),75)</f>
        <v>76</v>
      </c>
      <c r="FC20" s="26">
        <f>(9.58+0.31*FB20+1.02*ABS(D20)-2.57*E20-1.88*BE20)</f>
        <v>8.8925000000000001</v>
      </c>
      <c r="FD20" s="26">
        <f>17.16 -0.25*FB20-0.85*ABS(D20)+2.53*E20+0.665*BE20</f>
        <v>14.113600000000002</v>
      </c>
      <c r="FE20" s="26">
        <f t="shared" si="18"/>
        <v>-17.793541072769969</v>
      </c>
      <c r="FF20" s="26">
        <f t="shared" si="19"/>
        <v>-13.429452684975015</v>
      </c>
    </row>
    <row r="21" spans="1:162" x14ac:dyDescent="0.25">
      <c r="A21" t="s">
        <v>201</v>
      </c>
      <c r="B21" s="1">
        <v>45505</v>
      </c>
      <c r="C21">
        <v>85</v>
      </c>
      <c r="D21">
        <v>-2.9</v>
      </c>
      <c r="E21">
        <v>4.43</v>
      </c>
      <c r="F21" t="s">
        <v>202</v>
      </c>
      <c r="G21">
        <v>656775</v>
      </c>
      <c r="H21">
        <v>680704</v>
      </c>
      <c r="I21" t="s">
        <v>215</v>
      </c>
      <c r="J21" t="s">
        <v>136</v>
      </c>
      <c r="O21">
        <v>7</v>
      </c>
      <c r="P21" t="s">
        <v>218</v>
      </c>
      <c r="Q21" t="s">
        <v>118</v>
      </c>
      <c r="R21" t="s">
        <v>119</v>
      </c>
      <c r="S21" t="s">
        <v>118</v>
      </c>
      <c r="T21" t="s">
        <v>120</v>
      </c>
      <c r="U21" t="s">
        <v>121</v>
      </c>
      <c r="V21" t="s">
        <v>138</v>
      </c>
      <c r="W21">
        <v>3</v>
      </c>
      <c r="X21" t="s">
        <v>152</v>
      </c>
      <c r="Y21">
        <v>3</v>
      </c>
      <c r="Z21">
        <v>1</v>
      </c>
      <c r="AA21">
        <v>2024</v>
      </c>
      <c r="AB21">
        <v>-1.1599999999999999</v>
      </c>
      <c r="AC21">
        <v>-0.1</v>
      </c>
      <c r="AD21">
        <v>-0.62</v>
      </c>
      <c r="AE21">
        <v>1.95</v>
      </c>
      <c r="AH21">
        <v>656811</v>
      </c>
      <c r="AI21">
        <v>1</v>
      </c>
      <c r="AJ21">
        <v>9</v>
      </c>
      <c r="AK21" t="s">
        <v>140</v>
      </c>
      <c r="AL21">
        <v>158.81</v>
      </c>
      <c r="AM21">
        <v>162.33000000000001</v>
      </c>
      <c r="AR21">
        <v>7.7394392807043602</v>
      </c>
      <c r="AS21">
        <v>-123.653854230146</v>
      </c>
      <c r="AT21">
        <v>0.71500586376613195</v>
      </c>
      <c r="AU21">
        <v>-13.4257878610631</v>
      </c>
      <c r="AV21">
        <v>23.207828523569901</v>
      </c>
      <c r="AW21">
        <v>-33.598062597710197</v>
      </c>
      <c r="AX21">
        <v>3.39</v>
      </c>
      <c r="AY21">
        <v>1.51</v>
      </c>
      <c r="AZ21">
        <v>11</v>
      </c>
      <c r="BA21">
        <v>101.2</v>
      </c>
      <c r="BB21">
        <v>-9</v>
      </c>
      <c r="BC21">
        <v>85.8</v>
      </c>
      <c r="BD21">
        <v>1681</v>
      </c>
      <c r="BE21">
        <v>6.7</v>
      </c>
      <c r="BF21">
        <v>746607</v>
      </c>
      <c r="BG21">
        <v>666310</v>
      </c>
      <c r="BH21">
        <v>647304</v>
      </c>
      <c r="BI21">
        <v>671289</v>
      </c>
      <c r="BJ21">
        <v>682177</v>
      </c>
      <c r="BK21">
        <v>677587</v>
      </c>
      <c r="BL21">
        <v>680757</v>
      </c>
      <c r="BM21">
        <v>657041</v>
      </c>
      <c r="BN21">
        <v>678877</v>
      </c>
      <c r="BO21">
        <v>53.79</v>
      </c>
      <c r="BP21">
        <v>0.254</v>
      </c>
      <c r="BQ21">
        <v>0.27500000000000002</v>
      </c>
      <c r="BR21">
        <v>0</v>
      </c>
      <c r="BS21">
        <v>1</v>
      </c>
      <c r="BT21">
        <v>0</v>
      </c>
      <c r="BU21">
        <v>0</v>
      </c>
      <c r="BV21">
        <v>2</v>
      </c>
      <c r="BW21">
        <v>75</v>
      </c>
      <c r="BX21">
        <v>5</v>
      </c>
      <c r="BY21" t="s">
        <v>204</v>
      </c>
      <c r="BZ21">
        <v>10</v>
      </c>
      <c r="CA21">
        <v>3</v>
      </c>
      <c r="CB21">
        <v>3</v>
      </c>
      <c r="CC21">
        <v>10</v>
      </c>
      <c r="CD21">
        <v>3</v>
      </c>
      <c r="CE21">
        <v>10</v>
      </c>
      <c r="CF21">
        <v>3</v>
      </c>
      <c r="CG21">
        <v>10</v>
      </c>
      <c r="CH21" t="s">
        <v>125</v>
      </c>
      <c r="CI21" t="s">
        <v>126</v>
      </c>
      <c r="CJ21">
        <v>264</v>
      </c>
      <c r="CK21">
        <v>1E-3</v>
      </c>
      <c r="CL21">
        <v>-0.54300000000000004</v>
      </c>
      <c r="CM21">
        <v>74.8</v>
      </c>
      <c r="CN21">
        <v>8.4</v>
      </c>
      <c r="CO21">
        <v>0.26800000000000002</v>
      </c>
      <c r="CP21">
        <v>0.54300000000000004</v>
      </c>
      <c r="CQ21">
        <v>101.2</v>
      </c>
      <c r="CR21">
        <v>7</v>
      </c>
      <c r="CS21">
        <v>-7</v>
      </c>
      <c r="CT21">
        <v>0.999</v>
      </c>
      <c r="CU21">
        <v>1E-3</v>
      </c>
      <c r="CV21">
        <v>27</v>
      </c>
      <c r="CW21">
        <v>29</v>
      </c>
      <c r="CX21">
        <v>27</v>
      </c>
      <c r="CY21">
        <v>30</v>
      </c>
      <c r="CZ21">
        <v>1</v>
      </c>
      <c r="DA21">
        <v>3</v>
      </c>
      <c r="DB21">
        <v>2</v>
      </c>
      <c r="DC21">
        <v>1</v>
      </c>
      <c r="DD21">
        <v>2</v>
      </c>
      <c r="DE21">
        <v>1</v>
      </c>
      <c r="DF21">
        <v>3.25</v>
      </c>
      <c r="DG21">
        <v>1.1599999999999999</v>
      </c>
      <c r="DH21">
        <v>-1.1599999999999999</v>
      </c>
      <c r="DI21">
        <v>11.2</v>
      </c>
      <c r="DJ21" s="6">
        <f>(-AS21-SQRT(AS21^2-2*AV21*(50-BO21)))/AV21</f>
        <v>-3.0562421629499417E-2</v>
      </c>
      <c r="DK21" s="2">
        <f>AR21+AU21*$DJ21</f>
        <v>8.1497638700223849</v>
      </c>
      <c r="DL21" s="2">
        <f>AS21+AV21*$DJ21</f>
        <v>-124.36314167058846</v>
      </c>
      <c r="DM21" s="2">
        <f>AT21+AW21*$DJ21</f>
        <v>1.7418440188116655</v>
      </c>
      <c r="DN21" s="4">
        <f>(-DL21-SQRT(DL21^2-2*AV21*(BO21-17/12)))/AV21</f>
        <v>0.43912465331767636</v>
      </c>
      <c r="DO21" s="12">
        <f t="shared" si="1"/>
        <v>2.2541694300163835</v>
      </c>
      <c r="DP21" s="12">
        <f t="shared" si="2"/>
        <v>-114.17201201591975</v>
      </c>
      <c r="DQ21" s="12">
        <f t="shared" si="3"/>
        <v>-13.011893571553413</v>
      </c>
      <c r="DR21" s="5">
        <f>(2 *DK21 +AU21*$DN21)/2</f>
        <v>5.2019666500193846</v>
      </c>
      <c r="DS21" s="5">
        <f>(2 *DL21 +AV21*$DN21)/2</f>
        <v>-119.2675768432541</v>
      </c>
      <c r="DT21" s="5">
        <f>(2 *DM21 +AW21*$DN21)/2</f>
        <v>-5.6350247763708738</v>
      </c>
      <c r="DU21" s="5">
        <f>SQRT(DR21^2+DS21^2+DT21^2)</f>
        <v>119.51388558372517</v>
      </c>
      <c r="DV21" s="16">
        <f>DR21/$DU21</f>
        <v>4.3526044062680562E-2</v>
      </c>
      <c r="DW21" s="16">
        <f>DS21/$DU21</f>
        <v>-0.99793907846550167</v>
      </c>
      <c r="DX21" s="16">
        <f>DT21/$DU21</f>
        <v>-4.7149540397322873E-2</v>
      </c>
      <c r="DY21" s="16">
        <f t="shared" si="4"/>
        <v>23.677226547034511</v>
      </c>
      <c r="DZ21" s="9">
        <f>AU21+$DY21*DV21</f>
        <v>-12.395211855094805</v>
      </c>
      <c r="EA21" s="9">
        <f>AV21+$DY21*DW21</f>
        <v>-0.42060111739663242</v>
      </c>
      <c r="EB21" s="9">
        <f>AW21+$DY21*DX21+32.174</f>
        <v>-2.5404329472861633</v>
      </c>
      <c r="EC21" s="9">
        <f t="shared" si="5"/>
        <v>12.659857099995055</v>
      </c>
      <c r="ED21" s="22">
        <f t="shared" si="6"/>
        <v>0.16464919945999626</v>
      </c>
      <c r="EE21" s="22">
        <f t="shared" si="7"/>
        <v>0.11178410778945257</v>
      </c>
      <c r="EF21" s="22">
        <f t="shared" si="8"/>
        <v>1054.3517121602931</v>
      </c>
      <c r="EG21" s="23">
        <f t="shared" si="9"/>
        <v>0.62721696142789596</v>
      </c>
      <c r="EH21" s="12">
        <f>IF(S21="L",1,-1)</f>
        <v>-1</v>
      </c>
      <c r="EI21" s="10">
        <f>DEGREES(ATAN(DM21/SQRT(DL21^2+DK21^2)))</f>
        <v>0.80072134356524705</v>
      </c>
      <c r="EJ21" s="10">
        <f>-DEGREES(ATAN(DK21/SQRT(DL21^2+DM21^2)))*EH21</f>
        <v>3.7489786821658933</v>
      </c>
      <c r="EK21" s="10">
        <f>DEGREES(ATAN(DQ21/SQRT(DP21^2+DO21^2)))</f>
        <v>-6.5005452360509022</v>
      </c>
      <c r="EL21" s="10">
        <f>-DEGREES(ATAN(DO21/SQRT(DP21^2+DQ21^2)))*EH21</f>
        <v>1.1238065546286362</v>
      </c>
      <c r="EM21" s="15">
        <f>(AD21-D21- (DK21/DL21)*(17/12-BO21))*12*EH21</f>
        <v>13.825543628341764</v>
      </c>
      <c r="EN21" s="15">
        <f>(AE21-E21-(DM21/DL21)*(17/12-BO21)+0.5*32.174*DN21^2)*12</f>
        <v>-1.3377973628991455</v>
      </c>
      <c r="EO21" s="15">
        <f t="shared" si="10"/>
        <v>13.890117292642328</v>
      </c>
      <c r="EP21" s="15">
        <f>EM21/DN21*0.4</f>
        <v>12.593730298571908</v>
      </c>
      <c r="EQ21" s="15">
        <f>EN21/DN21*0.4</f>
        <v>-1.2186037406843944</v>
      </c>
      <c r="ER21" s="17">
        <f>SIN(RADIANS(CJ21))*EH21</f>
        <v>0.9945218953682734</v>
      </c>
      <c r="ES21" s="17">
        <f t="shared" si="11"/>
        <v>0.10452846326765336</v>
      </c>
      <c r="ET21" s="16">
        <f t="shared" si="12"/>
        <v>1.0000000000000002</v>
      </c>
      <c r="EU21" s="20">
        <f>(0.5*DZ21*DN21^2)*12*EH21</f>
        <v>14.341046508521119</v>
      </c>
      <c r="EV21" s="20">
        <f>(0.5*EB21*DN21^2)*12</f>
        <v>-2.939237140495941</v>
      </c>
      <c r="EW21" s="20">
        <f t="shared" si="13"/>
        <v>14.639150587641229</v>
      </c>
      <c r="EX21" s="14">
        <f t="shared" si="14"/>
        <v>-0.21790928048140934</v>
      </c>
      <c r="EY21" s="14">
        <f t="shared" si="15"/>
        <v>-4.4694450549658438</v>
      </c>
      <c r="EZ21" s="5">
        <f t="shared" si="16"/>
        <v>1.1517851575485238E-2</v>
      </c>
      <c r="FA21" s="5">
        <f t="shared" si="17"/>
        <v>-2.7897099781065058</v>
      </c>
      <c r="FB21" s="9">
        <f>IFERROR(INDEX('Pitcher Heights'!$B:$B,MATCH(H21,'Pitcher Heights'!A:A,0)),75)</f>
        <v>71</v>
      </c>
      <c r="FC21" s="26">
        <f>(9.58+0.31*FB21+1.02*ABS(D21)-2.57*E21-1.88*BE21)</f>
        <v>10.566900000000004</v>
      </c>
      <c r="FD21" s="26">
        <f>17.16 -0.25*FB21-0.85*ABS(D21)+2.53*E21+0.665*BE21</f>
        <v>12.6084</v>
      </c>
      <c r="FE21" s="26">
        <f t="shared" si="18"/>
        <v>2.0268302985719036</v>
      </c>
      <c r="FF21" s="26">
        <f t="shared" si="19"/>
        <v>-13.827003740684393</v>
      </c>
    </row>
    <row r="22" spans="1:162" x14ac:dyDescent="0.25">
      <c r="A22" t="s">
        <v>113</v>
      </c>
      <c r="B22" s="1">
        <v>45505</v>
      </c>
      <c r="C22">
        <v>79.7</v>
      </c>
      <c r="D22">
        <v>-2.85</v>
      </c>
      <c r="E22">
        <v>4.24</v>
      </c>
      <c r="F22" t="s">
        <v>202</v>
      </c>
      <c r="G22">
        <v>650391</v>
      </c>
      <c r="H22">
        <v>680704</v>
      </c>
      <c r="J22" t="s">
        <v>116</v>
      </c>
      <c r="O22">
        <v>14</v>
      </c>
      <c r="P22" t="s">
        <v>203</v>
      </c>
      <c r="Q22" t="s">
        <v>118</v>
      </c>
      <c r="R22" t="s">
        <v>118</v>
      </c>
      <c r="S22" t="s">
        <v>118</v>
      </c>
      <c r="T22" t="s">
        <v>120</v>
      </c>
      <c r="U22" t="s">
        <v>121</v>
      </c>
      <c r="V22" t="s">
        <v>122</v>
      </c>
      <c r="Y22">
        <v>1</v>
      </c>
      <c r="Z22">
        <v>0</v>
      </c>
      <c r="AA22">
        <v>2024</v>
      </c>
      <c r="AB22">
        <v>0.77</v>
      </c>
      <c r="AC22">
        <v>0.48</v>
      </c>
      <c r="AD22">
        <v>2.52</v>
      </c>
      <c r="AE22">
        <v>1.84</v>
      </c>
      <c r="AH22">
        <v>656775</v>
      </c>
      <c r="AI22">
        <v>2</v>
      </c>
      <c r="AJ22">
        <v>9</v>
      </c>
      <c r="AK22" t="s">
        <v>140</v>
      </c>
      <c r="AR22">
        <v>10.35010542339</v>
      </c>
      <c r="AS22">
        <v>-115.584861304412</v>
      </c>
      <c r="AT22">
        <v>0.65169458914794398</v>
      </c>
      <c r="AU22">
        <v>4.8842790446217004</v>
      </c>
      <c r="AV22">
        <v>22.640059008712299</v>
      </c>
      <c r="AW22">
        <v>-28.266278478475101</v>
      </c>
      <c r="AX22">
        <v>3.5</v>
      </c>
      <c r="AY22">
        <v>1.6</v>
      </c>
      <c r="BC22">
        <v>79.599999999999994</v>
      </c>
      <c r="BD22">
        <v>2444</v>
      </c>
      <c r="BE22">
        <v>6.5</v>
      </c>
      <c r="BF22">
        <v>746607</v>
      </c>
      <c r="BG22">
        <v>666310</v>
      </c>
      <c r="BH22">
        <v>647304</v>
      </c>
      <c r="BI22">
        <v>671289</v>
      </c>
      <c r="BJ22">
        <v>682177</v>
      </c>
      <c r="BK22">
        <v>677587</v>
      </c>
      <c r="BL22">
        <v>680757</v>
      </c>
      <c r="BM22">
        <v>657041</v>
      </c>
      <c r="BN22">
        <v>678877</v>
      </c>
      <c r="BO22">
        <v>54.01</v>
      </c>
      <c r="BW22">
        <v>76</v>
      </c>
      <c r="BX22">
        <v>2</v>
      </c>
      <c r="BY22" t="s">
        <v>124</v>
      </c>
      <c r="BZ22">
        <v>10</v>
      </c>
      <c r="CA22">
        <v>3</v>
      </c>
      <c r="CB22">
        <v>3</v>
      </c>
      <c r="CC22">
        <v>10</v>
      </c>
      <c r="CD22">
        <v>3</v>
      </c>
      <c r="CE22">
        <v>10</v>
      </c>
      <c r="CF22">
        <v>3</v>
      </c>
      <c r="CG22">
        <v>10</v>
      </c>
      <c r="CH22" t="s">
        <v>126</v>
      </c>
      <c r="CI22" t="s">
        <v>126</v>
      </c>
      <c r="CJ22">
        <v>87</v>
      </c>
      <c r="CK22">
        <v>0</v>
      </c>
      <c r="CL22">
        <v>4.2000000000000003E-2</v>
      </c>
      <c r="CP22">
        <v>-4.2000000000000003E-2</v>
      </c>
      <c r="CR22">
        <v>7</v>
      </c>
      <c r="CS22">
        <v>-7</v>
      </c>
      <c r="CT22">
        <v>1</v>
      </c>
      <c r="CU22">
        <v>0</v>
      </c>
      <c r="CV22">
        <v>27</v>
      </c>
      <c r="CW22">
        <v>27</v>
      </c>
      <c r="CX22">
        <v>27</v>
      </c>
      <c r="CY22">
        <v>28</v>
      </c>
      <c r="CZ22">
        <v>1</v>
      </c>
      <c r="DA22">
        <v>0</v>
      </c>
      <c r="DB22">
        <v>2</v>
      </c>
      <c r="DC22">
        <v>3</v>
      </c>
      <c r="DD22">
        <v>2</v>
      </c>
      <c r="DE22">
        <v>2</v>
      </c>
      <c r="DF22">
        <v>3.15</v>
      </c>
      <c r="DG22">
        <v>-0.77</v>
      </c>
      <c r="DH22">
        <v>-0.77</v>
      </c>
      <c r="DI22">
        <v>10.3</v>
      </c>
      <c r="DJ22" s="6">
        <f>(-AS22-SQRT(AS22^2-2*AV22*(50-BO22)))/AV22</f>
        <v>-3.457604075704282E-2</v>
      </c>
      <c r="DK22" s="2">
        <f>AR22+AU22*$DJ22</f>
        <v>10.18122639207439</v>
      </c>
      <c r="DL22" s="2">
        <f>AS22+AV22*$DJ22</f>
        <v>-116.36766490743909</v>
      </c>
      <c r="DM22" s="2">
        <f>AT22+AW22*$DJ22</f>
        <v>1.6290305858696215</v>
      </c>
      <c r="DN22" s="4">
        <f>(-DL22-SQRT(DL22^2-2*AV22*(BO22-17/12)))/AV22</f>
        <v>0.47379552090258553</v>
      </c>
      <c r="DO22" s="12">
        <f t="shared" si="1"/>
        <v>12.495375926254511</v>
      </c>
      <c r="DP22" s="12">
        <f t="shared" si="2"/>
        <v>-105.64090635614097</v>
      </c>
      <c r="DQ22" s="12">
        <f t="shared" si="3"/>
        <v>-11.763405549817032</v>
      </c>
      <c r="DR22" s="5">
        <f>(2 *DK22 +AU22*$DN22)/2</f>
        <v>11.33830115916445</v>
      </c>
      <c r="DS22" s="5">
        <f>(2 *DL22 +AV22*$DN22)/2</f>
        <v>-111.00428563179003</v>
      </c>
      <c r="DT22" s="5">
        <f>(2 *DM22 +AW22*$DN22)/2</f>
        <v>-5.0671874819737051</v>
      </c>
      <c r="DU22" s="5">
        <f>SQRT(DR22^2+DS22^2+DT22^2)</f>
        <v>111.69684369209995</v>
      </c>
      <c r="DV22" s="16">
        <f>DR22/$DU22</f>
        <v>0.10150959314856971</v>
      </c>
      <c r="DW22" s="16">
        <f>DS22/$DU22</f>
        <v>-0.99379966311117074</v>
      </c>
      <c r="DX22" s="16">
        <f>DT22/$DU22</f>
        <v>-4.5365538671278453E-2</v>
      </c>
      <c r="DY22" s="16">
        <f t="shared" si="4"/>
        <v>22.181157728833</v>
      </c>
      <c r="DZ22" s="9">
        <f>AU22+$DY22*DV22</f>
        <v>7.1358793412397912</v>
      </c>
      <c r="EA22" s="9">
        <f>AV22+$DY22*DW22</f>
        <v>0.59643193038232312</v>
      </c>
      <c r="EB22" s="9">
        <f>AW22+$DY22*DX22+32.174</f>
        <v>2.9014613528037998</v>
      </c>
      <c r="EC22" s="9">
        <f t="shared" si="5"/>
        <v>7.7262528435281279</v>
      </c>
      <c r="ED22" s="22">
        <f t="shared" si="6"/>
        <v>0.11504153467554694</v>
      </c>
      <c r="EE22" s="22">
        <f t="shared" si="7"/>
        <v>6.9576645025570344E-2</v>
      </c>
      <c r="EF22" s="22">
        <f t="shared" si="8"/>
        <v>613.32612054778315</v>
      </c>
      <c r="EG22" s="23">
        <f t="shared" si="9"/>
        <v>0.25095176781824186</v>
      </c>
      <c r="EH22" s="12">
        <f>IF(S22="L",1,-1)</f>
        <v>-1</v>
      </c>
      <c r="EI22" s="10">
        <f>DEGREES(ATAN(DM22/SQRT(DL22^2+DK22^2)))</f>
        <v>0.79897925603610931</v>
      </c>
      <c r="EJ22" s="10">
        <f>-DEGREES(ATAN(DK22/SQRT(DL22^2+DM22^2)))*EH22</f>
        <v>4.9996957998458509</v>
      </c>
      <c r="EK22" s="10">
        <f>DEGREES(ATAN(DQ22/SQRT(DP22^2+DO22^2)))</f>
        <v>-6.31023753392871</v>
      </c>
      <c r="EL22" s="10">
        <f>-DEGREES(ATAN(DO22/SQRT(DP22^2+DQ22^2)))*EH22</f>
        <v>6.7046365487041406</v>
      </c>
      <c r="EM22" s="15">
        <f>(AD22-D22- (DK22/DL22)*(17/12-BO22))*12*EH22</f>
        <v>-9.2221213420669272</v>
      </c>
      <c r="EN22" s="15">
        <f>(AE22-E22-(DM22/DL22)*(17/12-BO22)+0.5*32.174*DN22^2)*12</f>
        <v>5.6998940189489353</v>
      </c>
      <c r="EO22" s="15">
        <f t="shared" si="10"/>
        <v>10.841416599091474</v>
      </c>
      <c r="EP22" s="15">
        <f>EM22/DN22*0.4</f>
        <v>-7.7857395734756523</v>
      </c>
      <c r="EQ22" s="15">
        <f>EN22/DN22*0.4</f>
        <v>4.8121130466498094</v>
      </c>
      <c r="ER22" s="17">
        <f>SIN(RADIANS(CJ22))*EH22</f>
        <v>-0.99862953475457383</v>
      </c>
      <c r="ES22" s="17">
        <f t="shared" si="11"/>
        <v>-5.2335956242943966E-2</v>
      </c>
      <c r="ET22" s="16">
        <f t="shared" si="12"/>
        <v>0.99999999999999989</v>
      </c>
      <c r="EU22" s="20">
        <f>(0.5*DZ22*DN22^2)*12*EH22</f>
        <v>-9.6112671735202397</v>
      </c>
      <c r="EV22" s="20">
        <f>(0.5*EB22*DN22^2)*12</f>
        <v>3.90795849003183</v>
      </c>
      <c r="EW22" s="20">
        <f t="shared" si="13"/>
        <v>10.375384149061643</v>
      </c>
      <c r="EX22" s="14">
        <f t="shared" si="14"/>
        <v>0.74989787215716852</v>
      </c>
      <c r="EY22" s="14">
        <f t="shared" si="15"/>
        <v>4.4509641408608545</v>
      </c>
      <c r="EZ22" s="5">
        <f t="shared" si="16"/>
        <v>1.6044374723643049</v>
      </c>
      <c r="FA22" s="5">
        <f t="shared" si="17"/>
        <v>6.2672899236905133</v>
      </c>
      <c r="FB22" s="9">
        <f>IFERROR(INDEX('Pitcher Heights'!$B:$B,MATCH(H22,'Pitcher Heights'!A:A,0)),75)</f>
        <v>71</v>
      </c>
      <c r="FC22" s="26">
        <f>(9.58+0.31*FB22+1.02*ABS(D22)-2.57*E22-1.88*BE22)</f>
        <v>11.380200000000002</v>
      </c>
      <c r="FD22" s="26">
        <f>17.16 -0.25*FB22-0.85*ABS(D22)+2.53*E22+0.665*BE22</f>
        <v>12.0372</v>
      </c>
      <c r="FE22" s="26">
        <f t="shared" si="18"/>
        <v>-19.165939573475654</v>
      </c>
      <c r="FF22" s="26">
        <f t="shared" si="19"/>
        <v>-7.2250869533501909</v>
      </c>
    </row>
    <row r="23" spans="1:162" x14ac:dyDescent="0.25">
      <c r="A23" t="s">
        <v>143</v>
      </c>
      <c r="B23" s="1">
        <v>45505</v>
      </c>
      <c r="C23">
        <v>88.7</v>
      </c>
      <c r="D23">
        <v>-1.38</v>
      </c>
      <c r="E23">
        <v>5.38</v>
      </c>
      <c r="F23" t="s">
        <v>134</v>
      </c>
      <c r="G23">
        <v>681297</v>
      </c>
      <c r="H23">
        <v>594902</v>
      </c>
      <c r="J23" t="s">
        <v>116</v>
      </c>
      <c r="O23">
        <v>11</v>
      </c>
      <c r="P23" t="s">
        <v>154</v>
      </c>
      <c r="Q23" t="s">
        <v>118</v>
      </c>
      <c r="R23" t="s">
        <v>119</v>
      </c>
      <c r="S23" t="s">
        <v>118</v>
      </c>
      <c r="T23" t="s">
        <v>120</v>
      </c>
      <c r="U23" t="s">
        <v>121</v>
      </c>
      <c r="V23" t="s">
        <v>122</v>
      </c>
      <c r="Y23">
        <v>0</v>
      </c>
      <c r="Z23">
        <v>0</v>
      </c>
      <c r="AA23">
        <v>2024</v>
      </c>
      <c r="AB23">
        <v>-0.47</v>
      </c>
      <c r="AC23">
        <v>1.41</v>
      </c>
      <c r="AD23">
        <v>-0.12</v>
      </c>
      <c r="AE23">
        <v>4.6399999999999997</v>
      </c>
      <c r="AI23">
        <v>0</v>
      </c>
      <c r="AJ23">
        <v>6</v>
      </c>
      <c r="AK23" t="s">
        <v>140</v>
      </c>
      <c r="AR23">
        <v>4.0981347794560099</v>
      </c>
      <c r="AS23">
        <v>-129.21904026238201</v>
      </c>
      <c r="AT23">
        <v>1.27788113790794</v>
      </c>
      <c r="AU23">
        <v>-6.0778157187975896</v>
      </c>
      <c r="AV23">
        <v>25.4086953815616</v>
      </c>
      <c r="AW23">
        <v>-16.8207353583092</v>
      </c>
      <c r="AX23">
        <v>3.48</v>
      </c>
      <c r="AY23">
        <v>1.6</v>
      </c>
      <c r="BC23">
        <v>89.5</v>
      </c>
      <c r="BD23">
        <v>1879</v>
      </c>
      <c r="BE23">
        <v>6.6</v>
      </c>
      <c r="BF23">
        <v>746607</v>
      </c>
      <c r="BG23">
        <v>666310</v>
      </c>
      <c r="BH23">
        <v>647304</v>
      </c>
      <c r="BI23">
        <v>671289</v>
      </c>
      <c r="BJ23">
        <v>608070</v>
      </c>
      <c r="BK23">
        <v>677587</v>
      </c>
      <c r="BL23">
        <v>680757</v>
      </c>
      <c r="BM23">
        <v>657041</v>
      </c>
      <c r="BN23">
        <v>678877</v>
      </c>
      <c r="BO23">
        <v>53.92</v>
      </c>
      <c r="BW23">
        <v>44</v>
      </c>
      <c r="BX23">
        <v>1</v>
      </c>
      <c r="BY23" t="s">
        <v>144</v>
      </c>
      <c r="BZ23">
        <v>5</v>
      </c>
      <c r="CA23">
        <v>2</v>
      </c>
      <c r="CB23">
        <v>2</v>
      </c>
      <c r="CC23">
        <v>5</v>
      </c>
      <c r="CD23">
        <v>2</v>
      </c>
      <c r="CE23">
        <v>5</v>
      </c>
      <c r="CF23">
        <v>2</v>
      </c>
      <c r="CG23">
        <v>5</v>
      </c>
      <c r="CH23" t="s">
        <v>126</v>
      </c>
      <c r="CI23" t="s">
        <v>126</v>
      </c>
      <c r="CJ23">
        <v>214</v>
      </c>
      <c r="CK23">
        <v>0</v>
      </c>
      <c r="CL23">
        <v>3.4000000000000002E-2</v>
      </c>
      <c r="CP23">
        <v>-3.4000000000000002E-2</v>
      </c>
      <c r="CR23">
        <v>3</v>
      </c>
      <c r="CS23">
        <v>-3</v>
      </c>
      <c r="CT23">
        <v>0.872</v>
      </c>
      <c r="CU23">
        <v>0.128</v>
      </c>
      <c r="CV23">
        <v>32</v>
      </c>
      <c r="CW23">
        <v>24</v>
      </c>
      <c r="CX23">
        <v>32</v>
      </c>
      <c r="CY23">
        <v>24</v>
      </c>
      <c r="CZ23">
        <v>3</v>
      </c>
      <c r="DA23">
        <v>2</v>
      </c>
      <c r="DB23">
        <v>6</v>
      </c>
      <c r="DC23">
        <v>1</v>
      </c>
      <c r="DD23">
        <v>6</v>
      </c>
      <c r="DE23">
        <v>1</v>
      </c>
      <c r="DF23">
        <v>1.47</v>
      </c>
      <c r="DG23">
        <v>0.47</v>
      </c>
      <c r="DH23">
        <v>-0.47</v>
      </c>
      <c r="DI23">
        <v>40.4</v>
      </c>
      <c r="DJ23" s="6">
        <f>(-AS23-SQRT(AS23^2-2*AV23*(50-BO23)))/AV23</f>
        <v>-3.0246143939274168E-2</v>
      </c>
      <c r="DK23" s="2">
        <f>AR23+AU23*$DJ23</f>
        <v>4.2819652685231446</v>
      </c>
      <c r="DL23" s="2">
        <f>AS23+AV23*$DJ23</f>
        <v>-129.98755532020189</v>
      </c>
      <c r="DM23" s="2">
        <f>AT23+AW23*$DJ23</f>
        <v>1.7866435207197986</v>
      </c>
      <c r="DN23" s="4">
        <f>(-DL23-SQRT(DL23^2-2*AV23*(BO23-17/12)))/AV23</f>
        <v>0.42125404079845263</v>
      </c>
      <c r="DO23" s="12">
        <f t="shared" si="1"/>
        <v>1.7216608377513083</v>
      </c>
      <c r="DP23" s="12">
        <f t="shared" si="2"/>
        <v>-119.28403971930209</v>
      </c>
      <c r="DQ23" s="12">
        <f t="shared" si="3"/>
        <v>-5.2991592181693603</v>
      </c>
      <c r="DR23" s="5">
        <f>(2 *DK23 +AU23*$DN23)/2</f>
        <v>3.0018130531372265</v>
      </c>
      <c r="DS23" s="5">
        <f>(2 *DL23 +AV23*$DN23)/2</f>
        <v>-124.63579751975199</v>
      </c>
      <c r="DT23" s="5">
        <f>(2 *DM23 +AW23*$DN23)/2</f>
        <v>-1.7562578487247809</v>
      </c>
      <c r="DU23" s="5">
        <f>SQRT(DR23^2+DS23^2+DT23^2)</f>
        <v>124.68431074767109</v>
      </c>
      <c r="DV23" s="16">
        <f>DR23/$DU23</f>
        <v>2.4075306950303653E-2</v>
      </c>
      <c r="DW23" s="16">
        <f>DS23/$DU23</f>
        <v>-0.99961091152825732</v>
      </c>
      <c r="DX23" s="16">
        <f>DT23/$DU23</f>
        <v>-1.4085636261638355E-2</v>
      </c>
      <c r="DY23" s="16">
        <f t="shared" si="4"/>
        <v>25.761394931295573</v>
      </c>
      <c r="DZ23" s="9">
        <f>AU23+$DY23*DV23</f>
        <v>-5.4576022283586525</v>
      </c>
      <c r="EA23" s="9">
        <f>AV23+$DY23*DW23</f>
        <v>-0.34267608795019555</v>
      </c>
      <c r="EB23" s="9">
        <f>AW23+$DY23*DX23+32.174</f>
        <v>14.990399003096154</v>
      </c>
      <c r="EC23" s="9">
        <f t="shared" si="5"/>
        <v>15.956657270752679</v>
      </c>
      <c r="ED23" s="22">
        <f t="shared" si="6"/>
        <v>0.19067153009278656</v>
      </c>
      <c r="EE23" s="22">
        <f t="shared" si="7"/>
        <v>0.13912703518404471</v>
      </c>
      <c r="EF23" s="22">
        <f t="shared" si="8"/>
        <v>1369.0219638958151</v>
      </c>
      <c r="EG23" s="23">
        <f t="shared" si="9"/>
        <v>0.7285907205406148</v>
      </c>
      <c r="EH23" s="12">
        <f>IF(S23="L",1,-1)</f>
        <v>-1</v>
      </c>
      <c r="EI23" s="10">
        <f>DEGREES(ATAN(DM23/SQRT(DL23^2+DK23^2)))</f>
        <v>0.78703843676571084</v>
      </c>
      <c r="EJ23" s="10">
        <f>-DEGREES(ATAN(DK23/SQRT(DL23^2+DM23^2)))*EH23</f>
        <v>1.8865398880690987</v>
      </c>
      <c r="EK23" s="10">
        <f>DEGREES(ATAN(DQ23/SQRT(DP23^2+DO23^2)))</f>
        <v>-2.5434115136483331</v>
      </c>
      <c r="EL23" s="10">
        <f>-DEGREES(ATAN(DO23/SQRT(DP23^2+DQ23^2)))*EH23</f>
        <v>0.82609438360711196</v>
      </c>
      <c r="EM23" s="15">
        <f>(AD23-D23- (DK23/DL23)*(17/12-BO23))*12*EH23</f>
        <v>5.6343667633008021</v>
      </c>
      <c r="EN23" s="15">
        <f>(AE23-E23-(DM23/DL23)*(17/12-BO23)+0.5*32.174*DN23^2)*12</f>
        <v>16.716888540913395</v>
      </c>
      <c r="EO23" s="15">
        <f t="shared" si="10"/>
        <v>17.640874448640869</v>
      </c>
      <c r="EP23" s="15">
        <f>EM23/DN23*0.4</f>
        <v>5.3500892265591764</v>
      </c>
      <c r="EQ23" s="15">
        <f>EN23/DN23*0.4</f>
        <v>15.873451097801127</v>
      </c>
      <c r="ER23" s="17">
        <f>SIN(RADIANS(CJ23))*EH23</f>
        <v>0.55919290347074668</v>
      </c>
      <c r="ES23" s="17">
        <f t="shared" si="11"/>
        <v>0.82903757255504185</v>
      </c>
      <c r="ET23" s="16">
        <f t="shared" si="12"/>
        <v>1</v>
      </c>
      <c r="EU23" s="20">
        <f>(0.5*DZ23*DN23^2)*12*EH23</f>
        <v>5.8108717363611024</v>
      </c>
      <c r="EV23" s="20">
        <f>(0.5*EB23*DN23^2)*12</f>
        <v>15.960724552486154</v>
      </c>
      <c r="EW23" s="20">
        <f t="shared" si="13"/>
        <v>16.985610338659445</v>
      </c>
      <c r="EX23" s="14">
        <f t="shared" si="14"/>
        <v>-3.687361026136605</v>
      </c>
      <c r="EY23" s="14">
        <f t="shared" si="15"/>
        <v>1.8790153889581056</v>
      </c>
      <c r="EZ23" s="5">
        <f t="shared" si="16"/>
        <v>-4.230285039397593</v>
      </c>
      <c r="FA23" s="5">
        <f t="shared" si="17"/>
        <v>2.0919408102639068</v>
      </c>
      <c r="FB23" s="9">
        <f>IFERROR(INDEX('Pitcher Heights'!$B:$B,MATCH(H23,'Pitcher Heights'!A:A,0)),75)</f>
        <v>76</v>
      </c>
      <c r="FC23" s="26">
        <f>(9.58+0.31*FB23+1.02*ABS(D23)-2.57*E23-1.88*BE23)</f>
        <v>8.3130000000000042</v>
      </c>
      <c r="FD23" s="26">
        <f>17.16 -0.25*FB23-0.85*ABS(D23)+2.53*E23+0.665*BE23</f>
        <v>14.987399999999997</v>
      </c>
      <c r="FE23" s="26">
        <f t="shared" si="18"/>
        <v>-2.9629107734408278</v>
      </c>
      <c r="FF23" s="26">
        <f t="shared" si="19"/>
        <v>0.88605109780112912</v>
      </c>
    </row>
    <row r="24" spans="1:162" x14ac:dyDescent="0.25">
      <c r="A24" t="s">
        <v>153</v>
      </c>
      <c r="B24" s="1">
        <v>45505</v>
      </c>
      <c r="C24">
        <v>76.7</v>
      </c>
      <c r="D24">
        <v>-1.49</v>
      </c>
      <c r="E24">
        <v>5.21</v>
      </c>
      <c r="F24" t="s">
        <v>134</v>
      </c>
      <c r="G24">
        <v>681297</v>
      </c>
      <c r="H24">
        <v>594902</v>
      </c>
      <c r="I24" t="s">
        <v>135</v>
      </c>
      <c r="J24" t="s">
        <v>136</v>
      </c>
      <c r="O24">
        <v>8</v>
      </c>
      <c r="P24" t="s">
        <v>154</v>
      </c>
      <c r="Q24" t="s">
        <v>118</v>
      </c>
      <c r="R24" t="s">
        <v>119</v>
      </c>
      <c r="S24" t="s">
        <v>118</v>
      </c>
      <c r="T24" t="s">
        <v>120</v>
      </c>
      <c r="U24" t="s">
        <v>121</v>
      </c>
      <c r="V24" t="s">
        <v>138</v>
      </c>
      <c r="W24">
        <v>9</v>
      </c>
      <c r="X24" t="s">
        <v>150</v>
      </c>
      <c r="Y24">
        <v>2</v>
      </c>
      <c r="Z24">
        <v>2</v>
      </c>
      <c r="AA24">
        <v>2024</v>
      </c>
      <c r="AB24">
        <v>0.85</v>
      </c>
      <c r="AC24">
        <v>-0.32</v>
      </c>
      <c r="AD24">
        <v>-0.21</v>
      </c>
      <c r="AE24">
        <v>1.77</v>
      </c>
      <c r="AI24">
        <v>0</v>
      </c>
      <c r="AJ24">
        <v>6</v>
      </c>
      <c r="AK24" t="s">
        <v>140</v>
      </c>
      <c r="AL24">
        <v>177.88</v>
      </c>
      <c r="AM24">
        <v>120.04</v>
      </c>
      <c r="AR24">
        <v>1.1967429075801901</v>
      </c>
      <c r="AS24">
        <v>-111.768819329065</v>
      </c>
      <c r="AT24">
        <v>0.28495839340273199</v>
      </c>
      <c r="AU24">
        <v>6.9219463651022801</v>
      </c>
      <c r="AV24">
        <v>19.641288885107699</v>
      </c>
      <c r="AW24">
        <v>-35.146648089730803</v>
      </c>
      <c r="AX24">
        <v>3.37</v>
      </c>
      <c r="AY24">
        <v>1.61</v>
      </c>
      <c r="AZ24">
        <v>234</v>
      </c>
      <c r="BA24">
        <v>79.5</v>
      </c>
      <c r="BB24">
        <v>47</v>
      </c>
      <c r="BC24">
        <v>77.3</v>
      </c>
      <c r="BD24">
        <v>2013</v>
      </c>
      <c r="BE24">
        <v>6.6</v>
      </c>
      <c r="BF24">
        <v>746607</v>
      </c>
      <c r="BG24">
        <v>666310</v>
      </c>
      <c r="BH24">
        <v>647304</v>
      </c>
      <c r="BI24">
        <v>671289</v>
      </c>
      <c r="BJ24">
        <v>608070</v>
      </c>
      <c r="BK24">
        <v>677587</v>
      </c>
      <c r="BL24">
        <v>680757</v>
      </c>
      <c r="BM24">
        <v>657041</v>
      </c>
      <c r="BN24">
        <v>678877</v>
      </c>
      <c r="BO24">
        <v>53.9</v>
      </c>
      <c r="BP24">
        <v>5.7000000000000002E-2</v>
      </c>
      <c r="BQ24">
        <v>5.8999999999999997E-2</v>
      </c>
      <c r="BR24">
        <v>0</v>
      </c>
      <c r="BS24">
        <v>1</v>
      </c>
      <c r="BT24">
        <v>0</v>
      </c>
      <c r="BU24">
        <v>0</v>
      </c>
      <c r="BV24">
        <v>3</v>
      </c>
      <c r="BW24">
        <v>44</v>
      </c>
      <c r="BX24">
        <v>5</v>
      </c>
      <c r="BY24" t="s">
        <v>155</v>
      </c>
      <c r="BZ24">
        <v>5</v>
      </c>
      <c r="CA24">
        <v>2</v>
      </c>
      <c r="CB24">
        <v>2</v>
      </c>
      <c r="CC24">
        <v>5</v>
      </c>
      <c r="CD24">
        <v>2</v>
      </c>
      <c r="CE24">
        <v>5</v>
      </c>
      <c r="CF24">
        <v>2</v>
      </c>
      <c r="CG24">
        <v>5</v>
      </c>
      <c r="CH24" t="s">
        <v>126</v>
      </c>
      <c r="CI24" t="s">
        <v>126</v>
      </c>
      <c r="CJ24">
        <v>58</v>
      </c>
      <c r="CK24">
        <v>2.3E-2</v>
      </c>
      <c r="CL24">
        <v>-0.20300000000000001</v>
      </c>
      <c r="CM24">
        <v>76.099999999999994</v>
      </c>
      <c r="CN24">
        <v>8</v>
      </c>
      <c r="CO24">
        <v>0.08</v>
      </c>
      <c r="CP24">
        <v>0.20300000000000001</v>
      </c>
      <c r="CQ24">
        <v>88</v>
      </c>
      <c r="CR24">
        <v>3</v>
      </c>
      <c r="CS24">
        <v>-3</v>
      </c>
      <c r="CT24">
        <v>0.872</v>
      </c>
      <c r="CU24">
        <v>0.128</v>
      </c>
      <c r="CV24">
        <v>32</v>
      </c>
      <c r="CW24">
        <v>24</v>
      </c>
      <c r="CX24">
        <v>32</v>
      </c>
      <c r="CY24">
        <v>24</v>
      </c>
      <c r="CZ24">
        <v>3</v>
      </c>
      <c r="DA24">
        <v>2</v>
      </c>
      <c r="DB24">
        <v>6</v>
      </c>
      <c r="DC24">
        <v>1</v>
      </c>
      <c r="DD24">
        <v>6</v>
      </c>
      <c r="DE24">
        <v>1</v>
      </c>
      <c r="DF24">
        <v>4.18</v>
      </c>
      <c r="DG24">
        <v>-0.85</v>
      </c>
      <c r="DH24">
        <v>0.85</v>
      </c>
      <c r="DI24">
        <v>37.5</v>
      </c>
      <c r="DJ24" s="6">
        <f>(-AS24-SQRT(AS24^2-2*AV24*(50-BO24)))/AV24</f>
        <v>-3.4787122477176316E-2</v>
      </c>
      <c r="DK24" s="2">
        <f>AR24+AU24*$DJ24</f>
        <v>0.95594831159693161</v>
      </c>
      <c r="DL24" s="2">
        <f>AS24+AV24*$DJ24</f>
        <v>-112.45208325112084</v>
      </c>
      <c r="DM24" s="2">
        <f>AT24+AW24*$DJ24</f>
        <v>1.5076091451624125</v>
      </c>
      <c r="DN24" s="4">
        <f>(-DL24-SQRT(DL24^2-2*AV24*(BO24-17/12)))/AV24</f>
        <v>0.48746967531009333</v>
      </c>
      <c r="DO24" s="12">
        <f t="shared" si="1"/>
        <v>4.3301872587072214</v>
      </c>
      <c r="DP24" s="12">
        <f t="shared" si="2"/>
        <v>-102.87755053562564</v>
      </c>
      <c r="DQ24" s="12">
        <f t="shared" si="3"/>
        <v>-15.625315987376773</v>
      </c>
      <c r="DR24" s="5">
        <f>(2 *DK24 +AU24*$DN24)/2</f>
        <v>2.6430677851520761</v>
      </c>
      <c r="DS24" s="5">
        <f>(2 *DL24 +AV24*$DN24)/2</f>
        <v>-107.66481689337324</v>
      </c>
      <c r="DT24" s="5">
        <f>(2 *DM24 +AW24*$DN24)/2</f>
        <v>-7.0588534211071803</v>
      </c>
      <c r="DU24" s="5">
        <f>SQRT(DR24^2+DS24^2+DT24^2)</f>
        <v>107.92833740784286</v>
      </c>
      <c r="DV24" s="16">
        <f>DR24/$DU24</f>
        <v>2.4489099421261089E-2</v>
      </c>
      <c r="DW24" s="16">
        <f>DS24/$DU24</f>
        <v>-0.99755837511446299</v>
      </c>
      <c r="DX24" s="16">
        <f>DT24/$DU24</f>
        <v>-6.5403151671214688E-2</v>
      </c>
      <c r="DY24" s="16">
        <f t="shared" si="4"/>
        <v>19.229399438780359</v>
      </c>
      <c r="DZ24" s="9">
        <f>AU24+$DY24*DV24</f>
        <v>7.3928570397697149</v>
      </c>
      <c r="EA24" s="9">
        <f>AV24+$DY24*DW24</f>
        <v>0.45884042653099755</v>
      </c>
      <c r="EB24" s="9">
        <f>AW24+$DY24*DX24+32.174</f>
        <v>-4.2303114177717234</v>
      </c>
      <c r="EC24" s="9">
        <f t="shared" si="5"/>
        <v>8.5299709518158142</v>
      </c>
      <c r="ED24" s="22">
        <f t="shared" si="6"/>
        <v>0.13603295450431563</v>
      </c>
      <c r="EE24" s="22">
        <f t="shared" si="7"/>
        <v>8.6147124199196012E-2</v>
      </c>
      <c r="EF24" s="22">
        <f t="shared" si="8"/>
        <v>733.77573782462468</v>
      </c>
      <c r="EG24" s="23">
        <f t="shared" si="9"/>
        <v>0.36451849867095115</v>
      </c>
      <c r="EH24" s="12">
        <f>IF(S24="L",1,-1)</f>
        <v>-1</v>
      </c>
      <c r="EI24" s="10">
        <f>DEGREES(ATAN(DM24/SQRT(DL24^2+DK24^2)))</f>
        <v>0.76807244067189628</v>
      </c>
      <c r="EJ24" s="10">
        <f>-DEGREES(ATAN(DK24/SQRT(DL24^2+DM24^2)))*EH24</f>
        <v>0.48701243662350224</v>
      </c>
      <c r="EK24" s="10">
        <f>DEGREES(ATAN(DQ24/SQRT(DP24^2+DO24^2)))</f>
        <v>-8.6287062842765767</v>
      </c>
      <c r="EL24" s="10">
        <f>-DEGREES(ATAN(DO24/SQRT(DP24^2+DQ24^2)))*EH24</f>
        <v>2.3829003082100528</v>
      </c>
      <c r="EM24" s="15">
        <f>(AD24-D24- (DK24/DL24)*(17/12-BO24))*12*EH24</f>
        <v>-10.006108553638141</v>
      </c>
      <c r="EN24" s="15">
        <f>(AE24-E24-(DM24/DL24)*(17/12-BO24)+0.5*32.174*DN24^2)*12</f>
        <v>-3.8511216891769973</v>
      </c>
      <c r="EO24" s="15">
        <f t="shared" si="10"/>
        <v>10.721629850542307</v>
      </c>
      <c r="EP24" s="15">
        <f>EM24/DN24*0.4</f>
        <v>-8.2106510910841557</v>
      </c>
      <c r="EQ24" s="15">
        <f>EN24/DN24*0.4</f>
        <v>-3.1600912911985262</v>
      </c>
      <c r="ER24" s="17">
        <f>SIN(RADIANS(CJ24))*EH24</f>
        <v>-0.84804809615642596</v>
      </c>
      <c r="ES24" s="17">
        <f t="shared" si="11"/>
        <v>-0.5299192642332049</v>
      </c>
      <c r="ET24" s="16">
        <f t="shared" si="12"/>
        <v>1</v>
      </c>
      <c r="EU24" s="20">
        <f>(0.5*DZ24*DN24^2)*12*EH24</f>
        <v>-10.540440637267928</v>
      </c>
      <c r="EV24" s="20">
        <f>(0.5*EB24*DN24^2)*12</f>
        <v>-6.0314092557602761</v>
      </c>
      <c r="EW24" s="20">
        <f t="shared" si="13"/>
        <v>12.144084421570851</v>
      </c>
      <c r="EX24" s="14">
        <f t="shared" si="14"/>
        <v>-0.24167296399185645</v>
      </c>
      <c r="EY24" s="14">
        <f t="shared" si="15"/>
        <v>0.40397502570447497</v>
      </c>
      <c r="EZ24" s="5">
        <f t="shared" si="16"/>
        <v>-0.91365077119183091</v>
      </c>
      <c r="FA24" s="5">
        <f t="shared" si="17"/>
        <v>1.8304765126031484</v>
      </c>
      <c r="FB24" s="9">
        <f>IFERROR(INDEX('Pitcher Heights'!$B:$B,MATCH(H24,'Pitcher Heights'!A:A,0)),75)</f>
        <v>76</v>
      </c>
      <c r="FC24" s="26">
        <f>(9.58+0.31*FB24+1.02*ABS(D24)-2.57*E24-1.88*BE24)</f>
        <v>8.862100000000007</v>
      </c>
      <c r="FD24" s="26">
        <f>17.16 -0.25*FB24-0.85*ABS(D24)+2.53*E24+0.665*BE24</f>
        <v>14.463799999999999</v>
      </c>
      <c r="FE24" s="26">
        <f t="shared" si="18"/>
        <v>-17.072751091084164</v>
      </c>
      <c r="FF24" s="26">
        <f t="shared" si="19"/>
        <v>-17.623891291198525</v>
      </c>
    </row>
    <row r="25" spans="1:162" x14ac:dyDescent="0.25">
      <c r="A25" t="s">
        <v>153</v>
      </c>
      <c r="B25" s="1">
        <v>45505</v>
      </c>
      <c r="C25">
        <v>76.599999999999994</v>
      </c>
      <c r="D25">
        <v>-1.39</v>
      </c>
      <c r="E25">
        <v>5.27</v>
      </c>
      <c r="F25" t="s">
        <v>134</v>
      </c>
      <c r="G25">
        <v>683002</v>
      </c>
      <c r="H25">
        <v>594902</v>
      </c>
      <c r="I25" t="s">
        <v>135</v>
      </c>
      <c r="J25" t="s">
        <v>136</v>
      </c>
      <c r="O25">
        <v>8</v>
      </c>
      <c r="P25" t="s">
        <v>172</v>
      </c>
      <c r="Q25" t="s">
        <v>118</v>
      </c>
      <c r="R25" t="s">
        <v>119</v>
      </c>
      <c r="S25" t="s">
        <v>118</v>
      </c>
      <c r="T25" t="s">
        <v>120</v>
      </c>
      <c r="U25" t="s">
        <v>121</v>
      </c>
      <c r="V25" t="s">
        <v>138</v>
      </c>
      <c r="W25">
        <v>8</v>
      </c>
      <c r="X25" t="s">
        <v>150</v>
      </c>
      <c r="Y25">
        <v>1</v>
      </c>
      <c r="Z25">
        <v>2</v>
      </c>
      <c r="AA25">
        <v>2024</v>
      </c>
      <c r="AB25">
        <v>0.67</v>
      </c>
      <c r="AC25">
        <v>-0.15</v>
      </c>
      <c r="AD25">
        <v>-0.14000000000000001</v>
      </c>
      <c r="AE25">
        <v>1.96</v>
      </c>
      <c r="AI25">
        <v>0</v>
      </c>
      <c r="AJ25">
        <v>4</v>
      </c>
      <c r="AK25" t="s">
        <v>140</v>
      </c>
      <c r="AL25">
        <v>150.19</v>
      </c>
      <c r="AM25">
        <v>76.47</v>
      </c>
      <c r="AR25">
        <v>1.4518307940992501</v>
      </c>
      <c r="AS25">
        <v>-111.543798921122</v>
      </c>
      <c r="AT25">
        <v>0.313991228588482</v>
      </c>
      <c r="AU25">
        <v>5.2740001625844499</v>
      </c>
      <c r="AV25">
        <v>21.242324738705399</v>
      </c>
      <c r="AW25">
        <v>-33.708928403770997</v>
      </c>
      <c r="AX25">
        <v>3.65</v>
      </c>
      <c r="AY25">
        <v>1.72</v>
      </c>
      <c r="AZ25">
        <v>309</v>
      </c>
      <c r="BA25">
        <v>98.5</v>
      </c>
      <c r="BB25">
        <v>43</v>
      </c>
      <c r="BC25">
        <v>76.900000000000006</v>
      </c>
      <c r="BD25">
        <v>2030</v>
      </c>
      <c r="BE25">
        <v>6.6</v>
      </c>
      <c r="BF25">
        <v>746607</v>
      </c>
      <c r="BG25">
        <v>666310</v>
      </c>
      <c r="BH25">
        <v>647304</v>
      </c>
      <c r="BI25">
        <v>671289</v>
      </c>
      <c r="BJ25">
        <v>608070</v>
      </c>
      <c r="BK25">
        <v>677587</v>
      </c>
      <c r="BL25">
        <v>680757</v>
      </c>
      <c r="BM25">
        <v>657041</v>
      </c>
      <c r="BN25">
        <v>678877</v>
      </c>
      <c r="BO25">
        <v>53.88</v>
      </c>
      <c r="BP25">
        <v>0.06</v>
      </c>
      <c r="BQ25">
        <v>0.109</v>
      </c>
      <c r="BR25">
        <v>0</v>
      </c>
      <c r="BS25">
        <v>1</v>
      </c>
      <c r="BT25">
        <v>0</v>
      </c>
      <c r="BU25">
        <v>0</v>
      </c>
      <c r="BV25">
        <v>3</v>
      </c>
      <c r="BW25">
        <v>27</v>
      </c>
      <c r="BX25">
        <v>4</v>
      </c>
      <c r="BY25" t="s">
        <v>155</v>
      </c>
      <c r="BZ25">
        <v>5</v>
      </c>
      <c r="CA25">
        <v>1</v>
      </c>
      <c r="CB25">
        <v>1</v>
      </c>
      <c r="CC25">
        <v>5</v>
      </c>
      <c r="CD25">
        <v>1</v>
      </c>
      <c r="CE25">
        <v>5</v>
      </c>
      <c r="CF25">
        <v>1</v>
      </c>
      <c r="CG25">
        <v>5</v>
      </c>
      <c r="CH25" t="s">
        <v>125</v>
      </c>
      <c r="CI25" t="s">
        <v>126</v>
      </c>
      <c r="CJ25">
        <v>61</v>
      </c>
      <c r="CK25">
        <v>1.6E-2</v>
      </c>
      <c r="CL25">
        <v>-0.16700000000000001</v>
      </c>
      <c r="CM25">
        <v>77.8</v>
      </c>
      <c r="CN25">
        <v>7.8</v>
      </c>
      <c r="CO25">
        <v>0.20599999999999999</v>
      </c>
      <c r="CP25">
        <v>0.16700000000000001</v>
      </c>
      <c r="CQ25">
        <v>98.5</v>
      </c>
      <c r="CR25">
        <v>4</v>
      </c>
      <c r="CS25">
        <v>-4</v>
      </c>
      <c r="CT25">
        <v>0.88600000000000001</v>
      </c>
      <c r="CU25">
        <v>0.114</v>
      </c>
      <c r="CV25">
        <v>32</v>
      </c>
      <c r="CW25">
        <v>23</v>
      </c>
      <c r="CX25">
        <v>32</v>
      </c>
      <c r="CY25">
        <v>23</v>
      </c>
      <c r="CZ25">
        <v>2</v>
      </c>
      <c r="DA25">
        <v>1</v>
      </c>
      <c r="DB25">
        <v>6</v>
      </c>
      <c r="DC25">
        <v>1</v>
      </c>
      <c r="DD25">
        <v>6</v>
      </c>
      <c r="DE25">
        <v>1</v>
      </c>
      <c r="DF25">
        <v>4.05</v>
      </c>
      <c r="DG25">
        <v>-0.67</v>
      </c>
      <c r="DH25">
        <v>0.67</v>
      </c>
      <c r="DI25">
        <v>36.299999999999997</v>
      </c>
      <c r="DJ25" s="6">
        <f>(-AS25-SQRT(AS25^2-2*AV25*(50-BO25)))/AV25</f>
        <v>-3.4670086922736133E-2</v>
      </c>
      <c r="DK25" s="2">
        <f>AR25+AU25*$DJ25</f>
        <v>1.2689807500319228</v>
      </c>
      <c r="DL25" s="2">
        <f>AS25+AV25*$DJ25</f>
        <v>-112.28027216625391</v>
      </c>
      <c r="DM25" s="2">
        <f>AT25+AW25*$DJ25</f>
        <v>1.4826827064195116</v>
      </c>
      <c r="DN25" s="4">
        <f>(-DL25-SQRT(DL25^2-2*AV25*(BO25-17/12)))/AV25</f>
        <v>0.48996211966293601</v>
      </c>
      <c r="DO25" s="12">
        <f t="shared" si="1"/>
        <v>3.8530410487944691</v>
      </c>
      <c r="DP25" s="12">
        <f t="shared" si="2"/>
        <v>-101.87233771070939</v>
      </c>
      <c r="DQ25" s="12">
        <f t="shared" si="3"/>
        <v>-15.033415305858275</v>
      </c>
      <c r="DR25" s="5">
        <f>(2 *DK25 +AU25*$DN25)/2</f>
        <v>2.5610108994131959</v>
      </c>
      <c r="DS25" s="5">
        <f>(2 *DL25 +AV25*$DN25)/2</f>
        <v>-107.07630493848166</v>
      </c>
      <c r="DT25" s="5">
        <f>(2 *DM25 +AW25*$DN25)/2</f>
        <v>-6.7753662997193818</v>
      </c>
      <c r="DU25" s="5">
        <f>SQRT(DR25^2+DS25^2+DT25^2)</f>
        <v>107.32101119818522</v>
      </c>
      <c r="DV25" s="16">
        <f>DR25/$DU25</f>
        <v>2.386308953690237E-2</v>
      </c>
      <c r="DW25" s="16">
        <f>DS25/$DU25</f>
        <v>-0.99771986625012621</v>
      </c>
      <c r="DX25" s="16">
        <f>DT25/$DU25</f>
        <v>-6.313177842880735E-2</v>
      </c>
      <c r="DY25" s="16">
        <f t="shared" si="4"/>
        <v>20.971132699154555</v>
      </c>
      <c r="DZ25" s="9">
        <f>AU25+$DY25*DV25</f>
        <v>5.7744361798746358</v>
      </c>
      <c r="EA25" s="9">
        <f>AV25+$DY25*DW25</f>
        <v>0.31900902699126732</v>
      </c>
      <c r="EB25" s="9">
        <f>AW25+$DY25*DX25+32.174</f>
        <v>-2.8588733067351413</v>
      </c>
      <c r="EC25" s="9">
        <f t="shared" si="5"/>
        <v>6.4512817748653495</v>
      </c>
      <c r="ED25" s="22">
        <f t="shared" si="6"/>
        <v>0.10405047124323898</v>
      </c>
      <c r="EE25" s="22">
        <f t="shared" si="7"/>
        <v>6.151816583075425E-2</v>
      </c>
      <c r="EF25" s="22">
        <f t="shared" si="8"/>
        <v>521.04497401600008</v>
      </c>
      <c r="EG25" s="23">
        <f t="shared" si="9"/>
        <v>0.25667240099310351</v>
      </c>
      <c r="EH25" s="12">
        <f>IF(S25="L",1,-1)</f>
        <v>-1</v>
      </c>
      <c r="EI25" s="10">
        <f>DEGREES(ATAN(DM25/SQRT(DL25^2+DK25^2)))</f>
        <v>0.75650956629353794</v>
      </c>
      <c r="EJ25" s="10">
        <f>-DEGREES(ATAN(DK25/SQRT(DL25^2+DM25^2)))*EH25</f>
        <v>0.6474673314210031</v>
      </c>
      <c r="EK25" s="10">
        <f>DEGREES(ATAN(DQ25/SQRT(DP25^2+DO25^2)))</f>
        <v>-8.3887027332506054</v>
      </c>
      <c r="EL25" s="10">
        <f>-DEGREES(ATAN(DO25/SQRT(DP25^2+DQ25^2)))*EH25</f>
        <v>2.1428379623964018</v>
      </c>
      <c r="EM25" s="15">
        <f>(AD25-D25- (DK25/DL25)*(17/12-BO25))*12*EH25</f>
        <v>-7.8847739181896248</v>
      </c>
      <c r="EN25" s="15">
        <f>(AE25-E25-(DM25/DL25)*(17/12-BO25)+0.5*32.174*DN25^2)*12</f>
        <v>-1.6907631860090007</v>
      </c>
      <c r="EO25" s="15">
        <f t="shared" si="10"/>
        <v>8.0640151222655003</v>
      </c>
      <c r="EP25" s="15">
        <f>EM25/DN25*0.4</f>
        <v>-6.437047764928332</v>
      </c>
      <c r="EQ25" s="15">
        <f>EN25/DN25*0.4</f>
        <v>-1.3803215539782077</v>
      </c>
      <c r="ER25" s="17">
        <f>SIN(RADIANS(CJ25))*EH25</f>
        <v>-0.87461970713939574</v>
      </c>
      <c r="ES25" s="17">
        <f t="shared" si="11"/>
        <v>-0.48480962024633711</v>
      </c>
      <c r="ET25" s="16">
        <f t="shared" si="12"/>
        <v>1</v>
      </c>
      <c r="EU25" s="20">
        <f>(0.5*DZ25*DN25^2)*12*EH25</f>
        <v>-8.3173666334200949</v>
      </c>
      <c r="EV25" s="20">
        <f>(0.5*EB25*DN25^2)*12</f>
        <v>-4.1178561351994141</v>
      </c>
      <c r="EW25" s="20">
        <f t="shared" si="13"/>
        <v>9.2809119629985375</v>
      </c>
      <c r="EX25" s="14">
        <f t="shared" si="14"/>
        <v>-0.2000981303557996</v>
      </c>
      <c r="EY25" s="14">
        <f t="shared" si="15"/>
        <v>0.38161926912159405</v>
      </c>
      <c r="EZ25" s="5">
        <f t="shared" si="16"/>
        <v>-0.83182737358611458</v>
      </c>
      <c r="FA25" s="5">
        <f t="shared" si="17"/>
        <v>2.2187489230772561</v>
      </c>
      <c r="FB25" s="9">
        <f>IFERROR(INDEX('Pitcher Heights'!$B:$B,MATCH(H25,'Pitcher Heights'!A:A,0)),75)</f>
        <v>76</v>
      </c>
      <c r="FC25" s="26">
        <f>(9.58+0.31*FB25+1.02*ABS(D25)-2.57*E25-1.88*BE25)</f>
        <v>8.6059000000000001</v>
      </c>
      <c r="FD25" s="26">
        <f>17.16 -0.25*FB25-0.85*ABS(D25)+2.53*E25+0.665*BE25</f>
        <v>14.700599999999998</v>
      </c>
      <c r="FE25" s="26">
        <f t="shared" si="18"/>
        <v>-15.042947764928332</v>
      </c>
      <c r="FF25" s="26">
        <f t="shared" si="19"/>
        <v>-16.080921553978207</v>
      </c>
    </row>
    <row r="26" spans="1:162" x14ac:dyDescent="0.25">
      <c r="A26" t="s">
        <v>143</v>
      </c>
      <c r="B26" s="1">
        <v>45505</v>
      </c>
      <c r="C26">
        <v>92.3</v>
      </c>
      <c r="D26">
        <v>-3.08</v>
      </c>
      <c r="E26">
        <v>4.5599999999999996</v>
      </c>
      <c r="F26" t="s">
        <v>202</v>
      </c>
      <c r="G26">
        <v>656775</v>
      </c>
      <c r="H26">
        <v>680704</v>
      </c>
      <c r="J26" t="s">
        <v>116</v>
      </c>
      <c r="O26">
        <v>11</v>
      </c>
      <c r="P26" t="s">
        <v>218</v>
      </c>
      <c r="Q26" t="s">
        <v>118</v>
      </c>
      <c r="R26" t="s">
        <v>119</v>
      </c>
      <c r="S26" t="s">
        <v>118</v>
      </c>
      <c r="T26" t="s">
        <v>120</v>
      </c>
      <c r="U26" t="s">
        <v>121</v>
      </c>
      <c r="V26" t="s">
        <v>122</v>
      </c>
      <c r="Y26">
        <v>1</v>
      </c>
      <c r="Z26">
        <v>0</v>
      </c>
      <c r="AA26">
        <v>2024</v>
      </c>
      <c r="AB26">
        <v>-0.83</v>
      </c>
      <c r="AC26">
        <v>1.04</v>
      </c>
      <c r="AD26">
        <v>-2.12</v>
      </c>
      <c r="AE26">
        <v>3.55</v>
      </c>
      <c r="AH26">
        <v>656811</v>
      </c>
      <c r="AI26">
        <v>1</v>
      </c>
      <c r="AJ26">
        <v>9</v>
      </c>
      <c r="AK26" t="s">
        <v>140</v>
      </c>
      <c r="AR26">
        <v>4.2918540435338999</v>
      </c>
      <c r="AS26">
        <v>-134.49242813903501</v>
      </c>
      <c r="AT26">
        <v>0.98416151897941895</v>
      </c>
      <c r="AU26">
        <v>-11.0567859057938</v>
      </c>
      <c r="AV26">
        <v>28.013500928006302</v>
      </c>
      <c r="AW26">
        <v>-19.9656884953034</v>
      </c>
      <c r="AX26">
        <v>3.48</v>
      </c>
      <c r="AY26">
        <v>1.5</v>
      </c>
      <c r="BC26">
        <v>93.3</v>
      </c>
      <c r="BD26">
        <v>2304</v>
      </c>
      <c r="BE26">
        <v>6.7</v>
      </c>
      <c r="BF26">
        <v>746607</v>
      </c>
      <c r="BG26">
        <v>666310</v>
      </c>
      <c r="BH26">
        <v>647304</v>
      </c>
      <c r="BI26">
        <v>671289</v>
      </c>
      <c r="BJ26">
        <v>682177</v>
      </c>
      <c r="BK26">
        <v>677587</v>
      </c>
      <c r="BL26">
        <v>680757</v>
      </c>
      <c r="BM26">
        <v>657041</v>
      </c>
      <c r="BN26">
        <v>678877</v>
      </c>
      <c r="BO26">
        <v>53.8</v>
      </c>
      <c r="BW26">
        <v>75</v>
      </c>
      <c r="BX26">
        <v>2</v>
      </c>
      <c r="BY26" t="s">
        <v>144</v>
      </c>
      <c r="BZ26">
        <v>10</v>
      </c>
      <c r="CA26">
        <v>3</v>
      </c>
      <c r="CB26">
        <v>3</v>
      </c>
      <c r="CC26">
        <v>10</v>
      </c>
      <c r="CD26">
        <v>3</v>
      </c>
      <c r="CE26">
        <v>10</v>
      </c>
      <c r="CF26">
        <v>3</v>
      </c>
      <c r="CG26">
        <v>10</v>
      </c>
      <c r="CH26" t="s">
        <v>126</v>
      </c>
      <c r="CI26" t="s">
        <v>126</v>
      </c>
      <c r="CJ26">
        <v>241</v>
      </c>
      <c r="CK26">
        <v>0</v>
      </c>
      <c r="CL26">
        <v>6.6000000000000003E-2</v>
      </c>
      <c r="CP26">
        <v>-6.6000000000000003E-2</v>
      </c>
      <c r="CR26">
        <v>7</v>
      </c>
      <c r="CS26">
        <v>-7</v>
      </c>
      <c r="CT26">
        <v>0.999</v>
      </c>
      <c r="CU26">
        <v>1E-3</v>
      </c>
      <c r="CV26">
        <v>27</v>
      </c>
      <c r="CW26">
        <v>29</v>
      </c>
      <c r="CX26">
        <v>27</v>
      </c>
      <c r="CY26">
        <v>30</v>
      </c>
      <c r="CZ26">
        <v>1</v>
      </c>
      <c r="DA26">
        <v>3</v>
      </c>
      <c r="DB26">
        <v>2</v>
      </c>
      <c r="DC26">
        <v>1</v>
      </c>
      <c r="DD26">
        <v>2</v>
      </c>
      <c r="DE26">
        <v>1</v>
      </c>
      <c r="DF26">
        <v>1.62</v>
      </c>
      <c r="DG26">
        <v>0.83</v>
      </c>
      <c r="DH26">
        <v>-0.83</v>
      </c>
      <c r="DI26">
        <v>11.8</v>
      </c>
      <c r="DJ26" s="6">
        <f>(-AS26-SQRT(AS26^2-2*AV26*(50-BO26)))/AV26</f>
        <v>-2.8171724239755353E-2</v>
      </c>
      <c r="DK26" s="2">
        <f>AR26+AU26*$DJ26</f>
        <v>4.6033427670499361</v>
      </c>
      <c r="DL26" s="2">
        <f>AS26+AV26*$DJ26</f>
        <v>-135.28161676216894</v>
      </c>
      <c r="DM26" s="2">
        <f>AT26+AW26*$DJ26</f>
        <v>1.5466293895259624</v>
      </c>
      <c r="DN26" s="4">
        <f>(-DL26-SQRT(DL26^2-2*AV26*(BO26-17/12)))/AV26</f>
        <v>0.4041265379374302</v>
      </c>
      <c r="DO26" s="12">
        <f t="shared" si="1"/>
        <v>0.13500215822611406</v>
      </c>
      <c r="DP26" s="12">
        <f t="shared" si="2"/>
        <v>-123.96061761662676</v>
      </c>
      <c r="DQ26" s="12">
        <f t="shared" si="3"/>
        <v>-6.5220351796181806</v>
      </c>
      <c r="DR26" s="5">
        <f>(2 *DK26 +AU26*$DN26)/2</f>
        <v>2.3691724626380251</v>
      </c>
      <c r="DS26" s="5">
        <f>(2 *DL26 +AV26*$DN26)/2</f>
        <v>-129.62111718939786</v>
      </c>
      <c r="DT26" s="5">
        <f>(2 *DM26 +AW26*$DN26)/2</f>
        <v>-2.4877028950461093</v>
      </c>
      <c r="DU26" s="5">
        <f>SQRT(DR26^2+DS26^2+DT26^2)</f>
        <v>129.66663281384058</v>
      </c>
      <c r="DV26" s="16">
        <f>DR26/$DU26</f>
        <v>1.8271257695411831E-2</v>
      </c>
      <c r="DW26" s="16">
        <f>DS26/$DU26</f>
        <v>-0.99964897966843902</v>
      </c>
      <c r="DX26" s="16">
        <f>DT26/$DU26</f>
        <v>-1.9185374379372119E-2</v>
      </c>
      <c r="DY26" s="16">
        <f t="shared" si="4"/>
        <v>28.439910030947726</v>
      </c>
      <c r="DZ26" s="9">
        <f>AU26+$DY26*DV26</f>
        <v>-10.537152980784027</v>
      </c>
      <c r="EA26" s="9">
        <f>AV26+$DY26*DW26</f>
        <v>-0.41642611629279713</v>
      </c>
      <c r="EB26" s="9">
        <f>AW26+$DY26*DX26+32.174</f>
        <v>11.662681183437208</v>
      </c>
      <c r="EC26" s="9">
        <f t="shared" si="5"/>
        <v>15.723330945994768</v>
      </c>
      <c r="ED26" s="22">
        <f t="shared" si="6"/>
        <v>0.17372232837340029</v>
      </c>
      <c r="EE26" s="22">
        <f t="shared" si="7"/>
        <v>0.12081517675433058</v>
      </c>
      <c r="EF26" s="22">
        <f t="shared" si="8"/>
        <v>1236.336820067896</v>
      </c>
      <c r="EG26" s="23">
        <f t="shared" si="9"/>
        <v>0.53660452259891323</v>
      </c>
      <c r="EH26" s="12">
        <f>IF(S26="L",1,-1)</f>
        <v>-1</v>
      </c>
      <c r="EI26" s="10">
        <f>DEGREES(ATAN(DM26/SQRT(DL26^2+DK26^2)))</f>
        <v>0.65463605224561972</v>
      </c>
      <c r="EJ26" s="10">
        <f>-DEGREES(ATAN(DK26/SQRT(DL26^2+DM26^2)))*EH26</f>
        <v>1.9487730467461117</v>
      </c>
      <c r="EK26" s="10">
        <f>DEGREES(ATAN(DQ26/SQRT(DP26^2+DO26^2)))</f>
        <v>-3.0117680488228591</v>
      </c>
      <c r="EL26" s="10">
        <f>-DEGREES(ATAN(DO26/SQRT(DP26^2+DQ26^2)))*EH26</f>
        <v>6.2313072084414022E-2</v>
      </c>
      <c r="EM26" s="15">
        <f>(AD26-D26- (DK26/DL26)*(17/12-BO26))*12*EH26</f>
        <v>9.8699074584152395</v>
      </c>
      <c r="EN26" s="15">
        <f>(AE26-E26-(DM26/DL26)*(17/12-BO26)+0.5*32.174*DN26^2)*12</f>
        <v>12.221036779150454</v>
      </c>
      <c r="EO26" s="15">
        <f t="shared" si="10"/>
        <v>15.708876891586772</v>
      </c>
      <c r="EP26" s="15">
        <f>EM26/DN26*0.4</f>
        <v>9.7691257879663134</v>
      </c>
      <c r="EQ26" s="15">
        <f>EN26/DN26*0.4</f>
        <v>12.096247716394814</v>
      </c>
      <c r="ER26" s="17">
        <f>SIN(RADIANS(CJ26))*EH26</f>
        <v>0.87461970713939596</v>
      </c>
      <c r="ES26" s="17">
        <f t="shared" si="11"/>
        <v>0.48480962024633684</v>
      </c>
      <c r="ET26" s="16">
        <f t="shared" si="12"/>
        <v>1</v>
      </c>
      <c r="EU26" s="20">
        <f>(0.5*DZ26*DN26^2)*12*EH26</f>
        <v>10.325456856668705</v>
      </c>
      <c r="EV26" s="20">
        <f>(0.5*EB26*DN26^2)*12</f>
        <v>11.428372693484674</v>
      </c>
      <c r="EW26" s="20">
        <f t="shared" si="13"/>
        <v>15.402037583388534</v>
      </c>
      <c r="EX26" s="14">
        <f t="shared" si="14"/>
        <v>-3.1454687438645443</v>
      </c>
      <c r="EY26" s="14">
        <f t="shared" si="15"/>
        <v>3.9613167016622715</v>
      </c>
      <c r="EZ26" s="5">
        <f t="shared" si="16"/>
        <v>-3.8693858479932075</v>
      </c>
      <c r="FA26" s="5">
        <f t="shared" si="17"/>
        <v>4.605222138843815</v>
      </c>
      <c r="FB26" s="9">
        <f>IFERROR(INDEX('Pitcher Heights'!$B:$B,MATCH(H26,'Pitcher Heights'!A:A,0)),75)</f>
        <v>71</v>
      </c>
      <c r="FC26" s="26">
        <f>(9.58+0.31*FB26+1.02*ABS(D26)-2.57*E26-1.88*BE26)</f>
        <v>10.416399999999999</v>
      </c>
      <c r="FD26" s="26">
        <f>17.16 -0.25*FB26-0.85*ABS(D26)+2.53*E26+0.665*BE26</f>
        <v>12.784299999999998</v>
      </c>
      <c r="FE26" s="26">
        <f t="shared" si="18"/>
        <v>-0.64727421203368607</v>
      </c>
      <c r="FF26" s="26">
        <f t="shared" si="19"/>
        <v>-0.68805228360518456</v>
      </c>
    </row>
    <row r="27" spans="1:162" x14ac:dyDescent="0.25">
      <c r="A27" t="s">
        <v>143</v>
      </c>
      <c r="B27" s="1">
        <v>45505</v>
      </c>
      <c r="C27">
        <v>93.3</v>
      </c>
      <c r="D27">
        <v>-2.99</v>
      </c>
      <c r="E27">
        <v>4.58</v>
      </c>
      <c r="F27" t="s">
        <v>202</v>
      </c>
      <c r="G27">
        <v>656775</v>
      </c>
      <c r="H27">
        <v>680704</v>
      </c>
      <c r="J27" t="s">
        <v>116</v>
      </c>
      <c r="O27">
        <v>11</v>
      </c>
      <c r="P27" t="s">
        <v>218</v>
      </c>
      <c r="Q27" t="s">
        <v>118</v>
      </c>
      <c r="R27" t="s">
        <v>119</v>
      </c>
      <c r="S27" t="s">
        <v>118</v>
      </c>
      <c r="T27" t="s">
        <v>120</v>
      </c>
      <c r="U27" t="s">
        <v>121</v>
      </c>
      <c r="V27" t="s">
        <v>122</v>
      </c>
      <c r="Y27">
        <v>2</v>
      </c>
      <c r="Z27">
        <v>1</v>
      </c>
      <c r="AA27">
        <v>2024</v>
      </c>
      <c r="AB27">
        <v>-1.0900000000000001</v>
      </c>
      <c r="AC27">
        <v>1.01</v>
      </c>
      <c r="AD27">
        <v>-0.9</v>
      </c>
      <c r="AE27">
        <v>3.56</v>
      </c>
      <c r="AH27">
        <v>656811</v>
      </c>
      <c r="AI27">
        <v>1</v>
      </c>
      <c r="AJ27">
        <v>9</v>
      </c>
      <c r="AK27" t="s">
        <v>140</v>
      </c>
      <c r="AR27">
        <v>7.8287855593250804</v>
      </c>
      <c r="AS27">
        <v>-135.739912641827</v>
      </c>
      <c r="AT27">
        <v>0.89647276199893999</v>
      </c>
      <c r="AU27">
        <v>-15.190378221774999</v>
      </c>
      <c r="AV27">
        <v>28.535430825696501</v>
      </c>
      <c r="AW27">
        <v>-20.005990274951401</v>
      </c>
      <c r="AX27">
        <v>3.43</v>
      </c>
      <c r="AY27">
        <v>1.48</v>
      </c>
      <c r="BC27">
        <v>94</v>
      </c>
      <c r="BD27">
        <v>2332</v>
      </c>
      <c r="BE27">
        <v>6.6</v>
      </c>
      <c r="BF27">
        <v>746607</v>
      </c>
      <c r="BG27">
        <v>666310</v>
      </c>
      <c r="BH27">
        <v>647304</v>
      </c>
      <c r="BI27">
        <v>671289</v>
      </c>
      <c r="BJ27">
        <v>682177</v>
      </c>
      <c r="BK27">
        <v>677587</v>
      </c>
      <c r="BL27">
        <v>680757</v>
      </c>
      <c r="BM27">
        <v>657041</v>
      </c>
      <c r="BN27">
        <v>678877</v>
      </c>
      <c r="BO27">
        <v>53.85</v>
      </c>
      <c r="BW27">
        <v>75</v>
      </c>
      <c r="BX27">
        <v>4</v>
      </c>
      <c r="BY27" t="s">
        <v>144</v>
      </c>
      <c r="BZ27">
        <v>10</v>
      </c>
      <c r="CA27">
        <v>3</v>
      </c>
      <c r="CB27">
        <v>3</v>
      </c>
      <c r="CC27">
        <v>10</v>
      </c>
      <c r="CD27">
        <v>3</v>
      </c>
      <c r="CE27">
        <v>10</v>
      </c>
      <c r="CF27">
        <v>3</v>
      </c>
      <c r="CG27">
        <v>10</v>
      </c>
      <c r="CH27" t="s">
        <v>125</v>
      </c>
      <c r="CI27" t="s">
        <v>126</v>
      </c>
      <c r="CJ27">
        <v>240</v>
      </c>
      <c r="CK27">
        <v>0</v>
      </c>
      <c r="CL27">
        <v>0.13200000000000001</v>
      </c>
      <c r="CP27">
        <v>-0.13200000000000001</v>
      </c>
      <c r="CR27">
        <v>7</v>
      </c>
      <c r="CS27">
        <v>-7</v>
      </c>
      <c r="CT27">
        <v>0.999</v>
      </c>
      <c r="CU27">
        <v>1E-3</v>
      </c>
      <c r="CV27">
        <v>27</v>
      </c>
      <c r="CW27">
        <v>29</v>
      </c>
      <c r="CX27">
        <v>27</v>
      </c>
      <c r="CY27">
        <v>30</v>
      </c>
      <c r="CZ27">
        <v>1</v>
      </c>
      <c r="DA27">
        <v>3</v>
      </c>
      <c r="DB27">
        <v>2</v>
      </c>
      <c r="DC27">
        <v>1</v>
      </c>
      <c r="DD27">
        <v>2</v>
      </c>
      <c r="DE27">
        <v>1</v>
      </c>
      <c r="DF27">
        <v>1.6</v>
      </c>
      <c r="DG27">
        <v>1.0900000000000001</v>
      </c>
      <c r="DH27">
        <v>-1.0900000000000001</v>
      </c>
      <c r="DI27">
        <v>14.9</v>
      </c>
      <c r="DJ27" s="6">
        <f>(-AS27-SQRT(AS27^2-2*AV27*(50-BO27)))/AV27</f>
        <v>-2.8279007998127347E-2</v>
      </c>
      <c r="DK27" s="2">
        <f>AR27+AU27*$DJ27</f>
        <v>8.2583543865532345</v>
      </c>
      <c r="DL27" s="2">
        <f>AS27+AV27*$DJ27</f>
        <v>-136.54686631837689</v>
      </c>
      <c r="DM27" s="2">
        <f>AT27+AW27*$DJ27</f>
        <v>1.4622223209947487</v>
      </c>
      <c r="DN27" s="4">
        <f>(-DL27-SQRT(DL27^2-2*AV27*(BO27-17/12)))/AV27</f>
        <v>0.40077861283541216</v>
      </c>
      <c r="DO27" s="12">
        <f t="shared" si="1"/>
        <v>2.1703756743849958</v>
      </c>
      <c r="DP27" s="12">
        <f t="shared" si="2"/>
        <v>-125.11047593539338</v>
      </c>
      <c r="DQ27" s="12">
        <f t="shared" si="3"/>
        <v>-6.5557507097990202</v>
      </c>
      <c r="DR27" s="5">
        <f>(2 *DK27 +AU27*$DN27)/2</f>
        <v>5.2143650304691151</v>
      </c>
      <c r="DS27" s="5">
        <f>(2 *DL27 +AV27*$DN27)/2</f>
        <v>-130.82867112688513</v>
      </c>
      <c r="DT27" s="5">
        <f>(2 *DM27 +AW27*$DN27)/2</f>
        <v>-2.5467641944021358</v>
      </c>
      <c r="DU27" s="5">
        <f>SQRT(DR27^2+DS27^2+DT27^2)</f>
        <v>130.95730907192441</v>
      </c>
      <c r="DV27" s="16">
        <f>DR27/$DU27</f>
        <v>3.9817289064830126E-2</v>
      </c>
      <c r="DW27" s="16">
        <f>DS27/$DU27</f>
        <v>-0.99901771084064783</v>
      </c>
      <c r="DX27" s="16">
        <f>DT27/$DU27</f>
        <v>-1.9447285626519716E-2</v>
      </c>
      <c r="DY27" s="16">
        <f t="shared" si="4"/>
        <v>29.348875222628781</v>
      </c>
      <c r="DZ27" s="9">
        <f>AU27+$DY27*DV27</f>
        <v>-14.021785573307959</v>
      </c>
      <c r="EA27" s="9">
        <f>AV27+$DY27*DW27</f>
        <v>-0.78461531496191128</v>
      </c>
      <c r="EB27" s="9">
        <f>AW27+$DY27*DX27+32.174</f>
        <v>11.597253765777051</v>
      </c>
      <c r="EC27" s="9">
        <f t="shared" si="5"/>
        <v>18.213247562258907</v>
      </c>
      <c r="ED27" s="22">
        <f t="shared" si="6"/>
        <v>0.19728563226525073</v>
      </c>
      <c r="EE27" s="22">
        <f t="shared" si="7"/>
        <v>0.14685924540649103</v>
      </c>
      <c r="EF27" s="22">
        <f t="shared" si="8"/>
        <v>1517.8124523433667</v>
      </c>
      <c r="EG27" s="23">
        <f t="shared" si="9"/>
        <v>0.65086297270298743</v>
      </c>
      <c r="EH27" s="12">
        <f>IF(S27="L",1,-1)</f>
        <v>-1</v>
      </c>
      <c r="EI27" s="10">
        <f>DEGREES(ATAN(DM27/SQRT(DL27^2+DK27^2)))</f>
        <v>0.61241373994080872</v>
      </c>
      <c r="EJ27" s="10">
        <f>-DEGREES(ATAN(DK27/SQRT(DL27^2+DM27^2)))*EH27</f>
        <v>3.4608349141249408</v>
      </c>
      <c r="EK27" s="10">
        <f>DEGREES(ATAN(DQ27/SQRT(DP27^2+DO27^2)))</f>
        <v>-2.9990876235582693</v>
      </c>
      <c r="EL27" s="10">
        <f>-DEGREES(ATAN(DO27/SQRT(DP27^2+DQ27^2)))*EH27</f>
        <v>0.99248743750813317</v>
      </c>
      <c r="EM27" s="15">
        <f>(AD27-D27- (DK27/DL27)*(17/12-BO27))*12*EH27</f>
        <v>12.974015592739976</v>
      </c>
      <c r="EN27" s="15">
        <f>(AE27-E27-(DM27/DL27)*(17/12-BO27)+0.5*32.174*DN27^2)*12</f>
        <v>12.02956704461608</v>
      </c>
      <c r="EO27" s="15">
        <f t="shared" si="10"/>
        <v>17.692811079124009</v>
      </c>
      <c r="EP27" s="15">
        <f>EM27/DN27*0.4</f>
        <v>12.948810317947798</v>
      </c>
      <c r="EQ27" s="15">
        <f>EN27/DN27*0.4</f>
        <v>12.006196597677496</v>
      </c>
      <c r="ER27" s="17">
        <f>SIN(RADIANS(CJ27))*EH27</f>
        <v>0.86602540378443837</v>
      </c>
      <c r="ES27" s="17">
        <f t="shared" si="11"/>
        <v>0.50000000000000044</v>
      </c>
      <c r="ET27" s="16">
        <f t="shared" si="12"/>
        <v>1</v>
      </c>
      <c r="EU27" s="20">
        <f>(0.5*DZ27*DN27^2)*12*EH27</f>
        <v>13.513369356275994</v>
      </c>
      <c r="EV27" s="20">
        <f>(0.5*EB27*DN27^2)*12</f>
        <v>11.176748698378201</v>
      </c>
      <c r="EW27" s="20">
        <f t="shared" si="13"/>
        <v>17.536557895603057</v>
      </c>
      <c r="EX27" s="14">
        <f t="shared" si="14"/>
        <v>-1.6737352762528239</v>
      </c>
      <c r="EY27" s="14">
        <f t="shared" si="15"/>
        <v>2.4084697505766659</v>
      </c>
      <c r="EZ27" s="5">
        <f t="shared" si="16"/>
        <v>-2.3484082661401793</v>
      </c>
      <c r="FA27" s="5">
        <f t="shared" si="17"/>
        <v>3.183161505054068</v>
      </c>
      <c r="FB27" s="9">
        <f>IFERROR(INDEX('Pitcher Heights'!$B:$B,MATCH(H27,'Pitcher Heights'!A:A,0)),75)</f>
        <v>71</v>
      </c>
      <c r="FC27" s="26">
        <f>(9.58+0.31*FB27+1.02*ABS(D27)-2.57*E27-1.88*BE27)</f>
        <v>10.4612</v>
      </c>
      <c r="FD27" s="26">
        <f>17.16 -0.25*FB27-0.85*ABS(D27)+2.53*E27+0.665*BE27</f>
        <v>12.844899999999999</v>
      </c>
      <c r="FE27" s="26">
        <f t="shared" si="18"/>
        <v>2.487610317947798</v>
      </c>
      <c r="FF27" s="26">
        <f t="shared" si="19"/>
        <v>-0.83870340232250307</v>
      </c>
    </row>
    <row r="28" spans="1:162" x14ac:dyDescent="0.25">
      <c r="A28" t="s">
        <v>133</v>
      </c>
      <c r="B28" s="1">
        <v>45505</v>
      </c>
      <c r="C28">
        <v>79</v>
      </c>
      <c r="D28">
        <v>-1.66</v>
      </c>
      <c r="E28">
        <v>5.17</v>
      </c>
      <c r="F28" t="s">
        <v>134</v>
      </c>
      <c r="G28">
        <v>623993</v>
      </c>
      <c r="H28">
        <v>594902</v>
      </c>
      <c r="J28" t="s">
        <v>145</v>
      </c>
      <c r="O28">
        <v>13</v>
      </c>
      <c r="P28" t="s">
        <v>170</v>
      </c>
      <c r="Q28" t="s">
        <v>118</v>
      </c>
      <c r="R28" t="s">
        <v>119</v>
      </c>
      <c r="S28" t="s">
        <v>118</v>
      </c>
      <c r="T28" t="s">
        <v>120</v>
      </c>
      <c r="U28" t="s">
        <v>121</v>
      </c>
      <c r="V28" t="s">
        <v>129</v>
      </c>
      <c r="Y28">
        <v>0</v>
      </c>
      <c r="Z28">
        <v>0</v>
      </c>
      <c r="AA28">
        <v>2024</v>
      </c>
      <c r="AB28">
        <v>0.81</v>
      </c>
      <c r="AC28">
        <v>-0.14000000000000001</v>
      </c>
      <c r="AD28">
        <v>-0.87</v>
      </c>
      <c r="AE28">
        <v>1.84</v>
      </c>
      <c r="AI28">
        <v>1</v>
      </c>
      <c r="AJ28">
        <v>4</v>
      </c>
      <c r="AK28" t="s">
        <v>140</v>
      </c>
      <c r="AR28">
        <v>0.21139377769284201</v>
      </c>
      <c r="AS28">
        <v>-114.984263444334</v>
      </c>
      <c r="AT28">
        <v>-9.0902650029241305E-2</v>
      </c>
      <c r="AU28">
        <v>7.0442704302702097</v>
      </c>
      <c r="AV28">
        <v>23.851597736162802</v>
      </c>
      <c r="AW28">
        <v>-33.668008311774798</v>
      </c>
      <c r="AX28">
        <v>3.25</v>
      </c>
      <c r="AY28">
        <v>1.5</v>
      </c>
      <c r="BC28">
        <v>78.8</v>
      </c>
      <c r="BD28">
        <v>2044</v>
      </c>
      <c r="BE28">
        <v>6.4</v>
      </c>
      <c r="BF28">
        <v>746607</v>
      </c>
      <c r="BG28">
        <v>666310</v>
      </c>
      <c r="BH28">
        <v>647304</v>
      </c>
      <c r="BI28">
        <v>671289</v>
      </c>
      <c r="BJ28">
        <v>608070</v>
      </c>
      <c r="BK28">
        <v>677587</v>
      </c>
      <c r="BL28">
        <v>680757</v>
      </c>
      <c r="BM28">
        <v>657041</v>
      </c>
      <c r="BN28">
        <v>678877</v>
      </c>
      <c r="BO28">
        <v>54.06</v>
      </c>
      <c r="BW28">
        <v>28</v>
      </c>
      <c r="BX28">
        <v>1</v>
      </c>
      <c r="BY28" t="s">
        <v>141</v>
      </c>
      <c r="BZ28">
        <v>5</v>
      </c>
      <c r="CA28">
        <v>1</v>
      </c>
      <c r="CB28">
        <v>1</v>
      </c>
      <c r="CC28">
        <v>5</v>
      </c>
      <c r="CD28">
        <v>1</v>
      </c>
      <c r="CE28">
        <v>5</v>
      </c>
      <c r="CF28">
        <v>1</v>
      </c>
      <c r="CG28">
        <v>5</v>
      </c>
      <c r="CH28" t="s">
        <v>126</v>
      </c>
      <c r="CI28" t="s">
        <v>126</v>
      </c>
      <c r="CJ28">
        <v>78</v>
      </c>
      <c r="CK28">
        <v>0</v>
      </c>
      <c r="CL28">
        <v>-2.3E-2</v>
      </c>
      <c r="CP28">
        <v>2.3E-2</v>
      </c>
      <c r="CR28">
        <v>4</v>
      </c>
      <c r="CS28">
        <v>-4</v>
      </c>
      <c r="CT28">
        <v>0.90200000000000002</v>
      </c>
      <c r="CU28">
        <v>9.8000000000000004E-2</v>
      </c>
      <c r="CV28">
        <v>32</v>
      </c>
      <c r="CW28">
        <v>29</v>
      </c>
      <c r="CX28">
        <v>32</v>
      </c>
      <c r="CY28">
        <v>30</v>
      </c>
      <c r="CZ28">
        <v>2</v>
      </c>
      <c r="DA28">
        <v>1</v>
      </c>
      <c r="DB28">
        <v>6</v>
      </c>
      <c r="DC28">
        <v>1</v>
      </c>
      <c r="DD28">
        <v>6</v>
      </c>
      <c r="DE28">
        <v>1</v>
      </c>
      <c r="DF28">
        <v>3.83</v>
      </c>
      <c r="DG28">
        <v>-0.81</v>
      </c>
      <c r="DH28">
        <v>0.81</v>
      </c>
      <c r="DI28">
        <v>38.4</v>
      </c>
      <c r="DJ28" s="6">
        <f>(-AS28-SQRT(AS28^2-2*AV28*(50-BO28)))/AV28</f>
        <v>-3.5180810345541144E-2</v>
      </c>
      <c r="DK28" s="2">
        <f>AR28+AU28*$DJ28</f>
        <v>-3.6429364337197762E-2</v>
      </c>
      <c r="DL28" s="2">
        <f>AS28+AV28*$DJ28</f>
        <v>-115.82338198072809</v>
      </c>
      <c r="DM28" s="2">
        <f>AT28+AW28*$DJ28</f>
        <v>1.0935651650994107</v>
      </c>
      <c r="DN28" s="4">
        <f>(-DL28-SQRT(DL28^2-2*AV28*(BO28-17/12)))/AV28</f>
        <v>0.47804415721131582</v>
      </c>
      <c r="DO28" s="12">
        <f t="shared" si="1"/>
        <v>3.3310429566699176</v>
      </c>
      <c r="DP28" s="12">
        <f t="shared" si="2"/>
        <v>-104.42126504280081</v>
      </c>
      <c r="DQ28" s="12">
        <f t="shared" si="3"/>
        <v>-15.00122949328655</v>
      </c>
      <c r="DR28" s="5">
        <f>(2 *DK28 +AU28*$DN28)/2</f>
        <v>1.6473067961663599</v>
      </c>
      <c r="DS28" s="5">
        <f>(2 *DL28 +AV28*$DN28)/2</f>
        <v>-110.12232351176445</v>
      </c>
      <c r="DT28" s="5">
        <f>(2 *DM28 +AW28*$DN28)/2</f>
        <v>-6.9538321640935701</v>
      </c>
      <c r="DU28" s="5">
        <f>SQRT(DR28^2+DS28^2+DT28^2)</f>
        <v>110.35395569292831</v>
      </c>
      <c r="DV28" s="16">
        <f>DR28/$DU28</f>
        <v>1.492748298710893E-2</v>
      </c>
      <c r="DW28" s="16">
        <f>DS28/$DU28</f>
        <v>-0.99790100699418149</v>
      </c>
      <c r="DX28" s="16">
        <f>DT28/$DU28</f>
        <v>-6.3013891259533564E-2</v>
      </c>
      <c r="DY28" s="16">
        <f t="shared" si="4"/>
        <v>23.602236895033531</v>
      </c>
      <c r="DZ28" s="9">
        <f>AU28+$DY28*DV28</f>
        <v>7.3965924199785373</v>
      </c>
      <c r="EA28" s="9">
        <f>AV28+$DY28*DW28</f>
        <v>0.29890177129361817</v>
      </c>
      <c r="EB28" s="9">
        <f>AW28+$DY28*DX28+32.174</f>
        <v>-2.9812771009601917</v>
      </c>
      <c r="EC28" s="9">
        <f t="shared" si="5"/>
        <v>7.9804094411800719</v>
      </c>
      <c r="ED28" s="22">
        <f t="shared" si="6"/>
        <v>0.12173540797593978</v>
      </c>
      <c r="EE28" s="22">
        <f t="shared" si="7"/>
        <v>7.4683316558605689E-2</v>
      </c>
      <c r="EF28" s="22">
        <f t="shared" si="8"/>
        <v>650.42702516171494</v>
      </c>
      <c r="EG28" s="23">
        <f t="shared" si="9"/>
        <v>0.31821283031395053</v>
      </c>
      <c r="EH28" s="12">
        <f>IF(S28="L",1,-1)</f>
        <v>-1</v>
      </c>
      <c r="EI28" s="10">
        <f>DEGREES(ATAN(DM28/SQRT(DL28^2+DK28^2)))</f>
        <v>0.54095125413881684</v>
      </c>
      <c r="EJ28" s="10">
        <f>-DEGREES(ATAN(DK28/SQRT(DL28^2+DM28^2)))*EH28</f>
        <v>-1.8020158751239496E-2</v>
      </c>
      <c r="EK28" s="10">
        <f>DEGREES(ATAN(DQ28/SQRT(DP28^2+DO28^2)))</f>
        <v>-8.1711152414508543</v>
      </c>
      <c r="EL28" s="10">
        <f>-DEGREES(ATAN(DO28/SQRT(DP28^2+DQ28^2)))*EH28</f>
        <v>1.8085632105740252</v>
      </c>
      <c r="EM28" s="15">
        <f>(AD28-D28- (DK28/DL28)*(17/12-BO28))*12*EH28</f>
        <v>-9.6786918154654096</v>
      </c>
      <c r="EN28" s="15">
        <f>(AE28-E28-(DM28/DL28)*(17/12-BO28)+0.5*32.174*DN28^2)*12</f>
        <v>-1.808871506845712</v>
      </c>
      <c r="EO28" s="15">
        <f t="shared" si="10"/>
        <v>9.8462729693542101</v>
      </c>
      <c r="EP28" s="15">
        <f>EM28/DN28*0.4</f>
        <v>-8.0985755558033254</v>
      </c>
      <c r="EQ28" s="15">
        <f>EN28/DN28*0.4</f>
        <v>-1.5135601843961992</v>
      </c>
      <c r="ER28" s="17">
        <f>SIN(RADIANS(CJ28))*EH28</f>
        <v>-0.97814760073380558</v>
      </c>
      <c r="ES28" s="17">
        <f t="shared" si="11"/>
        <v>-0.20791169081775945</v>
      </c>
      <c r="ET28" s="16">
        <f t="shared" si="12"/>
        <v>1</v>
      </c>
      <c r="EU28" s="20">
        <f>(0.5*DZ28*DN28^2)*12*EH28</f>
        <v>-10.141891673015031</v>
      </c>
      <c r="EV28" s="20">
        <f>(0.5*EB28*DN28^2)*12</f>
        <v>-4.0877998527416892</v>
      </c>
      <c r="EW28" s="20">
        <f t="shared" si="13"/>
        <v>10.934718759220404</v>
      </c>
      <c r="EX28" s="14">
        <f t="shared" si="14"/>
        <v>0.55387724601534138</v>
      </c>
      <c r="EY28" s="14">
        <f t="shared" si="15"/>
        <v>-1.8143439868955022</v>
      </c>
      <c r="EZ28" s="5">
        <f t="shared" si="16"/>
        <v>-4.7583534321464782E-2</v>
      </c>
      <c r="FA28" s="5">
        <f t="shared" si="17"/>
        <v>0.23828375446592309</v>
      </c>
      <c r="FB28" s="9">
        <f>IFERROR(INDEX('Pitcher Heights'!$B:$B,MATCH(H28,'Pitcher Heights'!A:A,0)),75)</f>
        <v>76</v>
      </c>
      <c r="FC28" s="26">
        <f>(9.58+0.31*FB28+1.02*ABS(D28)-2.57*E28-1.88*BE28)</f>
        <v>9.5142999999999986</v>
      </c>
      <c r="FD28" s="26">
        <f>17.16 -0.25*FB28-0.85*ABS(D28)+2.53*E28+0.665*BE28</f>
        <v>14.085099999999999</v>
      </c>
      <c r="FE28" s="26">
        <f t="shared" si="18"/>
        <v>-17.612875555803324</v>
      </c>
      <c r="FF28" s="26">
        <f t="shared" si="19"/>
        <v>-15.598660184396199</v>
      </c>
    </row>
    <row r="29" spans="1:162" x14ac:dyDescent="0.25">
      <c r="A29" t="s">
        <v>113</v>
      </c>
      <c r="B29" s="1">
        <v>45505</v>
      </c>
      <c r="C29">
        <v>83.1</v>
      </c>
      <c r="D29">
        <v>2.4500000000000002</v>
      </c>
      <c r="E29">
        <v>5.57</v>
      </c>
      <c r="F29" t="s">
        <v>114</v>
      </c>
      <c r="G29">
        <v>647304</v>
      </c>
      <c r="H29">
        <v>669432</v>
      </c>
      <c r="J29" t="s">
        <v>128</v>
      </c>
      <c r="O29">
        <v>1</v>
      </c>
      <c r="P29" t="s">
        <v>117</v>
      </c>
      <c r="Q29" t="s">
        <v>118</v>
      </c>
      <c r="R29" t="s">
        <v>119</v>
      </c>
      <c r="S29" t="s">
        <v>119</v>
      </c>
      <c r="T29" t="s">
        <v>120</v>
      </c>
      <c r="U29" t="s">
        <v>121</v>
      </c>
      <c r="V29" t="s">
        <v>129</v>
      </c>
      <c r="Y29">
        <v>1</v>
      </c>
      <c r="Z29">
        <v>2</v>
      </c>
      <c r="AA29">
        <v>2024</v>
      </c>
      <c r="AB29">
        <v>-0.22</v>
      </c>
      <c r="AC29">
        <v>0.35</v>
      </c>
      <c r="AD29">
        <v>-0.3</v>
      </c>
      <c r="AE29">
        <v>3.14</v>
      </c>
      <c r="AG29">
        <v>608070</v>
      </c>
      <c r="AI29">
        <v>2</v>
      </c>
      <c r="AJ29">
        <v>3</v>
      </c>
      <c r="AK29" t="s">
        <v>123</v>
      </c>
      <c r="AR29">
        <v>-5.9331255647274803</v>
      </c>
      <c r="AS29">
        <v>-120.971340720977</v>
      </c>
      <c r="AT29">
        <v>0.19800775931883999</v>
      </c>
      <c r="AU29">
        <v>-1.1085610273506601</v>
      </c>
      <c r="AV29">
        <v>22.560920761428601</v>
      </c>
      <c r="AW29">
        <v>-28.996164102808901</v>
      </c>
      <c r="AX29">
        <v>3.13</v>
      </c>
      <c r="AY29">
        <v>1.5</v>
      </c>
      <c r="AZ29">
        <v>14</v>
      </c>
      <c r="BA29">
        <v>94.4</v>
      </c>
      <c r="BB29">
        <v>-12</v>
      </c>
      <c r="BC29">
        <v>84.1</v>
      </c>
      <c r="BD29">
        <v>2353</v>
      </c>
      <c r="BE29">
        <v>6.8</v>
      </c>
      <c r="BF29">
        <v>746607</v>
      </c>
      <c r="BG29">
        <v>668939</v>
      </c>
      <c r="BH29">
        <v>663624</v>
      </c>
      <c r="BI29">
        <v>702616</v>
      </c>
      <c r="BJ29">
        <v>602104</v>
      </c>
      <c r="BK29">
        <v>683002</v>
      </c>
      <c r="BL29">
        <v>681297</v>
      </c>
      <c r="BM29">
        <v>656775</v>
      </c>
      <c r="BN29">
        <v>623993</v>
      </c>
      <c r="BO29">
        <v>53.68</v>
      </c>
      <c r="BW29">
        <v>24</v>
      </c>
      <c r="BX29">
        <v>4</v>
      </c>
      <c r="BY29" t="s">
        <v>124</v>
      </c>
      <c r="BZ29">
        <v>2</v>
      </c>
      <c r="CA29">
        <v>1</v>
      </c>
      <c r="CB29">
        <v>2</v>
      </c>
      <c r="CC29">
        <v>1</v>
      </c>
      <c r="CD29">
        <v>1</v>
      </c>
      <c r="CE29">
        <v>2</v>
      </c>
      <c r="CF29">
        <v>2</v>
      </c>
      <c r="CG29">
        <v>1</v>
      </c>
      <c r="CH29" t="s">
        <v>126</v>
      </c>
      <c r="CI29" t="s">
        <v>126</v>
      </c>
      <c r="CJ29">
        <v>212</v>
      </c>
      <c r="CK29">
        <v>0</v>
      </c>
      <c r="CL29">
        <v>0</v>
      </c>
      <c r="CM29">
        <v>73.599999999999994</v>
      </c>
      <c r="CN29">
        <v>7.8</v>
      </c>
      <c r="CP29">
        <v>0</v>
      </c>
      <c r="CQ29">
        <v>94.4</v>
      </c>
      <c r="CR29">
        <v>1</v>
      </c>
      <c r="CS29">
        <v>1</v>
      </c>
      <c r="CT29">
        <v>0.66</v>
      </c>
      <c r="CU29">
        <v>0.66</v>
      </c>
      <c r="CV29">
        <v>26</v>
      </c>
      <c r="CW29">
        <v>27</v>
      </c>
      <c r="CX29">
        <v>27</v>
      </c>
      <c r="CY29">
        <v>27</v>
      </c>
      <c r="CZ29">
        <v>2</v>
      </c>
      <c r="DA29">
        <v>1</v>
      </c>
      <c r="DB29">
        <v>6</v>
      </c>
      <c r="DC29">
        <v>2</v>
      </c>
      <c r="DD29">
        <v>6</v>
      </c>
      <c r="DE29">
        <v>1</v>
      </c>
      <c r="DF29">
        <v>2.94</v>
      </c>
      <c r="DG29">
        <v>-0.22</v>
      </c>
      <c r="DH29">
        <v>-0.22</v>
      </c>
      <c r="DI29">
        <v>19.399999999999999</v>
      </c>
      <c r="DJ29" s="6">
        <f>(-AS29-SQRT(AS29^2-2*AV29*(50-BO29)))/AV29</f>
        <v>-3.0334621568833355E-2</v>
      </c>
      <c r="DK29" s="2">
        <f>AR29+AU29*$DJ29</f>
        <v>-5.8994977854768411</v>
      </c>
      <c r="DL29" s="2">
        <f>AS29+AV29*$DJ29</f>
        <v>-121.65571771451937</v>
      </c>
      <c r="DM29" s="2">
        <f>AT29+AW29*$DJ29</f>
        <v>1.0775954243253383</v>
      </c>
      <c r="DN29" s="4">
        <f>(-DL29-SQRT(DL29^2-2*AV29*(BO29-17/12)))/AV29</f>
        <v>0.44822954973889428</v>
      </c>
      <c r="DO29" s="12">
        <f t="shared" si="1"/>
        <v>-6.3963875956243132</v>
      </c>
      <c r="DP29" s="12">
        <f t="shared" si="2"/>
        <v>-111.54324635992936</v>
      </c>
      <c r="DQ29" s="12">
        <f t="shared" si="3"/>
        <v>-11.919342155631785</v>
      </c>
      <c r="DR29" s="5">
        <f>(2 *DK29 +AU29*$DN29)/2</f>
        <v>-6.1479426905505772</v>
      </c>
      <c r="DS29" s="5">
        <f>(2 *DL29 +AV29*$DN29)/2</f>
        <v>-116.59948203722436</v>
      </c>
      <c r="DT29" s="5">
        <f>(2 *DM29 +AW29*$DN29)/2</f>
        <v>-5.4208733656532235</v>
      </c>
      <c r="DU29" s="5">
        <f>SQRT(DR29^2+DS29^2+DT29^2)</f>
        <v>116.88722033961518</v>
      </c>
      <c r="DV29" s="16">
        <f>DR29/$DU29</f>
        <v>-5.2597218692409339E-2</v>
      </c>
      <c r="DW29" s="16">
        <f>DS29/$DU29</f>
        <v>-0.99753832539130627</v>
      </c>
      <c r="DX29" s="16">
        <f>DT29/$DU29</f>
        <v>-4.6376955067482191E-2</v>
      </c>
      <c r="DY29" s="16">
        <f t="shared" si="4"/>
        <v>22.594454241467858</v>
      </c>
      <c r="DZ29" s="9">
        <f>AU29+$DY29*DV29</f>
        <v>-2.296966478324781</v>
      </c>
      <c r="EA29" s="9">
        <f>AV29+$DY29*DW29</f>
        <v>2.2086714264258234E-2</v>
      </c>
      <c r="EB29" s="9">
        <f>AW29+$DY29*DX29+32.174</f>
        <v>2.1299739080602613</v>
      </c>
      <c r="EC29" s="9">
        <f t="shared" si="5"/>
        <v>3.1326237684267544</v>
      </c>
      <c r="ED29" s="22">
        <f t="shared" si="6"/>
        <v>4.2593343160930587E-2</v>
      </c>
      <c r="EE29" s="22">
        <f t="shared" si="7"/>
        <v>2.250156657917653E-2</v>
      </c>
      <c r="EF29" s="22">
        <f t="shared" si="8"/>
        <v>207.5710884417534</v>
      </c>
      <c r="EG29" s="23">
        <f t="shared" si="9"/>
        <v>8.8215507200065199E-2</v>
      </c>
      <c r="EH29" s="12">
        <f>IF(S29="L",1,-1)</f>
        <v>1</v>
      </c>
      <c r="EI29" s="10">
        <f>DEGREES(ATAN(DM29/SQRT(DL29^2+DK29^2)))</f>
        <v>0.50690254164835147</v>
      </c>
      <c r="EJ29" s="10">
        <f>-DEGREES(ATAN(DK29/SQRT(DL29^2+DM29^2)))*EH29</f>
        <v>2.7761827786794213</v>
      </c>
      <c r="EK29" s="10">
        <f>DEGREES(ATAN(DQ29/SQRT(DP29^2+DO29^2)))</f>
        <v>-6.0894658979596619</v>
      </c>
      <c r="EL29" s="10">
        <f>-DEGREES(ATAN(DO29/SQRT(DP29^2+DQ29^2)))*EH29</f>
        <v>3.2634624576306703</v>
      </c>
      <c r="EM29" s="15">
        <f>(AD29-D29- (DK29/DL29)*(17/12-BO29))*12*EH29</f>
        <v>-2.5868874833979447</v>
      </c>
      <c r="EN29" s="15">
        <f>(AE29-E29-(DM29/DL29)*(17/12-BO29)+0.5*32.174*DN29^2)*12</f>
        <v>4.069193910441161</v>
      </c>
      <c r="EO29" s="15">
        <f t="shared" si="10"/>
        <v>4.8218591780072115</v>
      </c>
      <c r="EP29" s="15">
        <f>EM29/DN29*0.4</f>
        <v>-2.3085381005378838</v>
      </c>
      <c r="EQ29" s="15">
        <f>EN29/DN29*0.4</f>
        <v>3.6313481900616105</v>
      </c>
      <c r="ER29" s="17">
        <f>SIN(RADIANS(CJ29))*EH29</f>
        <v>-0.52991926423320479</v>
      </c>
      <c r="ES29" s="17">
        <f t="shared" si="11"/>
        <v>0.84804809615642607</v>
      </c>
      <c r="ET29" s="16">
        <f t="shared" si="12"/>
        <v>1</v>
      </c>
      <c r="EU29" s="20">
        <f>(0.5*DZ29*DN29^2)*12*EH29</f>
        <v>-2.7688974796652004</v>
      </c>
      <c r="EV29" s="20">
        <f>(0.5*EB29*DN29^2)*12</f>
        <v>2.5675948871844132</v>
      </c>
      <c r="EW29" s="20">
        <f t="shared" si="13"/>
        <v>3.7761536988835398</v>
      </c>
      <c r="EX29" s="14">
        <f t="shared" si="14"/>
        <v>-0.76784088992134025</v>
      </c>
      <c r="EY29" s="14">
        <f t="shared" si="15"/>
        <v>-0.63476506794781873</v>
      </c>
      <c r="EZ29" s="5">
        <f t="shared" si="16"/>
        <v>-3.1691415552237423E-2</v>
      </c>
      <c r="FA29" s="5">
        <f t="shared" si="17"/>
        <v>-1.9974585402244394E-2</v>
      </c>
      <c r="FB29" s="9">
        <f>IFERROR(INDEX('Pitcher Heights'!$B:$B,MATCH(H29,'Pitcher Heights'!A:A,0)),75)</f>
        <v>77</v>
      </c>
      <c r="FC29" s="26">
        <f>(9.58+0.31*FB29+1.02*ABS(D29)-2.57*E29-1.88*BE29)</f>
        <v>8.8501000000000047</v>
      </c>
      <c r="FD29" s="26">
        <f>17.16 -0.25*FB29-0.85*ABS(D29)+2.53*E29+0.665*BE29</f>
        <v>14.441600000000001</v>
      </c>
      <c r="FE29" s="26">
        <f t="shared" si="18"/>
        <v>-11.158638100537889</v>
      </c>
      <c r="FF29" s="26">
        <f t="shared" si="19"/>
        <v>-10.810251809938391</v>
      </c>
    </row>
    <row r="30" spans="1:162" x14ac:dyDescent="0.25">
      <c r="A30" t="s">
        <v>143</v>
      </c>
      <c r="B30" s="1">
        <v>45505</v>
      </c>
      <c r="C30">
        <v>93.8</v>
      </c>
      <c r="D30">
        <v>-1.46</v>
      </c>
      <c r="E30">
        <v>6.2</v>
      </c>
      <c r="F30" t="s">
        <v>178</v>
      </c>
      <c r="G30">
        <v>647304</v>
      </c>
      <c r="H30">
        <v>544150</v>
      </c>
      <c r="J30" t="s">
        <v>116</v>
      </c>
      <c r="O30">
        <v>11</v>
      </c>
      <c r="P30" t="s">
        <v>179</v>
      </c>
      <c r="Q30" t="s">
        <v>118</v>
      </c>
      <c r="R30" t="s">
        <v>119</v>
      </c>
      <c r="S30" t="s">
        <v>118</v>
      </c>
      <c r="T30" t="s">
        <v>120</v>
      </c>
      <c r="U30" t="s">
        <v>121</v>
      </c>
      <c r="V30" t="s">
        <v>122</v>
      </c>
      <c r="Y30">
        <v>1</v>
      </c>
      <c r="Z30">
        <v>2</v>
      </c>
      <c r="AA30">
        <v>2024</v>
      </c>
      <c r="AB30">
        <v>-0.56999999999999995</v>
      </c>
      <c r="AC30">
        <v>0.8</v>
      </c>
      <c r="AD30">
        <v>-1.46</v>
      </c>
      <c r="AE30">
        <v>4.9000000000000004</v>
      </c>
      <c r="AI30">
        <v>0</v>
      </c>
      <c r="AJ30">
        <v>7</v>
      </c>
      <c r="AK30" t="s">
        <v>123</v>
      </c>
      <c r="AR30">
        <v>1.2731253736439201</v>
      </c>
      <c r="AS30">
        <v>-136.772363154864</v>
      </c>
      <c r="AT30">
        <v>0.54982782885175496</v>
      </c>
      <c r="AU30">
        <v>-7.4427194039875699</v>
      </c>
      <c r="AV30">
        <v>27.818519376086702</v>
      </c>
      <c r="AW30">
        <v>-22.378716365236698</v>
      </c>
      <c r="AX30">
        <v>3.2</v>
      </c>
      <c r="AY30">
        <v>1.43</v>
      </c>
      <c r="BC30">
        <v>94.6</v>
      </c>
      <c r="BD30">
        <v>2347</v>
      </c>
      <c r="BE30">
        <v>6.5</v>
      </c>
      <c r="BF30">
        <v>746607</v>
      </c>
      <c r="BG30">
        <v>668939</v>
      </c>
      <c r="BH30">
        <v>663624</v>
      </c>
      <c r="BI30">
        <v>702616</v>
      </c>
      <c r="BJ30">
        <v>602104</v>
      </c>
      <c r="BK30">
        <v>683002</v>
      </c>
      <c r="BL30">
        <v>681297</v>
      </c>
      <c r="BM30">
        <v>656775</v>
      </c>
      <c r="BN30">
        <v>623993</v>
      </c>
      <c r="BO30">
        <v>54.01</v>
      </c>
      <c r="BW30">
        <v>56</v>
      </c>
      <c r="BX30">
        <v>5</v>
      </c>
      <c r="BY30" t="s">
        <v>144</v>
      </c>
      <c r="BZ30">
        <v>7</v>
      </c>
      <c r="CA30">
        <v>2</v>
      </c>
      <c r="CB30">
        <v>7</v>
      </c>
      <c r="CC30">
        <v>2</v>
      </c>
      <c r="CD30">
        <v>2</v>
      </c>
      <c r="CE30">
        <v>7</v>
      </c>
      <c r="CF30">
        <v>7</v>
      </c>
      <c r="CG30">
        <v>2</v>
      </c>
      <c r="CH30" t="s">
        <v>125</v>
      </c>
      <c r="CI30" t="s">
        <v>126</v>
      </c>
      <c r="CJ30">
        <v>215</v>
      </c>
      <c r="CK30">
        <v>0</v>
      </c>
      <c r="CL30">
        <v>3.5999999999999997E-2</v>
      </c>
      <c r="CP30">
        <v>-3.5999999999999997E-2</v>
      </c>
      <c r="CR30">
        <v>5</v>
      </c>
      <c r="CS30">
        <v>5</v>
      </c>
      <c r="CT30">
        <v>0.98799999999999999</v>
      </c>
      <c r="CU30">
        <v>0.98799999999999999</v>
      </c>
      <c r="CV30">
        <v>34</v>
      </c>
      <c r="CW30">
        <v>27</v>
      </c>
      <c r="CX30">
        <v>35</v>
      </c>
      <c r="CY30">
        <v>27</v>
      </c>
      <c r="CZ30">
        <v>1</v>
      </c>
      <c r="DA30">
        <v>3</v>
      </c>
      <c r="DB30">
        <v>4</v>
      </c>
      <c r="DC30">
        <v>2</v>
      </c>
      <c r="DD30">
        <v>5</v>
      </c>
      <c r="DE30">
        <v>1</v>
      </c>
      <c r="DF30">
        <v>1.76</v>
      </c>
      <c r="DG30">
        <v>0.56999999999999995</v>
      </c>
      <c r="DH30">
        <v>-0.56999999999999995</v>
      </c>
      <c r="DI30">
        <v>38.1</v>
      </c>
      <c r="DJ30" s="6">
        <f>(-AS30-SQRT(AS30^2-2*AV30*(50-BO30)))/AV30</f>
        <v>-2.9231888659887354E-2</v>
      </c>
      <c r="DK30" s="2">
        <f>AR30+AU30*$DJ30</f>
        <v>1.4906901185880679</v>
      </c>
      <c r="DL30" s="2">
        <f>AS30+AV30*$DJ30</f>
        <v>-137.58555101594868</v>
      </c>
      <c r="DM30" s="2">
        <f>AT30+AW30*$DJ30</f>
        <v>1.2039999739915532</v>
      </c>
      <c r="DN30" s="4">
        <f>(-DL30-SQRT(DL30^2-2*AV30*(BO30-17/12)))/AV30</f>
        <v>0.39829694494139101</v>
      </c>
      <c r="DO30" s="12">
        <f t="shared" si="1"/>
        <v>-1.4737222820761919</v>
      </c>
      <c r="DP30" s="12">
        <f t="shared" si="2"/>
        <v>-126.50551973566046</v>
      </c>
      <c r="DQ30" s="12">
        <f t="shared" si="3"/>
        <v>-7.7093743859921329</v>
      </c>
      <c r="DR30" s="5">
        <f>(2 *DK30 +AU30*$DN30)/2</f>
        <v>8.4839182559379722E-3</v>
      </c>
      <c r="DS30" s="5">
        <f>(2 *DL30 +AV30*$DN30)/2</f>
        <v>-132.04553537580458</v>
      </c>
      <c r="DT30" s="5">
        <f>(2 *DM30 +AW30*$DN30)/2</f>
        <v>-3.25268720600029</v>
      </c>
      <c r="DU30" s="5">
        <f>SQRT(DR30^2+DS30^2+DT30^2)</f>
        <v>132.08559141223469</v>
      </c>
      <c r="DV30" s="16">
        <f>DR30/$DU30</f>
        <v>6.4230459698362926E-5</v>
      </c>
      <c r="DW30" s="16">
        <f>DS30/$DU30</f>
        <v>-0.99969674181716683</v>
      </c>
      <c r="DX30" s="16">
        <f>DT30/$DU30</f>
        <v>-2.4625602014747866E-2</v>
      </c>
      <c r="DY30" s="16">
        <f t="shared" si="4"/>
        <v>28.051775988151576</v>
      </c>
      <c r="DZ30" s="9">
        <f>AU30+$DY30*DV30</f>
        <v>-7.4409176255204956</v>
      </c>
      <c r="EA30" s="9">
        <f>AV30+$DY30*DW30</f>
        <v>-0.22474968145346352</v>
      </c>
      <c r="EB30" s="9">
        <f>AW30+$DY30*DX30+32.174</f>
        <v>9.1044917634722182</v>
      </c>
      <c r="EC30" s="9">
        <f t="shared" si="5"/>
        <v>11.760507548580906</v>
      </c>
      <c r="ED30" s="22">
        <f t="shared" si="6"/>
        <v>0.12522260299845656</v>
      </c>
      <c r="EE30" s="22">
        <f t="shared" si="7"/>
        <v>7.7407223266629008E-2</v>
      </c>
      <c r="EF30" s="22">
        <f t="shared" si="8"/>
        <v>806.9079800061952</v>
      </c>
      <c r="EG30" s="23">
        <f t="shared" si="9"/>
        <v>0.34380399659403288</v>
      </c>
      <c r="EH30" s="12">
        <f>IF(S30="L",1,-1)</f>
        <v>-1</v>
      </c>
      <c r="EI30" s="10">
        <f>DEGREES(ATAN(DM30/SQRT(DL30^2+DK30^2)))</f>
        <v>0.50134848736455562</v>
      </c>
      <c r="EJ30" s="10">
        <f>-DEGREES(ATAN(DK30/SQRT(DL30^2+DM30^2)))*EH30</f>
        <v>0.62073117524175825</v>
      </c>
      <c r="EK30" s="10">
        <f>DEGREES(ATAN(DQ30/SQRT(DP30^2+DO30^2)))</f>
        <v>-3.487113908119158</v>
      </c>
      <c r="EL30" s="10">
        <f>-DEGREES(ATAN(DO30/SQRT(DP30^2+DQ30^2)))*EH30</f>
        <v>-0.66619947445216043</v>
      </c>
      <c r="EM30" s="15">
        <f>(AD30-D30- (DK30/DL30)*(17/12-BO30))*12*EH30</f>
        <v>6.8379589331603938</v>
      </c>
      <c r="EN30" s="15">
        <f>(AE30-E30-(DM30/DL30)*(17/12-BO30)+0.5*32.174*DN30^2)*12</f>
        <v>9.501708432973583</v>
      </c>
      <c r="EO30" s="15">
        <f t="shared" si="10"/>
        <v>11.706414716591469</v>
      </c>
      <c r="EP30" s="15">
        <f>EM30/DN30*0.4</f>
        <v>6.8671969695038388</v>
      </c>
      <c r="EQ30" s="15">
        <f>EN30/DN30*0.4</f>
        <v>9.5423362429975462</v>
      </c>
      <c r="ER30" s="17">
        <f>SIN(RADIANS(CJ30))*EH30</f>
        <v>0.57357643635104616</v>
      </c>
      <c r="ES30" s="17">
        <f t="shared" si="11"/>
        <v>0.8191520442889918</v>
      </c>
      <c r="ET30" s="16">
        <f t="shared" si="12"/>
        <v>1</v>
      </c>
      <c r="EU30" s="20">
        <f>(0.5*DZ30*DN30^2)*12*EH30</f>
        <v>7.082583406636151</v>
      </c>
      <c r="EV30" s="20">
        <f>(0.5*EB30*DN30^2)*12</f>
        <v>8.6660443691329263</v>
      </c>
      <c r="EW30" s="20">
        <f t="shared" si="13"/>
        <v>11.192109395450808</v>
      </c>
      <c r="EX30" s="14">
        <f t="shared" si="14"/>
        <v>0.66305318434241478</v>
      </c>
      <c r="EY30" s="14">
        <f t="shared" si="15"/>
        <v>-0.50199492205663532</v>
      </c>
      <c r="EZ30" s="5">
        <f t="shared" si="16"/>
        <v>0.12343529757041694</v>
      </c>
      <c r="FA30" s="5">
        <f t="shared" si="17"/>
        <v>-8.7625113417058031E-2</v>
      </c>
      <c r="FB30" s="9">
        <f>IFERROR(INDEX('Pitcher Heights'!$B:$B,MATCH(H30,'Pitcher Heights'!A:A,0)),75)</f>
        <v>75</v>
      </c>
      <c r="FC30" s="26">
        <f>(9.58+0.31*FB30+1.02*ABS(D30)-2.57*E30-1.88*BE30)</f>
        <v>6.1651999999999987</v>
      </c>
      <c r="FD30" s="26">
        <f>17.16 -0.25*FB30-0.85*ABS(D30)+2.53*E30+0.665*BE30</f>
        <v>17.177500000000002</v>
      </c>
      <c r="FE30" s="26">
        <f t="shared" si="18"/>
        <v>0.70199696950384016</v>
      </c>
      <c r="FF30" s="26">
        <f t="shared" si="19"/>
        <v>-7.6351637570024558</v>
      </c>
    </row>
    <row r="31" spans="1:162" x14ac:dyDescent="0.25">
      <c r="A31" t="s">
        <v>209</v>
      </c>
      <c r="B31" s="1">
        <v>45505</v>
      </c>
      <c r="C31">
        <v>88.8</v>
      </c>
      <c r="D31">
        <v>-2.64</v>
      </c>
      <c r="E31">
        <v>5.5</v>
      </c>
      <c r="F31" t="s">
        <v>213</v>
      </c>
      <c r="G31">
        <v>682177</v>
      </c>
      <c r="H31">
        <v>572143</v>
      </c>
      <c r="J31" t="s">
        <v>145</v>
      </c>
      <c r="O31">
        <v>11</v>
      </c>
      <c r="P31" t="s">
        <v>227</v>
      </c>
      <c r="Q31" t="s">
        <v>118</v>
      </c>
      <c r="R31" t="s">
        <v>119</v>
      </c>
      <c r="S31" t="s">
        <v>118</v>
      </c>
      <c r="T31" t="s">
        <v>120</v>
      </c>
      <c r="U31" t="s">
        <v>121</v>
      </c>
      <c r="V31" t="s">
        <v>129</v>
      </c>
      <c r="Y31">
        <v>1</v>
      </c>
      <c r="Z31">
        <v>1</v>
      </c>
      <c r="AA31">
        <v>2024</v>
      </c>
      <c r="AB31">
        <v>0.49</v>
      </c>
      <c r="AC31">
        <v>0.4</v>
      </c>
      <c r="AD31">
        <v>-0.66</v>
      </c>
      <c r="AE31">
        <v>3.55</v>
      </c>
      <c r="AH31">
        <v>657041</v>
      </c>
      <c r="AI31">
        <v>0</v>
      </c>
      <c r="AJ31">
        <v>8</v>
      </c>
      <c r="AK31" t="s">
        <v>123</v>
      </c>
      <c r="AR31">
        <v>3.86240698562395</v>
      </c>
      <c r="AS31">
        <v>-129.42432103147601</v>
      </c>
      <c r="AT31">
        <v>0.35432936630922102</v>
      </c>
      <c r="AU31">
        <v>4.9179337992252501</v>
      </c>
      <c r="AV31">
        <v>22.571222468389401</v>
      </c>
      <c r="AW31">
        <v>-27.8688487534275</v>
      </c>
      <c r="AX31">
        <v>3.4</v>
      </c>
      <c r="AY31">
        <v>1.55</v>
      </c>
      <c r="BC31">
        <v>90.5</v>
      </c>
      <c r="BD31">
        <v>2350</v>
      </c>
      <c r="BE31">
        <v>6.9</v>
      </c>
      <c r="BF31">
        <v>746607</v>
      </c>
      <c r="BG31">
        <v>668939</v>
      </c>
      <c r="BH31">
        <v>663624</v>
      </c>
      <c r="BI31">
        <v>702616</v>
      </c>
      <c r="BJ31">
        <v>602104</v>
      </c>
      <c r="BK31">
        <v>683002</v>
      </c>
      <c r="BL31">
        <v>596103</v>
      </c>
      <c r="BM31">
        <v>656775</v>
      </c>
      <c r="BN31">
        <v>623993</v>
      </c>
      <c r="BO31">
        <v>53.64</v>
      </c>
      <c r="BW31">
        <v>70</v>
      </c>
      <c r="BX31">
        <v>3</v>
      </c>
      <c r="BY31" t="s">
        <v>211</v>
      </c>
      <c r="BZ31">
        <v>10</v>
      </c>
      <c r="CA31">
        <v>3</v>
      </c>
      <c r="CB31">
        <v>10</v>
      </c>
      <c r="CC31">
        <v>3</v>
      </c>
      <c r="CD31">
        <v>3</v>
      </c>
      <c r="CE31">
        <v>10</v>
      </c>
      <c r="CF31">
        <v>10</v>
      </c>
      <c r="CG31">
        <v>3</v>
      </c>
      <c r="CH31" t="s">
        <v>125</v>
      </c>
      <c r="CI31" t="s">
        <v>126</v>
      </c>
      <c r="CJ31">
        <v>158</v>
      </c>
      <c r="CK31">
        <v>0</v>
      </c>
      <c r="CL31">
        <v>-7.3999999999999996E-2</v>
      </c>
      <c r="CP31">
        <v>7.3999999999999996E-2</v>
      </c>
      <c r="CR31">
        <v>7</v>
      </c>
      <c r="CS31">
        <v>7</v>
      </c>
      <c r="CT31">
        <v>0.999</v>
      </c>
      <c r="CU31">
        <v>0.999</v>
      </c>
      <c r="CV31">
        <v>34</v>
      </c>
      <c r="CW31">
        <v>27</v>
      </c>
      <c r="CX31">
        <v>34</v>
      </c>
      <c r="CY31">
        <v>27</v>
      </c>
      <c r="CZ31">
        <v>1</v>
      </c>
      <c r="DA31">
        <v>0</v>
      </c>
      <c r="DB31">
        <v>1</v>
      </c>
      <c r="DC31">
        <v>2</v>
      </c>
      <c r="DD31">
        <v>3</v>
      </c>
      <c r="DE31">
        <v>2</v>
      </c>
      <c r="DF31">
        <v>2.44</v>
      </c>
      <c r="DG31">
        <v>-0.49</v>
      </c>
      <c r="DH31">
        <v>0.49</v>
      </c>
      <c r="DI31">
        <v>34.799999999999997</v>
      </c>
      <c r="DJ31" s="6">
        <f>(-AS31-SQRT(AS31^2-2*AV31*(50-BO31)))/AV31</f>
        <v>-2.8055906986310355E-2</v>
      </c>
      <c r="DK31" s="2">
        <f>AR31+AU31*$DJ31</f>
        <v>3.7244298923880543</v>
      </c>
      <c r="DL31" s="2">
        <f>AS31+AV31*$DJ31</f>
        <v>-130.05757714961646</v>
      </c>
      <c r="DM31" s="2">
        <f>AT31+AW31*$DJ31</f>
        <v>1.1362151947509342</v>
      </c>
      <c r="DN31" s="4">
        <f>(-DL31-SQRT(DL31^2-2*AV31*(BO31-17/12)))/AV31</f>
        <v>0.41660022602155683</v>
      </c>
      <c r="DO31" s="12">
        <f t="shared" si="1"/>
        <v>5.7732422247043473</v>
      </c>
      <c r="DP31" s="12">
        <f t="shared" si="2"/>
        <v>-120.6544007677026</v>
      </c>
      <c r="DQ31" s="12">
        <f t="shared" si="3"/>
        <v>-10.473953494887546</v>
      </c>
      <c r="DR31" s="5">
        <f>(2 *DK31 +AU31*$DN31)/2</f>
        <v>4.7488360585462006</v>
      </c>
      <c r="DS31" s="5">
        <f>(2 *DL31 +AV31*$DN31)/2</f>
        <v>-125.35598895865954</v>
      </c>
      <c r="DT31" s="5">
        <f>(2 *DM31 +AW31*$DN31)/2</f>
        <v>-4.6688691500683053</v>
      </c>
      <c r="DU31" s="5">
        <f>SQRT(DR31^2+DS31^2+DT31^2)</f>
        <v>125.5327596719477</v>
      </c>
      <c r="DV31" s="16">
        <f>DR31/$DU31</f>
        <v>3.7829456398124607E-2</v>
      </c>
      <c r="DW31" s="16">
        <f>DS31/$DU31</f>
        <v>-0.99859183599763035</v>
      </c>
      <c r="DX31" s="16">
        <f>DT31/$DU31</f>
        <v>-3.7192436159846798E-2</v>
      </c>
      <c r="DY31" s="16">
        <f t="shared" si="4"/>
        <v>22.513514786089917</v>
      </c>
      <c r="DZ31" s="9">
        <f>AU31+$DY31*DV31</f>
        <v>5.7696078251941723</v>
      </c>
      <c r="EA31" s="9">
        <f>AV31+$DY31*DW31</f>
        <v>8.9410403388072268E-2</v>
      </c>
      <c r="EB31" s="9">
        <f>AW31+$DY31*DX31+32.174</f>
        <v>3.4678187851570819</v>
      </c>
      <c r="EC31" s="9">
        <f t="shared" si="5"/>
        <v>6.7321717003849644</v>
      </c>
      <c r="ED31" s="22">
        <f t="shared" si="6"/>
        <v>7.9361265340871914E-2</v>
      </c>
      <c r="EE31" s="22">
        <f t="shared" si="7"/>
        <v>4.4727333107687436E-2</v>
      </c>
      <c r="EF31" s="22">
        <f t="shared" si="8"/>
        <v>443.11571941956174</v>
      </c>
      <c r="EG31" s="23">
        <f t="shared" si="9"/>
        <v>0.18855988060406884</v>
      </c>
      <c r="EH31" s="12">
        <f>IF(S31="L",1,-1)</f>
        <v>-1</v>
      </c>
      <c r="EI31" s="10">
        <f>DEGREES(ATAN(DM31/SQRT(DL31^2+DK31^2)))</f>
        <v>0.50033228183205869</v>
      </c>
      <c r="EJ31" s="10">
        <f>-DEGREES(ATAN(DK31/SQRT(DL31^2+DM31^2)))*EH31</f>
        <v>1.6402556370790866</v>
      </c>
      <c r="EK31" s="10">
        <f>DEGREES(ATAN(DQ31/SQRT(DP31^2+DO31^2)))</f>
        <v>-4.9557408882139793</v>
      </c>
      <c r="EL31" s="10">
        <f>-DEGREES(ATAN(DO31/SQRT(DP31^2+DQ31^2)))*EH31</f>
        <v>2.7292312441839979</v>
      </c>
      <c r="EM31" s="15">
        <f>(AD31-D31- (DK31/DL31)*(17/12-BO31))*12*EH31</f>
        <v>-5.813904308268679</v>
      </c>
      <c r="EN31" s="15">
        <f>(AE31-E31-(DM31/DL31)*(17/12-BO31)+0.5*32.174*DN31^2)*12</f>
        <v>4.6290642401037676</v>
      </c>
      <c r="EO31" s="15">
        <f t="shared" si="10"/>
        <v>7.43167000375505</v>
      </c>
      <c r="EP31" s="15">
        <f>EM31/DN31*0.4</f>
        <v>-5.5822382659656462</v>
      </c>
      <c r="EQ31" s="15">
        <f>EN31/DN31*0.4</f>
        <v>4.4446103971765378</v>
      </c>
      <c r="ER31" s="17">
        <f>SIN(RADIANS(CJ31))*EH31</f>
        <v>-0.37460659341591224</v>
      </c>
      <c r="ES31" s="17">
        <f t="shared" si="11"/>
        <v>0.92718385456678731</v>
      </c>
      <c r="ET31" s="16">
        <f t="shared" si="12"/>
        <v>1</v>
      </c>
      <c r="EU31" s="20">
        <f>(0.5*DZ31*DN31^2)*12*EH31</f>
        <v>-6.0080916217289788</v>
      </c>
      <c r="EV31" s="20">
        <f>(0.5*EB31*DN31^2)*12</f>
        <v>3.6111593058017668</v>
      </c>
      <c r="EW31" s="20">
        <f t="shared" si="13"/>
        <v>7.0098242821748853</v>
      </c>
      <c r="EX31" s="14">
        <f t="shared" si="14"/>
        <v>-3.3821652269393025</v>
      </c>
      <c r="EY31" s="14">
        <f t="shared" si="15"/>
        <v>-2.8882365919810065</v>
      </c>
      <c r="EZ31" s="5">
        <f t="shared" si="16"/>
        <v>-3.0299517247707799</v>
      </c>
      <c r="FA31" s="5">
        <f t="shared" si="17"/>
        <v>-2.2614601998462103</v>
      </c>
      <c r="FB31" s="9">
        <f>IFERROR(INDEX('Pitcher Heights'!$B:$B,MATCH(H31,'Pitcher Heights'!A:A,0)),75)</f>
        <v>76</v>
      </c>
      <c r="FC31" s="26">
        <f>(9.58+0.31*FB31+1.02*ABS(D31)-2.57*E31-1.88*BE31)</f>
        <v>8.7258000000000013</v>
      </c>
      <c r="FD31" s="26">
        <f>17.16 -0.25*FB31-0.85*ABS(D31)+2.53*E31+0.665*BE31</f>
        <v>14.419499999999999</v>
      </c>
      <c r="FE31" s="26">
        <f t="shared" si="18"/>
        <v>-14.308038265965648</v>
      </c>
      <c r="FF31" s="26">
        <f t="shared" si="19"/>
        <v>-9.9748896028234615</v>
      </c>
    </row>
    <row r="32" spans="1:162" x14ac:dyDescent="0.25">
      <c r="A32" t="s">
        <v>113</v>
      </c>
      <c r="B32" s="1">
        <v>45505</v>
      </c>
      <c r="C32">
        <v>80.599999999999994</v>
      </c>
      <c r="D32">
        <v>2.67</v>
      </c>
      <c r="E32">
        <v>5.57</v>
      </c>
      <c r="F32" t="s">
        <v>114</v>
      </c>
      <c r="G32">
        <v>678877</v>
      </c>
      <c r="H32">
        <v>669432</v>
      </c>
      <c r="J32" t="s">
        <v>116</v>
      </c>
      <c r="O32">
        <v>12</v>
      </c>
      <c r="P32" t="s">
        <v>200</v>
      </c>
      <c r="Q32" t="s">
        <v>118</v>
      </c>
      <c r="R32" t="s">
        <v>118</v>
      </c>
      <c r="S32" t="s">
        <v>119</v>
      </c>
      <c r="T32" t="s">
        <v>120</v>
      </c>
      <c r="U32" t="s">
        <v>121</v>
      </c>
      <c r="V32" t="s">
        <v>122</v>
      </c>
      <c r="Y32">
        <v>0</v>
      </c>
      <c r="Z32">
        <v>0</v>
      </c>
      <c r="AA32">
        <v>2024</v>
      </c>
      <c r="AB32">
        <v>-0.46</v>
      </c>
      <c r="AC32">
        <v>7.0000000000000007E-2</v>
      </c>
      <c r="AD32">
        <v>1.72</v>
      </c>
      <c r="AE32">
        <v>2.66</v>
      </c>
      <c r="AH32">
        <v>681807</v>
      </c>
      <c r="AI32">
        <v>2</v>
      </c>
      <c r="AJ32">
        <v>1</v>
      </c>
      <c r="AK32" t="s">
        <v>123</v>
      </c>
      <c r="AR32">
        <v>-1.24331112052481</v>
      </c>
      <c r="AS32">
        <v>-117.475763262136</v>
      </c>
      <c r="AT32">
        <v>-5.3349940823350598E-3</v>
      </c>
      <c r="AU32">
        <v>-4.09415195776924</v>
      </c>
      <c r="AV32">
        <v>20.389308727259099</v>
      </c>
      <c r="AW32">
        <v>-31.686416674305899</v>
      </c>
      <c r="AX32">
        <v>3.5</v>
      </c>
      <c r="AY32">
        <v>1.63</v>
      </c>
      <c r="BC32">
        <v>81.7</v>
      </c>
      <c r="BD32">
        <v>2270</v>
      </c>
      <c r="BE32">
        <v>6.7</v>
      </c>
      <c r="BF32">
        <v>746607</v>
      </c>
      <c r="BG32">
        <v>668939</v>
      </c>
      <c r="BH32">
        <v>663624</v>
      </c>
      <c r="BI32">
        <v>702616</v>
      </c>
      <c r="BJ32">
        <v>602104</v>
      </c>
      <c r="BK32">
        <v>683002</v>
      </c>
      <c r="BL32">
        <v>681297</v>
      </c>
      <c r="BM32">
        <v>656775</v>
      </c>
      <c r="BN32">
        <v>623993</v>
      </c>
      <c r="BO32">
        <v>53.77</v>
      </c>
      <c r="BW32">
        <v>11</v>
      </c>
      <c r="BX32">
        <v>1</v>
      </c>
      <c r="BY32" t="s">
        <v>124</v>
      </c>
      <c r="BZ32">
        <v>2</v>
      </c>
      <c r="CA32">
        <v>1</v>
      </c>
      <c r="CB32">
        <v>2</v>
      </c>
      <c r="CC32">
        <v>1</v>
      </c>
      <c r="CD32">
        <v>1</v>
      </c>
      <c r="CE32">
        <v>2</v>
      </c>
      <c r="CF32">
        <v>2</v>
      </c>
      <c r="CG32">
        <v>1</v>
      </c>
      <c r="CH32" t="s">
        <v>126</v>
      </c>
      <c r="CI32" t="s">
        <v>126</v>
      </c>
      <c r="CJ32">
        <v>229</v>
      </c>
      <c r="CK32">
        <v>0</v>
      </c>
      <c r="CL32">
        <v>2.8000000000000001E-2</v>
      </c>
      <c r="CP32">
        <v>-2.8000000000000001E-2</v>
      </c>
      <c r="CR32">
        <v>1</v>
      </c>
      <c r="CS32">
        <v>1</v>
      </c>
      <c r="CT32">
        <v>0.628</v>
      </c>
      <c r="CU32">
        <v>0.628</v>
      </c>
      <c r="CV32">
        <v>26</v>
      </c>
      <c r="CW32">
        <v>22</v>
      </c>
      <c r="CX32">
        <v>27</v>
      </c>
      <c r="CY32">
        <v>23</v>
      </c>
      <c r="CZ32">
        <v>1</v>
      </c>
      <c r="DA32">
        <v>0</v>
      </c>
      <c r="DB32">
        <v>6</v>
      </c>
      <c r="DC32">
        <v>3</v>
      </c>
      <c r="DD32">
        <v>6</v>
      </c>
      <c r="DE32">
        <v>2</v>
      </c>
      <c r="DF32">
        <v>3.4</v>
      </c>
      <c r="DG32">
        <v>-0.46</v>
      </c>
      <c r="DH32">
        <v>0.46</v>
      </c>
      <c r="DI32">
        <v>20.100000000000001</v>
      </c>
      <c r="DJ32" s="6">
        <f>(-AS32-SQRT(AS32^2-2*AV32*(50-BO32)))/AV32</f>
        <v>-3.2002846478660162E-2</v>
      </c>
      <c r="DK32" s="2">
        <f>AR32+AU32*$DJ32</f>
        <v>-1.112286603960015</v>
      </c>
      <c r="DL32" s="2">
        <f>AS32+AV32*$DJ32</f>
        <v>-118.12827917914048</v>
      </c>
      <c r="DM32" s="2">
        <f>AT32+AW32*$DJ32</f>
        <v>1.0087205342043342</v>
      </c>
      <c r="DN32" s="4">
        <f>(-DL32-SQRT(DL32^2-2*AV32*(BO32-17/12)))/AV32</f>
        <v>0.46157738304690782</v>
      </c>
      <c r="DO32" s="12">
        <f t="shared" si="1"/>
        <v>-3.002054550423515</v>
      </c>
      <c r="DP32" s="12">
        <f t="shared" si="2"/>
        <v>-108.71703541467674</v>
      </c>
      <c r="DQ32" s="12">
        <f t="shared" si="3"/>
        <v>-13.617012752455686</v>
      </c>
      <c r="DR32" s="5">
        <f>(2 *DK32 +AU32*$DN32)/2</f>
        <v>-2.0571705771917648</v>
      </c>
      <c r="DS32" s="5">
        <f>(2 *DL32 +AV32*$DN32)/2</f>
        <v>-113.42265729690861</v>
      </c>
      <c r="DT32" s="5">
        <f>(2 *DM32 +AW32*$DN32)/2</f>
        <v>-6.3041461091256759</v>
      </c>
      <c r="DU32" s="5">
        <f>SQRT(DR32^2+DS32^2+DT32^2)</f>
        <v>113.61634300240809</v>
      </c>
      <c r="DV32" s="16">
        <f>DR32/$DU32</f>
        <v>-1.8106291074235361E-2</v>
      </c>
      <c r="DW32" s="16">
        <f>DS32/$DU32</f>
        <v>-0.99829526544877989</v>
      </c>
      <c r="DX32" s="16">
        <f>DT32/$DU32</f>
        <v>-5.5486261417444671E-2</v>
      </c>
      <c r="DY32" s="16">
        <f t="shared" si="4"/>
        <v>20.307474637018977</v>
      </c>
      <c r="DZ32" s="9">
        <f>AU32+$DY32*DV32</f>
        <v>-4.4618450045297573</v>
      </c>
      <c r="EA32" s="9">
        <f>AV32+$DY32*DW32</f>
        <v>0.11645294390187289</v>
      </c>
      <c r="EB32" s="9">
        <f>AW32+$DY32*DX32+32.174</f>
        <v>-0.63920252074365891</v>
      </c>
      <c r="EC32" s="9">
        <f t="shared" si="5"/>
        <v>4.5089025266815881</v>
      </c>
      <c r="ED32" s="22">
        <f t="shared" si="6"/>
        <v>6.4886864190689744E-2</v>
      </c>
      <c r="EE32" s="22">
        <f t="shared" si="7"/>
        <v>3.5619441847900578E-2</v>
      </c>
      <c r="EF32" s="22">
        <f t="shared" si="8"/>
        <v>319.38535102328302</v>
      </c>
      <c r="EG32" s="23">
        <f t="shared" si="9"/>
        <v>0.14069839252127006</v>
      </c>
      <c r="EH32" s="12">
        <f>IF(S32="L",1,-1)</f>
        <v>1</v>
      </c>
      <c r="EI32" s="10">
        <f>DEGREES(ATAN(DM32/SQRT(DL32^2+DK32^2)))</f>
        <v>0.48922631655948295</v>
      </c>
      <c r="EJ32" s="10">
        <f>-DEGREES(ATAN(DK32/SQRT(DL32^2+DM32^2)))*EH32</f>
        <v>0.53945695292754725</v>
      </c>
      <c r="EK32" s="10">
        <f>DEGREES(ATAN(DQ32/SQRT(DP32^2+DO32^2)))</f>
        <v>-7.1365331429653622</v>
      </c>
      <c r="EL32" s="10">
        <f>-DEGREES(ATAN(DO32/SQRT(DP32^2+DQ32^2)))*EH32</f>
        <v>1.5694764360787037</v>
      </c>
      <c r="EM32" s="15">
        <f>(AD32-D32- (DK32/DL32)*(17/12-BO32))*12*EH32</f>
        <v>-5.4845414753554325</v>
      </c>
      <c r="EN32" s="15">
        <f>(AE32-E32-(DM32/DL32)*(17/12-BO32)+0.5*32.174*DN32^2)*12</f>
        <v>0.8440701838129776</v>
      </c>
      <c r="EO32" s="15">
        <f t="shared" si="10"/>
        <v>5.5491125119334184</v>
      </c>
      <c r="EP32" s="15">
        <f>EM32/DN32*0.4</f>
        <v>-4.752868469552431</v>
      </c>
      <c r="EQ32" s="15">
        <f>EN32/DN32*0.4</f>
        <v>0.73146580817388018</v>
      </c>
      <c r="ER32" s="17">
        <f>SIN(RADIANS(CJ32))*EH32</f>
        <v>-0.75470958022277201</v>
      </c>
      <c r="ES32" s="17">
        <f t="shared" si="11"/>
        <v>0.65605902899050728</v>
      </c>
      <c r="ET32" s="16">
        <f t="shared" si="12"/>
        <v>1</v>
      </c>
      <c r="EU32" s="20">
        <f>(0.5*DZ32*DN32^2)*12*EH32</f>
        <v>-5.7036750012960278</v>
      </c>
      <c r="EV32" s="20">
        <f>(0.5*EB32*DN32^2)*12</f>
        <v>-0.81710669793094959</v>
      </c>
      <c r="EW32" s="20">
        <f t="shared" si="13"/>
        <v>5.7619069652514234</v>
      </c>
      <c r="EX32" s="14">
        <f t="shared" si="14"/>
        <v>-1.3551086142684596</v>
      </c>
      <c r="EY32" s="14">
        <f t="shared" si="15"/>
        <v>-4.5972577866874387</v>
      </c>
      <c r="EZ32" s="5">
        <f t="shared" si="16"/>
        <v>-1.2965731008652304</v>
      </c>
      <c r="FA32" s="5">
        <f t="shared" si="17"/>
        <v>-2.7964751825251355</v>
      </c>
      <c r="FB32" s="9">
        <f>IFERROR(INDEX('Pitcher Heights'!$B:$B,MATCH(H32,'Pitcher Heights'!A:A,0)),75)</f>
        <v>77</v>
      </c>
      <c r="FC32" s="26">
        <f>(9.58+0.31*FB32+1.02*ABS(D32)-2.57*E32-1.88*BE32)</f>
        <v>9.2624999999999993</v>
      </c>
      <c r="FD32" s="26">
        <f>17.16 -0.25*FB32-0.85*ABS(D32)+2.53*E32+0.665*BE32</f>
        <v>14.188100000000002</v>
      </c>
      <c r="FE32" s="26">
        <f t="shared" si="18"/>
        <v>-14.015368469552431</v>
      </c>
      <c r="FF32" s="26">
        <f t="shared" si="19"/>
        <v>-13.456634191826122</v>
      </c>
    </row>
    <row r="33" spans="1:162" x14ac:dyDescent="0.25">
      <c r="A33" t="s">
        <v>209</v>
      </c>
      <c r="B33" s="1">
        <v>45505</v>
      </c>
      <c r="C33">
        <v>85.3</v>
      </c>
      <c r="D33">
        <v>-1.53</v>
      </c>
      <c r="E33">
        <v>5.96</v>
      </c>
      <c r="F33" t="s">
        <v>178</v>
      </c>
      <c r="G33">
        <v>678877</v>
      </c>
      <c r="H33">
        <v>544150</v>
      </c>
      <c r="J33" t="s">
        <v>116</v>
      </c>
      <c r="O33">
        <v>12</v>
      </c>
      <c r="P33" t="s">
        <v>210</v>
      </c>
      <c r="Q33" t="s">
        <v>118</v>
      </c>
      <c r="R33" t="s">
        <v>118</v>
      </c>
      <c r="S33" t="s">
        <v>118</v>
      </c>
      <c r="T33" t="s">
        <v>120</v>
      </c>
      <c r="U33" t="s">
        <v>121</v>
      </c>
      <c r="V33" t="s">
        <v>122</v>
      </c>
      <c r="Y33">
        <v>0</v>
      </c>
      <c r="Z33">
        <v>1</v>
      </c>
      <c r="AA33">
        <v>2024</v>
      </c>
      <c r="AB33">
        <v>0.33</v>
      </c>
      <c r="AC33">
        <v>0.73</v>
      </c>
      <c r="AD33">
        <v>0.49</v>
      </c>
      <c r="AE33">
        <v>4.01</v>
      </c>
      <c r="AG33">
        <v>647304</v>
      </c>
      <c r="AI33">
        <v>2</v>
      </c>
      <c r="AJ33">
        <v>5</v>
      </c>
      <c r="AK33" t="s">
        <v>123</v>
      </c>
      <c r="AR33">
        <v>4.1142440506861204</v>
      </c>
      <c r="AS33">
        <v>-124.22233008744099</v>
      </c>
      <c r="AT33">
        <v>0.23153206256934999</v>
      </c>
      <c r="AU33">
        <v>2.6856584462359598</v>
      </c>
      <c r="AV33">
        <v>23.3429363845996</v>
      </c>
      <c r="AW33">
        <v>-24.841037286523399</v>
      </c>
      <c r="AX33">
        <v>3.5</v>
      </c>
      <c r="AY33">
        <v>1.7</v>
      </c>
      <c r="BC33">
        <v>86.1</v>
      </c>
      <c r="BD33">
        <v>2208</v>
      </c>
      <c r="BE33">
        <v>6.6</v>
      </c>
      <c r="BF33">
        <v>746607</v>
      </c>
      <c r="BG33">
        <v>668939</v>
      </c>
      <c r="BH33">
        <v>663624</v>
      </c>
      <c r="BI33">
        <v>702616</v>
      </c>
      <c r="BJ33">
        <v>602104</v>
      </c>
      <c r="BK33">
        <v>683002</v>
      </c>
      <c r="BL33">
        <v>681297</v>
      </c>
      <c r="BM33">
        <v>656775</v>
      </c>
      <c r="BN33">
        <v>623993</v>
      </c>
      <c r="BO33">
        <v>53.9</v>
      </c>
      <c r="BW33">
        <v>42</v>
      </c>
      <c r="BX33">
        <v>2</v>
      </c>
      <c r="BY33" t="s">
        <v>211</v>
      </c>
      <c r="BZ33">
        <v>5</v>
      </c>
      <c r="CA33">
        <v>2</v>
      </c>
      <c r="CB33">
        <v>5</v>
      </c>
      <c r="CC33">
        <v>2</v>
      </c>
      <c r="CD33">
        <v>2</v>
      </c>
      <c r="CE33">
        <v>5</v>
      </c>
      <c r="CF33">
        <v>5</v>
      </c>
      <c r="CG33">
        <v>2</v>
      </c>
      <c r="CH33" t="s">
        <v>126</v>
      </c>
      <c r="CI33" t="s">
        <v>126</v>
      </c>
      <c r="CJ33">
        <v>193</v>
      </c>
      <c r="CK33">
        <v>0</v>
      </c>
      <c r="CL33">
        <v>1.2999999999999999E-2</v>
      </c>
      <c r="CP33">
        <v>-1.2999999999999999E-2</v>
      </c>
      <c r="CR33">
        <v>3</v>
      </c>
      <c r="CS33">
        <v>3</v>
      </c>
      <c r="CT33">
        <v>0.88600000000000001</v>
      </c>
      <c r="CU33">
        <v>0.88600000000000001</v>
      </c>
      <c r="CV33">
        <v>34</v>
      </c>
      <c r="CW33">
        <v>22</v>
      </c>
      <c r="CX33">
        <v>35</v>
      </c>
      <c r="CY33">
        <v>23</v>
      </c>
      <c r="CZ33">
        <v>1</v>
      </c>
      <c r="DA33">
        <v>2</v>
      </c>
      <c r="DB33">
        <v>4</v>
      </c>
      <c r="DC33">
        <v>3</v>
      </c>
      <c r="DD33">
        <v>5</v>
      </c>
      <c r="DE33">
        <v>2</v>
      </c>
      <c r="DF33">
        <v>2.38</v>
      </c>
      <c r="DG33">
        <v>-0.33</v>
      </c>
      <c r="DH33">
        <v>-0.33</v>
      </c>
      <c r="DI33">
        <v>34.299999999999997</v>
      </c>
      <c r="DJ33" s="6">
        <f>(-AS33-SQRT(AS33^2-2*AV33*(50-BO33)))/AV33</f>
        <v>-3.1303254404322717E-2</v>
      </c>
      <c r="DK33" s="2">
        <f>AR33+AU33*$DJ33</f>
        <v>4.0301742011004782</v>
      </c>
      <c r="DL33" s="2">
        <f>AS33+AV33*$DJ33</f>
        <v>-124.95303996363204</v>
      </c>
      <c r="DM33" s="2">
        <f>AT33+AW33*$DJ33</f>
        <v>1.0091373724166584</v>
      </c>
      <c r="DN33" s="4">
        <f>(-DL33-SQRT(DL33^2-2*AV33*(BO33-17/12)))/AV33</f>
        <v>0.43793901286006903</v>
      </c>
      <c r="DO33" s="12">
        <f t="shared" si="1"/>
        <v>5.2063288099243614</v>
      </c>
      <c r="DP33" s="12">
        <f t="shared" si="2"/>
        <v>-114.7302574461051</v>
      </c>
      <c r="DQ33" s="12">
        <f t="shared" si="3"/>
        <v>-9.8697219752635661</v>
      </c>
      <c r="DR33" s="5">
        <f>(2 *DK33 +AU33*$DN33)/2</f>
        <v>4.6182515055124194</v>
      </c>
      <c r="DS33" s="5">
        <f>(2 *DL33 +AV33*$DN33)/2</f>
        <v>-119.84164870486856</v>
      </c>
      <c r="DT33" s="5">
        <f>(2 *DM33 +AW33*$DN33)/2</f>
        <v>-4.4302923014234539</v>
      </c>
      <c r="DU33" s="5">
        <f>SQRT(DR33^2+DS33^2+DT33^2)</f>
        <v>120.01240144728936</v>
      </c>
      <c r="DV33" s="16">
        <f>DR33/$DU33</f>
        <v>3.8481452331747573E-2</v>
      </c>
      <c r="DW33" s="16">
        <f>DS33/$DU33</f>
        <v>-0.99857720751887635</v>
      </c>
      <c r="DX33" s="16">
        <f>DT33/$DU33</f>
        <v>-3.6915287486929273E-2</v>
      </c>
      <c r="DY33" s="16">
        <f t="shared" si="4"/>
        <v>23.477074619444981</v>
      </c>
      <c r="DZ33" s="9">
        <f>AU33+$DY33*DV33</f>
        <v>3.5890903740930127</v>
      </c>
      <c r="EA33" s="9">
        <f>AV33+$DY33*DW33</f>
        <v>-0.10073522959805459</v>
      </c>
      <c r="EB33" s="9">
        <f>AW33+$DY33*DX33+32.174</f>
        <v>6.4662997545476983</v>
      </c>
      <c r="EC33" s="9">
        <f t="shared" si="5"/>
        <v>7.3962659373195141</v>
      </c>
      <c r="ED33" s="22">
        <f t="shared" si="6"/>
        <v>9.539548455961494E-2</v>
      </c>
      <c r="EE33" s="22">
        <f t="shared" si="7"/>
        <v>5.543679380426756E-2</v>
      </c>
      <c r="EF33" s="22">
        <f t="shared" si="8"/>
        <v>525.06286926584153</v>
      </c>
      <c r="EG33" s="23">
        <f t="shared" si="9"/>
        <v>0.23780021252981953</v>
      </c>
      <c r="EH33" s="12">
        <f>IF(S33="L",1,-1)</f>
        <v>-1</v>
      </c>
      <c r="EI33" s="10">
        <f>DEGREES(ATAN(DM33/SQRT(DL33^2+DK33^2)))</f>
        <v>0.46247779481180135</v>
      </c>
      <c r="EJ33" s="10">
        <f>-DEGREES(ATAN(DK33/SQRT(DL33^2+DM33^2)))*EH33</f>
        <v>1.8472894169760019</v>
      </c>
      <c r="EK33" s="10">
        <f>DEGREES(ATAN(DQ33/SQRT(DP33^2+DO33^2)))</f>
        <v>-4.9117604480312336</v>
      </c>
      <c r="EL33" s="10">
        <f>-DEGREES(ATAN(DO33/SQRT(DP33^2+DQ33^2)))*EH33</f>
        <v>2.5886870335806833</v>
      </c>
      <c r="EM33" s="15">
        <f>(AD33-D33- (DK33/DL33)*(17/12-BO33))*12*EH33</f>
        <v>-3.9267390133778814</v>
      </c>
      <c r="EN33" s="15">
        <f>(AE33-E33-(DM33/DL33)*(17/12-BO33)+0.5*32.174*DN33^2)*12</f>
        <v>8.5376719514539605</v>
      </c>
      <c r="EO33" s="15">
        <f t="shared" si="10"/>
        <v>9.3973997270429859</v>
      </c>
      <c r="EP33" s="15">
        <f>EM33/DN33*0.4</f>
        <v>-3.586562419030304</v>
      </c>
      <c r="EQ33" s="15">
        <f>EN33/DN33*0.4</f>
        <v>7.7980464866069656</v>
      </c>
      <c r="ER33" s="17">
        <f>SIN(RADIANS(CJ33))*EH33</f>
        <v>0.22495105434386498</v>
      </c>
      <c r="ES33" s="17">
        <f t="shared" si="11"/>
        <v>0.97437006478523525</v>
      </c>
      <c r="ET33" s="16">
        <f t="shared" si="12"/>
        <v>1</v>
      </c>
      <c r="EU33" s="20">
        <f>(0.5*DZ33*DN33^2)*12*EH33</f>
        <v>-4.1301223252575419</v>
      </c>
      <c r="EV33" s="20">
        <f>(0.5*EB33*DN33^2)*12</f>
        <v>7.4410522428858457</v>
      </c>
      <c r="EW33" s="20">
        <f t="shared" si="13"/>
        <v>8.5104153190632967</v>
      </c>
      <c r="EX33" s="14">
        <f t="shared" si="14"/>
        <v>-6.0445492241850101</v>
      </c>
      <c r="EY33" s="14">
        <f t="shared" si="15"/>
        <v>-0.85124168289911673</v>
      </c>
      <c r="EZ33" s="5">
        <f t="shared" si="16"/>
        <v>-6.0406939900669503</v>
      </c>
      <c r="FA33" s="5">
        <f t="shared" si="17"/>
        <v>-0.61887302939766542</v>
      </c>
      <c r="FB33" s="9">
        <f>IFERROR(INDEX('Pitcher Heights'!$B:$B,MATCH(H33,'Pitcher Heights'!A:A,0)),75)</f>
        <v>75</v>
      </c>
      <c r="FC33" s="26">
        <f>(9.58+0.31*FB33+1.02*ABS(D33)-2.57*E33-1.88*BE33)</f>
        <v>6.6654</v>
      </c>
      <c r="FD33" s="26">
        <f>17.16 -0.25*FB33-0.85*ABS(D33)+2.53*E33+0.665*BE33</f>
        <v>16.577300000000001</v>
      </c>
      <c r="FE33" s="26">
        <f t="shared" si="18"/>
        <v>-10.251962419030304</v>
      </c>
      <c r="FF33" s="26">
        <f t="shared" si="19"/>
        <v>-8.7792535133930354</v>
      </c>
    </row>
    <row r="34" spans="1:162" x14ac:dyDescent="0.25">
      <c r="A34" t="s">
        <v>127</v>
      </c>
      <c r="B34" s="1">
        <v>45505</v>
      </c>
      <c r="C34">
        <v>93.3</v>
      </c>
      <c r="D34">
        <v>1.93</v>
      </c>
      <c r="E34">
        <v>5.47</v>
      </c>
      <c r="F34" t="s">
        <v>206</v>
      </c>
      <c r="G34">
        <v>683002</v>
      </c>
      <c r="H34">
        <v>682120</v>
      </c>
      <c r="J34" t="s">
        <v>116</v>
      </c>
      <c r="O34">
        <v>12</v>
      </c>
      <c r="P34" t="s">
        <v>221</v>
      </c>
      <c r="Q34" t="s">
        <v>118</v>
      </c>
      <c r="R34" t="s">
        <v>119</v>
      </c>
      <c r="S34" t="s">
        <v>119</v>
      </c>
      <c r="T34" t="s">
        <v>120</v>
      </c>
      <c r="U34" t="s">
        <v>121</v>
      </c>
      <c r="V34" t="s">
        <v>122</v>
      </c>
      <c r="Y34">
        <v>0</v>
      </c>
      <c r="Z34">
        <v>0</v>
      </c>
      <c r="AA34">
        <v>2024</v>
      </c>
      <c r="AB34">
        <v>1.0900000000000001</v>
      </c>
      <c r="AC34">
        <v>0.54</v>
      </c>
      <c r="AD34">
        <v>1.47</v>
      </c>
      <c r="AE34">
        <v>3.83</v>
      </c>
      <c r="AG34">
        <v>596103</v>
      </c>
      <c r="AH34">
        <v>668939</v>
      </c>
      <c r="AI34">
        <v>1</v>
      </c>
      <c r="AJ34">
        <v>8</v>
      </c>
      <c r="AK34" t="s">
        <v>140</v>
      </c>
      <c r="AR34">
        <v>-3.60675501800285</v>
      </c>
      <c r="AS34">
        <v>-135.916699033236</v>
      </c>
      <c r="AT34">
        <v>0.36373937632941</v>
      </c>
      <c r="AU34">
        <v>14.283402891154401</v>
      </c>
      <c r="AV34">
        <v>30.363309210656901</v>
      </c>
      <c r="AW34">
        <v>-25.744477691757901</v>
      </c>
      <c r="AX34">
        <v>3.65</v>
      </c>
      <c r="AY34">
        <v>1.73</v>
      </c>
      <c r="BC34">
        <v>94</v>
      </c>
      <c r="BD34">
        <v>2292</v>
      </c>
      <c r="BE34">
        <v>6.7</v>
      </c>
      <c r="BF34">
        <v>746607</v>
      </c>
      <c r="BG34">
        <v>666310</v>
      </c>
      <c r="BH34">
        <v>647304</v>
      </c>
      <c r="BI34">
        <v>671289</v>
      </c>
      <c r="BJ34">
        <v>608070</v>
      </c>
      <c r="BK34">
        <v>677587</v>
      </c>
      <c r="BL34">
        <v>680757</v>
      </c>
      <c r="BM34">
        <v>657041</v>
      </c>
      <c r="BN34">
        <v>678877</v>
      </c>
      <c r="BO34">
        <v>53.81</v>
      </c>
      <c r="BW34">
        <v>67</v>
      </c>
      <c r="BX34">
        <v>1</v>
      </c>
      <c r="BY34" t="s">
        <v>130</v>
      </c>
      <c r="BZ34">
        <v>10</v>
      </c>
      <c r="CA34">
        <v>3</v>
      </c>
      <c r="CB34">
        <v>3</v>
      </c>
      <c r="CC34">
        <v>10</v>
      </c>
      <c r="CD34">
        <v>3</v>
      </c>
      <c r="CE34">
        <v>10</v>
      </c>
      <c r="CF34">
        <v>3</v>
      </c>
      <c r="CG34">
        <v>10</v>
      </c>
      <c r="CH34" t="s">
        <v>126</v>
      </c>
      <c r="CI34" t="s">
        <v>126</v>
      </c>
      <c r="CJ34">
        <v>131</v>
      </c>
      <c r="CK34">
        <v>0</v>
      </c>
      <c r="CL34">
        <v>5.8000000000000003E-2</v>
      </c>
      <c r="CP34">
        <v>-5.8000000000000003E-2</v>
      </c>
      <c r="CR34">
        <v>7</v>
      </c>
      <c r="CS34">
        <v>-7</v>
      </c>
      <c r="CT34">
        <v>0.99399999999999999</v>
      </c>
      <c r="CU34">
        <v>6.0000000000000001E-3</v>
      </c>
      <c r="CV34">
        <v>27</v>
      </c>
      <c r="CW34">
        <v>23</v>
      </c>
      <c r="CX34">
        <v>28</v>
      </c>
      <c r="CY34">
        <v>23</v>
      </c>
      <c r="CZ34">
        <v>1</v>
      </c>
      <c r="DA34">
        <v>3</v>
      </c>
      <c r="DB34">
        <v>2</v>
      </c>
      <c r="DC34">
        <v>1</v>
      </c>
      <c r="DD34">
        <v>3</v>
      </c>
      <c r="DE34">
        <v>1</v>
      </c>
      <c r="DF34">
        <v>2.0699999999999998</v>
      </c>
      <c r="DG34">
        <v>1.0900000000000001</v>
      </c>
      <c r="DH34">
        <v>1.0900000000000001</v>
      </c>
      <c r="DI34">
        <v>23.9</v>
      </c>
      <c r="DJ34" s="6">
        <f>(-AS34-SQRT(AS34^2-2*AV34*(50-BO34)))/AV34</f>
        <v>-2.7944650070896037E-2</v>
      </c>
      <c r="DK34" s="2">
        <f>AR34+AU34*$DJ34</f>
        <v>-4.0058997136177847</v>
      </c>
      <c r="DL34" s="2">
        <f>AS34+AV34*$DJ34</f>
        <v>-136.76519108412222</v>
      </c>
      <c r="DM34" s="2">
        <f>AT34+AW34*$DJ34</f>
        <v>1.083159796683574</v>
      </c>
      <c r="DN34" s="4">
        <f>(-DL34-SQRT(DL34^2-2*AV34*(BO34-17/12)))/AV34</f>
        <v>0.40093351781783243</v>
      </c>
      <c r="DO34" s="12">
        <f t="shared" si="1"/>
        <v>1.7207952539421472</v>
      </c>
      <c r="DP34" s="12">
        <f t="shared" si="2"/>
        <v>-124.59152270970296</v>
      </c>
      <c r="DQ34" s="12">
        <f t="shared" si="3"/>
        <v>-9.2386642086556314</v>
      </c>
      <c r="DR34" s="5">
        <f>(2 *DK34 +AU34*$DN34)/2</f>
        <v>-1.1425522298378188</v>
      </c>
      <c r="DS34" s="5">
        <f>(2 *DL34 +AV34*$DN34)/2</f>
        <v>-130.67835689691259</v>
      </c>
      <c r="DT34" s="5">
        <f>(2 *DM34 +AW34*$DN34)/2</f>
        <v>-4.0777522059860285</v>
      </c>
      <c r="DU34" s="5">
        <f>SQRT(DR34^2+DS34^2+DT34^2)</f>
        <v>130.74695579602684</v>
      </c>
      <c r="DV34" s="16">
        <f>DR34/$DU34</f>
        <v>-8.738652635402612E-3</v>
      </c>
      <c r="DW34" s="16">
        <f>DS34/$DU34</f>
        <v>-0.99947533081212792</v>
      </c>
      <c r="DX34" s="16">
        <f>DT34/$DU34</f>
        <v>-3.1188123510482099E-2</v>
      </c>
      <c r="DY34" s="16">
        <f t="shared" si="4"/>
        <v>30.672720950052394</v>
      </c>
      <c r="DZ34" s="9">
        <f>AU34+$DY34*DV34</f>
        <v>14.015364637389256</v>
      </c>
      <c r="EA34" s="9">
        <f>AV34+$DY34*DW34</f>
        <v>-0.29331870780480074</v>
      </c>
      <c r="EB34" s="9">
        <f>AW34+$DY34*DX34+32.174</f>
        <v>5.4728976988493123</v>
      </c>
      <c r="EC34" s="9">
        <f t="shared" si="5"/>
        <v>15.048890025692913</v>
      </c>
      <c r="ED34" s="22">
        <f t="shared" si="6"/>
        <v>0.16353429725773333</v>
      </c>
      <c r="EE34" s="22">
        <f t="shared" si="7"/>
        <v>0.11070751947846319</v>
      </c>
      <c r="EF34" s="22">
        <f t="shared" si="8"/>
        <v>1142.3410475950911</v>
      </c>
      <c r="EG34" s="23">
        <f t="shared" si="9"/>
        <v>0.49840359842717763</v>
      </c>
      <c r="EH34" s="12">
        <f>IF(S34="L",1,-1)</f>
        <v>1</v>
      </c>
      <c r="EI34" s="10">
        <f>DEGREES(ATAN(DM34/SQRT(DL34^2+DK34^2)))</f>
        <v>0.453569976899383</v>
      </c>
      <c r="EJ34" s="10">
        <f>-DEGREES(ATAN(DK34/SQRT(DL34^2+DM34^2)))*EH34</f>
        <v>1.6776809193487843</v>
      </c>
      <c r="EK34" s="10">
        <f>DEGREES(ATAN(DQ34/SQRT(DP34^2+DO34^2)))</f>
        <v>-4.2404110717029706</v>
      </c>
      <c r="EL34" s="10">
        <f>-DEGREES(ATAN(DO34/SQRT(DP34^2+DQ34^2)))*EH34</f>
        <v>-0.7891238526872929</v>
      </c>
      <c r="EM34" s="15">
        <f>(AD34-D34- (DK34/DL34)*(17/12-BO34))*12*EH34</f>
        <v>12.895426088913423</v>
      </c>
      <c r="EN34" s="15">
        <f>(AE34-E34-(DM34/DL34)*(17/12-BO34)+0.5*32.174*DN34^2)*12</f>
        <v>6.3720081570040126</v>
      </c>
      <c r="EO34" s="15">
        <f t="shared" si="10"/>
        <v>14.383827792613294</v>
      </c>
      <c r="EP34" s="15">
        <f>EM34/DN34*0.4</f>
        <v>12.865400886510637</v>
      </c>
      <c r="EQ34" s="15">
        <f>EN34/DN34*0.4</f>
        <v>6.3571718240820054</v>
      </c>
      <c r="ER34" s="17">
        <f>SIN(RADIANS(CJ34))*EH34</f>
        <v>0.75470958022277213</v>
      </c>
      <c r="ES34" s="17">
        <f t="shared" si="11"/>
        <v>0.65605902899050716</v>
      </c>
      <c r="ET34" s="16">
        <f t="shared" si="12"/>
        <v>1</v>
      </c>
      <c r="EU34" s="20">
        <f>(0.5*DZ34*DN34^2)*12*EH34</f>
        <v>13.517624579034258</v>
      </c>
      <c r="EV34" s="20">
        <f>(0.5*EB34*DN34^2)*12</f>
        <v>5.2785338352985152</v>
      </c>
      <c r="EW34" s="20">
        <f t="shared" si="13"/>
        <v>14.511688175746555</v>
      </c>
      <c r="EX34" s="14">
        <f t="shared" si="14"/>
        <v>2.5655144875928109</v>
      </c>
      <c r="EY34" s="14">
        <f t="shared" si="15"/>
        <v>-4.2419902182947942</v>
      </c>
      <c r="EZ34" s="5">
        <f t="shared" si="16"/>
        <v>2.0398134535536006</v>
      </c>
      <c r="FA34" s="5">
        <f t="shared" si="17"/>
        <v>-3.0646319377845348</v>
      </c>
      <c r="FB34" s="9">
        <f>IFERROR(INDEX('Pitcher Heights'!$B:$B,MATCH(H34,'Pitcher Heights'!A:A,0)),75)</f>
        <v>78</v>
      </c>
      <c r="FC34" s="26">
        <f>(9.58+0.31*FB34+1.02*ABS(D34)-2.57*E34-1.88*BE34)</f>
        <v>9.0747000000000035</v>
      </c>
      <c r="FD34" s="26">
        <f>17.16 -0.25*FB34-0.85*ABS(D34)+2.53*E34+0.665*BE34</f>
        <v>14.3141</v>
      </c>
      <c r="FE34" s="26">
        <f t="shared" si="18"/>
        <v>3.7907008865106331</v>
      </c>
      <c r="FF34" s="26">
        <f t="shared" si="19"/>
        <v>-7.9569281759179944</v>
      </c>
    </row>
    <row r="35" spans="1:162" x14ac:dyDescent="0.25">
      <c r="A35" t="s">
        <v>153</v>
      </c>
      <c r="B35" s="1">
        <v>45505</v>
      </c>
      <c r="C35">
        <v>77.2</v>
      </c>
      <c r="D35">
        <v>-1.55</v>
      </c>
      <c r="E35">
        <v>5.31</v>
      </c>
      <c r="F35" t="s">
        <v>134</v>
      </c>
      <c r="G35">
        <v>656811</v>
      </c>
      <c r="H35">
        <v>594902</v>
      </c>
      <c r="J35" t="s">
        <v>128</v>
      </c>
      <c r="O35">
        <v>8</v>
      </c>
      <c r="P35" t="s">
        <v>196</v>
      </c>
      <c r="Q35" t="s">
        <v>118</v>
      </c>
      <c r="R35" t="s">
        <v>119</v>
      </c>
      <c r="S35" t="s">
        <v>118</v>
      </c>
      <c r="T35" t="s">
        <v>120</v>
      </c>
      <c r="U35" t="s">
        <v>121</v>
      </c>
      <c r="V35" t="s">
        <v>129</v>
      </c>
      <c r="Y35">
        <v>2</v>
      </c>
      <c r="Z35">
        <v>2</v>
      </c>
      <c r="AA35">
        <v>2024</v>
      </c>
      <c r="AB35">
        <v>0.43</v>
      </c>
      <c r="AC35">
        <v>-0.38</v>
      </c>
      <c r="AD35">
        <v>0.23</v>
      </c>
      <c r="AE35">
        <v>1.59</v>
      </c>
      <c r="AG35">
        <v>683002</v>
      </c>
      <c r="AI35">
        <v>2</v>
      </c>
      <c r="AJ35">
        <v>1</v>
      </c>
      <c r="AK35" t="s">
        <v>140</v>
      </c>
      <c r="AR35">
        <v>3.0552788881658302</v>
      </c>
      <c r="AS35">
        <v>-112.466075462061</v>
      </c>
      <c r="AT35">
        <v>-0.280436816859786</v>
      </c>
      <c r="AU35">
        <v>3.10094773504624</v>
      </c>
      <c r="AV35">
        <v>19.871998724623101</v>
      </c>
      <c r="AW35">
        <v>-35.587842613409798</v>
      </c>
      <c r="AX35">
        <v>3.53</v>
      </c>
      <c r="AY35">
        <v>1.64</v>
      </c>
      <c r="AZ35">
        <v>75</v>
      </c>
      <c r="BA35">
        <v>35.799999999999997</v>
      </c>
      <c r="BB35">
        <v>35</v>
      </c>
      <c r="BC35">
        <v>78.2</v>
      </c>
      <c r="BD35">
        <v>2070</v>
      </c>
      <c r="BE35">
        <v>6.9</v>
      </c>
      <c r="BF35">
        <v>746607</v>
      </c>
      <c r="BG35">
        <v>666310</v>
      </c>
      <c r="BH35">
        <v>647304</v>
      </c>
      <c r="BI35">
        <v>671289</v>
      </c>
      <c r="BJ35">
        <v>608070</v>
      </c>
      <c r="BK35">
        <v>677587</v>
      </c>
      <c r="BL35">
        <v>680757</v>
      </c>
      <c r="BM35">
        <v>657041</v>
      </c>
      <c r="BN35">
        <v>678877</v>
      </c>
      <c r="BO35">
        <v>53.61</v>
      </c>
      <c r="BW35">
        <v>5</v>
      </c>
      <c r="BX35">
        <v>6</v>
      </c>
      <c r="BY35" t="s">
        <v>155</v>
      </c>
      <c r="BZ35">
        <v>0</v>
      </c>
      <c r="CA35">
        <v>1</v>
      </c>
      <c r="CB35">
        <v>1</v>
      </c>
      <c r="CC35">
        <v>0</v>
      </c>
      <c r="CD35">
        <v>1</v>
      </c>
      <c r="CE35">
        <v>0</v>
      </c>
      <c r="CF35">
        <v>1</v>
      </c>
      <c r="CG35">
        <v>0</v>
      </c>
      <c r="CH35" t="s">
        <v>126</v>
      </c>
      <c r="CI35" t="s">
        <v>126</v>
      </c>
      <c r="CJ35">
        <v>54</v>
      </c>
      <c r="CK35">
        <v>0</v>
      </c>
      <c r="CL35">
        <v>0</v>
      </c>
      <c r="CM35">
        <v>75.2</v>
      </c>
      <c r="CN35">
        <v>7.9</v>
      </c>
      <c r="CP35">
        <v>0</v>
      </c>
      <c r="CQ35">
        <v>88</v>
      </c>
      <c r="CR35">
        <v>-1</v>
      </c>
      <c r="CS35">
        <v>1</v>
      </c>
      <c r="CT35">
        <v>0.41199999999999998</v>
      </c>
      <c r="CU35">
        <v>0.58799999999999997</v>
      </c>
      <c r="CV35">
        <v>32</v>
      </c>
      <c r="CW35">
        <v>30</v>
      </c>
      <c r="CX35">
        <v>32</v>
      </c>
      <c r="CY35">
        <v>31</v>
      </c>
      <c r="CZ35">
        <v>1</v>
      </c>
      <c r="DA35">
        <v>0</v>
      </c>
      <c r="DB35">
        <v>6</v>
      </c>
      <c r="DC35">
        <v>1</v>
      </c>
      <c r="DD35">
        <v>6</v>
      </c>
      <c r="DE35">
        <v>1</v>
      </c>
      <c r="DF35">
        <v>4.1900000000000004</v>
      </c>
      <c r="DG35">
        <v>-0.43</v>
      </c>
      <c r="DH35">
        <v>0.43</v>
      </c>
      <c r="DI35">
        <v>39</v>
      </c>
      <c r="DJ35" s="6">
        <f>(-AS35-SQRT(AS35^2-2*AV35*(50-BO35)))/AV35</f>
        <v>-3.2008055749571218E-2</v>
      </c>
      <c r="DK35" s="2">
        <f>AR35+AU35*$DJ35</f>
        <v>2.9560235801859633</v>
      </c>
      <c r="DL35" s="2">
        <f>AS35+AV35*$DJ35</f>
        <v>-113.10213950509414</v>
      </c>
      <c r="DM35" s="2">
        <f>AT35+AW35*$DJ35</f>
        <v>0.85866083351720124</v>
      </c>
      <c r="DN35" s="4">
        <f>(-DL35-SQRT(DL35^2-2*AV35*(BO35-17/12)))/AV35</f>
        <v>0.48186933808534654</v>
      </c>
      <c r="DO35" s="12">
        <f t="shared" si="1"/>
        <v>4.4502752127099496</v>
      </c>
      <c r="DP35" s="12">
        <f t="shared" si="2"/>
        <v>-103.52643263322716</v>
      </c>
      <c r="DQ35" s="12">
        <f t="shared" si="3"/>
        <v>-16.290029330492064</v>
      </c>
      <c r="DR35" s="5">
        <f>(2 *DK35 +AU35*$DN35)/2</f>
        <v>3.7031493964479565</v>
      </c>
      <c r="DS35" s="5">
        <f>(2 *DL35 +AV35*$DN35)/2</f>
        <v>-108.31428606916066</v>
      </c>
      <c r="DT35" s="5">
        <f>(2 *DM35 +AW35*$DN35)/2</f>
        <v>-7.715684248487432</v>
      </c>
      <c r="DU35" s="5">
        <f>SQRT(DR35^2+DS35^2+DT35^2)</f>
        <v>108.65187373233256</v>
      </c>
      <c r="DV35" s="16">
        <f>DR35/$DU35</f>
        <v>3.4082701652902794E-2</v>
      </c>
      <c r="DW35" s="16">
        <f>DS35/$DU35</f>
        <v>-0.99689294209501111</v>
      </c>
      <c r="DX35" s="16">
        <f>DT35/$DU35</f>
        <v>-7.101289635828345E-2</v>
      </c>
      <c r="DY35" s="16">
        <f t="shared" si="4"/>
        <v>19.462139745713444</v>
      </c>
      <c r="DZ35" s="9">
        <f>AU35+$DY35*DV35</f>
        <v>3.7642700375264928</v>
      </c>
      <c r="EA35" s="9">
        <f>AV35+$DY35*DW35</f>
        <v>0.47032897405457419</v>
      </c>
      <c r="EB35" s="9">
        <f>AW35+$DY35*DX35+32.174</f>
        <v>-4.7959055260825778</v>
      </c>
      <c r="EC35" s="9">
        <f t="shared" si="5"/>
        <v>6.1148710595043898</v>
      </c>
      <c r="ED35" s="22">
        <f t="shared" si="6"/>
        <v>9.6223337352131538E-2</v>
      </c>
      <c r="EE35" s="22">
        <f t="shared" si="7"/>
        <v>5.6008938200712372E-2</v>
      </c>
      <c r="EF35" s="22">
        <f t="shared" si="8"/>
        <v>480.26577233349838</v>
      </c>
      <c r="EG35" s="23">
        <f t="shared" si="9"/>
        <v>0.23201245040265622</v>
      </c>
      <c r="EH35" s="12">
        <f>IF(S35="L",1,-1)</f>
        <v>-1</v>
      </c>
      <c r="EI35" s="10">
        <f>DEGREES(ATAN(DM35/SQRT(DL35^2+DK35^2)))</f>
        <v>0.43482734586876848</v>
      </c>
      <c r="EJ35" s="10">
        <f>-DEGREES(ATAN(DK35/SQRT(DL35^2+DM35^2)))*EH35</f>
        <v>1.497091481398499</v>
      </c>
      <c r="EK35" s="10">
        <f>DEGREES(ATAN(DQ35/SQRT(DP35^2+DO35^2)))</f>
        <v>-8.9341330505948289</v>
      </c>
      <c r="EL35" s="10">
        <f>-DEGREES(ATAN(DO35/SQRT(DP35^2+DQ35^2)))*EH35</f>
        <v>2.4315681398094822</v>
      </c>
      <c r="EM35" s="15">
        <f>(AD35-D35- (DK35/DL35)*(17/12-BO35))*12*EH35</f>
        <v>-4.990577663310388</v>
      </c>
      <c r="EN35" s="15">
        <f>(AE35-E35-(DM35/DL35)*(17/12-BO35)+0.5*32.174*DN35^2)*12</f>
        <v>-4.5705205886743876</v>
      </c>
      <c r="EO35" s="15">
        <f t="shared" si="10"/>
        <v>6.767239013440344</v>
      </c>
      <c r="EP35" s="15">
        <f>EM35/DN35*0.4</f>
        <v>-4.1426812364861281</v>
      </c>
      <c r="EQ35" s="15">
        <f>EN35/DN35*0.4</f>
        <v>-3.7939916300421488</v>
      </c>
      <c r="ER35" s="17">
        <f>SIN(RADIANS(CJ35))*EH35</f>
        <v>-0.80901699437494745</v>
      </c>
      <c r="ES35" s="17">
        <f t="shared" si="11"/>
        <v>-0.58778525229247314</v>
      </c>
      <c r="ET35" s="16">
        <f t="shared" si="12"/>
        <v>1</v>
      </c>
      <c r="EU35" s="20">
        <f>(0.5*DZ35*DN35^2)*12*EH35</f>
        <v>-5.2443371772951481</v>
      </c>
      <c r="EV35" s="20">
        <f>(0.5*EB35*DN35^2)*12</f>
        <v>-6.6815997254429425</v>
      </c>
      <c r="EW35" s="20">
        <f t="shared" si="13"/>
        <v>8.4939300279787595</v>
      </c>
      <c r="EX35" s="14">
        <f t="shared" si="14"/>
        <v>1.6273965643713408</v>
      </c>
      <c r="EY35" s="14">
        <f t="shared" si="15"/>
        <v>-1.6889929209928338</v>
      </c>
      <c r="EZ35" s="5">
        <f t="shared" si="16"/>
        <v>0.48423370356000373</v>
      </c>
      <c r="FA35" s="5">
        <f t="shared" si="17"/>
        <v>-0.59283729783588823</v>
      </c>
      <c r="FB35" s="9">
        <f>IFERROR(INDEX('Pitcher Heights'!$B:$B,MATCH(H35,'Pitcher Heights'!A:A,0)),75)</f>
        <v>76</v>
      </c>
      <c r="FC35" s="26">
        <f>(9.58+0.31*FB35+1.02*ABS(D35)-2.57*E35-1.88*BE35)</f>
        <v>8.1023000000000085</v>
      </c>
      <c r="FD35" s="26">
        <f>17.16 -0.25*FB35-0.85*ABS(D35)+2.53*E35+0.665*BE35</f>
        <v>14.865299999999998</v>
      </c>
      <c r="FE35" s="26">
        <f t="shared" si="18"/>
        <v>-12.244981236486137</v>
      </c>
      <c r="FF35" s="26">
        <f t="shared" si="19"/>
        <v>-18.659291630042148</v>
      </c>
    </row>
    <row r="36" spans="1:162" x14ac:dyDescent="0.25">
      <c r="A36" t="s">
        <v>127</v>
      </c>
      <c r="B36" s="1">
        <v>45505</v>
      </c>
      <c r="C36">
        <v>95.3</v>
      </c>
      <c r="D36">
        <v>1.95</v>
      </c>
      <c r="E36">
        <v>5.46</v>
      </c>
      <c r="F36" t="s">
        <v>206</v>
      </c>
      <c r="G36">
        <v>668939</v>
      </c>
      <c r="H36">
        <v>682120</v>
      </c>
      <c r="J36" t="s">
        <v>116</v>
      </c>
      <c r="O36">
        <v>12</v>
      </c>
      <c r="P36" t="s">
        <v>232</v>
      </c>
      <c r="Q36" t="s">
        <v>118</v>
      </c>
      <c r="R36" t="s">
        <v>118</v>
      </c>
      <c r="S36" t="s">
        <v>119</v>
      </c>
      <c r="T36" t="s">
        <v>120</v>
      </c>
      <c r="U36" t="s">
        <v>121</v>
      </c>
      <c r="V36" t="s">
        <v>122</v>
      </c>
      <c r="Y36">
        <v>0</v>
      </c>
      <c r="Z36">
        <v>0</v>
      </c>
      <c r="AA36">
        <v>2024</v>
      </c>
      <c r="AB36">
        <v>1.3</v>
      </c>
      <c r="AC36">
        <v>-0.06</v>
      </c>
      <c r="AD36">
        <v>1.73</v>
      </c>
      <c r="AE36">
        <v>3.27</v>
      </c>
      <c r="AF36">
        <v>702616</v>
      </c>
      <c r="AH36">
        <v>596103</v>
      </c>
      <c r="AI36">
        <v>1</v>
      </c>
      <c r="AJ36">
        <v>8</v>
      </c>
      <c r="AK36" t="s">
        <v>140</v>
      </c>
      <c r="AR36">
        <v>-3.5052818200055502</v>
      </c>
      <c r="AS36">
        <v>-138.6772513276</v>
      </c>
      <c r="AT36">
        <v>6.6830191808415595E-2</v>
      </c>
      <c r="AU36">
        <v>17.494452331549301</v>
      </c>
      <c r="AV36">
        <v>32.693060158016003</v>
      </c>
      <c r="AW36">
        <v>-33.187550317055099</v>
      </c>
      <c r="AX36">
        <v>3.38</v>
      </c>
      <c r="AY36">
        <v>1.6</v>
      </c>
      <c r="BC36">
        <v>95.3</v>
      </c>
      <c r="BD36">
        <v>2192</v>
      </c>
      <c r="BE36">
        <v>6.4</v>
      </c>
      <c r="BF36">
        <v>746607</v>
      </c>
      <c r="BG36">
        <v>666310</v>
      </c>
      <c r="BH36">
        <v>647304</v>
      </c>
      <c r="BI36">
        <v>671289</v>
      </c>
      <c r="BJ36">
        <v>608070</v>
      </c>
      <c r="BK36">
        <v>677587</v>
      </c>
      <c r="BL36">
        <v>680757</v>
      </c>
      <c r="BM36">
        <v>657041</v>
      </c>
      <c r="BN36">
        <v>678877</v>
      </c>
      <c r="BO36">
        <v>54.08</v>
      </c>
      <c r="BW36">
        <v>66</v>
      </c>
      <c r="BX36">
        <v>1</v>
      </c>
      <c r="BY36" t="s">
        <v>130</v>
      </c>
      <c r="BZ36">
        <v>10</v>
      </c>
      <c r="CA36">
        <v>2</v>
      </c>
      <c r="CB36">
        <v>2</v>
      </c>
      <c r="CC36">
        <v>10</v>
      </c>
      <c r="CD36">
        <v>2</v>
      </c>
      <c r="CE36">
        <v>10</v>
      </c>
      <c r="CF36">
        <v>2</v>
      </c>
      <c r="CG36">
        <v>10</v>
      </c>
      <c r="CH36" t="s">
        <v>126</v>
      </c>
      <c r="CI36" t="s">
        <v>126</v>
      </c>
      <c r="CJ36">
        <v>134</v>
      </c>
      <c r="CK36">
        <v>0</v>
      </c>
      <c r="CL36">
        <v>4.2000000000000003E-2</v>
      </c>
      <c r="CP36">
        <v>-4.2000000000000003E-2</v>
      </c>
      <c r="CR36">
        <v>8</v>
      </c>
      <c r="CS36">
        <v>-8</v>
      </c>
      <c r="CT36">
        <v>0.997</v>
      </c>
      <c r="CU36">
        <v>3.0000000000000001E-3</v>
      </c>
      <c r="CV36">
        <v>27</v>
      </c>
      <c r="CW36">
        <v>26</v>
      </c>
      <c r="CX36">
        <v>28</v>
      </c>
      <c r="CY36">
        <v>26</v>
      </c>
      <c r="CZ36">
        <v>1</v>
      </c>
      <c r="DA36">
        <v>3</v>
      </c>
      <c r="DB36">
        <v>2</v>
      </c>
      <c r="DC36">
        <v>2</v>
      </c>
      <c r="DD36">
        <v>3</v>
      </c>
      <c r="DE36">
        <v>1</v>
      </c>
      <c r="DF36">
        <v>2.58</v>
      </c>
      <c r="DG36">
        <v>1.3</v>
      </c>
      <c r="DH36">
        <v>-1.3</v>
      </c>
      <c r="DI36">
        <v>23.1</v>
      </c>
      <c r="DJ36" s="6">
        <f>(-AS36-SQRT(AS36^2-2*AV36*(50-BO36)))/AV36</f>
        <v>-2.9319502232215588E-2</v>
      </c>
      <c r="DK36" s="2">
        <f>AR36+AU36*$DJ36</f>
        <v>-4.0182104541917987</v>
      </c>
      <c r="DL36" s="2">
        <f>AS36+AV36*$DJ36</f>
        <v>-139.63579557788091</v>
      </c>
      <c r="DM36" s="2">
        <f>AT36+AW36*$DJ36</f>
        <v>1.0398726474110798</v>
      </c>
      <c r="DN36" s="4">
        <f>(-DL36-SQRT(DL36^2-2*AV36*(BO36-17/12)))/AV36</f>
        <v>0.39545504966599293</v>
      </c>
      <c r="DO36" s="12">
        <f t="shared" si="1"/>
        <v>2.9000590614603761</v>
      </c>
      <c r="DP36" s="12">
        <f t="shared" si="2"/>
        <v>-126.7071598493594</v>
      </c>
      <c r="DQ36" s="12">
        <f t="shared" si="3"/>
        <v>-12.084311711512584</v>
      </c>
      <c r="DR36" s="5">
        <f>(2 *DK36 +AU36*$DN36)/2</f>
        <v>-0.55907569636571131</v>
      </c>
      <c r="DS36" s="5">
        <f>(2 *DL36 +AV36*$DN36)/2</f>
        <v>-133.17147771362016</v>
      </c>
      <c r="DT36" s="5">
        <f>(2 *DM36 +AW36*$DN36)/2</f>
        <v>-5.5222195320507517</v>
      </c>
      <c r="DU36" s="5">
        <f>SQRT(DR36^2+DS36^2+DT36^2)</f>
        <v>133.28709596440183</v>
      </c>
      <c r="DV36" s="16">
        <f>DR36/$DU36</f>
        <v>-4.1945223003060144E-3</v>
      </c>
      <c r="DW36" s="16">
        <f>DS36/$DU36</f>
        <v>-0.99913256230886338</v>
      </c>
      <c r="DX36" s="16">
        <f>DT36/$DU36</f>
        <v>-4.1431013948459196E-2</v>
      </c>
      <c r="DY36" s="16">
        <f t="shared" si="4"/>
        <v>32.696089418509288</v>
      </c>
      <c r="DZ36" s="9">
        <f>AU36+$DY36*DV36</f>
        <v>17.357307855350562</v>
      </c>
      <c r="EA36" s="9">
        <f>AV36+$DY36*DW36</f>
        <v>2.5332559821102052E-2</v>
      </c>
      <c r="EB36" s="9">
        <f>AW36+$DY36*DX36+32.174</f>
        <v>-2.3681824538134251</v>
      </c>
      <c r="EC36" s="9">
        <f t="shared" si="5"/>
        <v>17.518135341940681</v>
      </c>
      <c r="ED36" s="22">
        <f t="shared" si="6"/>
        <v>0.18318049075997189</v>
      </c>
      <c r="EE36" s="22">
        <f t="shared" si="7"/>
        <v>0.13078369977601526</v>
      </c>
      <c r="EF36" s="22">
        <f t="shared" si="8"/>
        <v>1375.7160415039859</v>
      </c>
      <c r="EG36" s="23">
        <f t="shared" si="9"/>
        <v>0.62760768316787674</v>
      </c>
      <c r="EH36" s="12">
        <f>IF(S36="L",1,-1)</f>
        <v>1</v>
      </c>
      <c r="EI36" s="10">
        <f>DEGREES(ATAN(DM36/SQRT(DL36^2+DK36^2)))</f>
        <v>0.42649923953680935</v>
      </c>
      <c r="EJ36" s="10">
        <f>-DEGREES(ATAN(DK36/SQRT(DL36^2+DM36^2)))*EH36</f>
        <v>1.6482636403981104</v>
      </c>
      <c r="EK36" s="10">
        <f>DEGREES(ATAN(DQ36/SQRT(DP36^2+DO36^2)))</f>
        <v>-5.4465157383546554</v>
      </c>
      <c r="EL36" s="10">
        <f>-DEGREES(ATAN(DO36/SQRT(DP36^2+DQ36^2)))*EH36</f>
        <v>-1.3052298018748543</v>
      </c>
      <c r="EM36" s="15">
        <f>(AD36-D36- (DK36/DL36)*(17/12-BO36))*12*EH36</f>
        <v>15.545510872208588</v>
      </c>
      <c r="EN36" s="15">
        <f>(AE36-E36-(DM36/DL36)*(17/12-BO36)+0.5*32.174*DN36^2)*12</f>
        <v>-0.79710088179904659</v>
      </c>
      <c r="EO36" s="15">
        <f t="shared" si="10"/>
        <v>15.565933254826716</v>
      </c>
      <c r="EP36" s="15">
        <f>EM36/DN36*0.4</f>
        <v>15.724174856625098</v>
      </c>
      <c r="EQ36" s="15">
        <f>EN36/DN36*0.4</f>
        <v>-0.80626193290214854</v>
      </c>
      <c r="ER36" s="17">
        <f>SIN(RADIANS(CJ36))*EH36</f>
        <v>0.71933980033865108</v>
      </c>
      <c r="ES36" s="17">
        <f t="shared" si="11"/>
        <v>0.69465837045899737</v>
      </c>
      <c r="ET36" s="16">
        <f t="shared" si="12"/>
        <v>1</v>
      </c>
      <c r="EU36" s="20">
        <f>(0.5*DZ36*DN36^2)*12*EH36</f>
        <v>16.286503905927148</v>
      </c>
      <c r="EV36" s="20">
        <f>(0.5*EB36*DN36^2)*12</f>
        <v>-2.2220849630255932</v>
      </c>
      <c r="EW36" s="20">
        <f t="shared" si="13"/>
        <v>16.437392465372501</v>
      </c>
      <c r="EX36" s="14">
        <f t="shared" si="14"/>
        <v>4.462433291798046</v>
      </c>
      <c r="EY36" s="14">
        <f t="shared" si="15"/>
        <v>-13.640457227616256</v>
      </c>
      <c r="EZ36" s="5">
        <f t="shared" si="16"/>
        <v>4.3483155525967696</v>
      </c>
      <c r="FA36" s="5">
        <f t="shared" si="17"/>
        <v>-11.61010671127049</v>
      </c>
      <c r="FB36" s="9">
        <f>IFERROR(INDEX('Pitcher Heights'!$B:$B,MATCH(H36,'Pitcher Heights'!A:A,0)),75)</f>
        <v>78</v>
      </c>
      <c r="FC36" s="26">
        <f>(9.58+0.31*FB36+1.02*ABS(D36)-2.57*E36-1.88*BE36)</f>
        <v>9.6847999999999956</v>
      </c>
      <c r="FD36" s="26">
        <f>17.16 -0.25*FB36-0.85*ABS(D36)+2.53*E36+0.665*BE36</f>
        <v>14.072299999999998</v>
      </c>
      <c r="FE36" s="26">
        <f t="shared" si="18"/>
        <v>6.039374856625102</v>
      </c>
      <c r="FF36" s="26">
        <f t="shared" si="19"/>
        <v>-14.878561932902148</v>
      </c>
    </row>
    <row r="37" spans="1:162" x14ac:dyDescent="0.25">
      <c r="A37" t="s">
        <v>201</v>
      </c>
      <c r="B37" s="1">
        <v>45505</v>
      </c>
      <c r="C37">
        <v>82.9</v>
      </c>
      <c r="D37">
        <v>-2.98</v>
      </c>
      <c r="E37">
        <v>4.54</v>
      </c>
      <c r="F37" t="s">
        <v>202</v>
      </c>
      <c r="G37">
        <v>656811</v>
      </c>
      <c r="H37">
        <v>680704</v>
      </c>
      <c r="J37" t="s">
        <v>116</v>
      </c>
      <c r="O37">
        <v>13</v>
      </c>
      <c r="P37" t="s">
        <v>234</v>
      </c>
      <c r="Q37" t="s">
        <v>118</v>
      </c>
      <c r="R37" t="s">
        <v>119</v>
      </c>
      <c r="S37" t="s">
        <v>118</v>
      </c>
      <c r="T37" t="s">
        <v>120</v>
      </c>
      <c r="U37" t="s">
        <v>121</v>
      </c>
      <c r="V37" t="s">
        <v>122</v>
      </c>
      <c r="Y37">
        <v>2</v>
      </c>
      <c r="Z37">
        <v>2</v>
      </c>
      <c r="AA37">
        <v>2024</v>
      </c>
      <c r="AB37">
        <v>-1.05</v>
      </c>
      <c r="AC37">
        <v>-0.21</v>
      </c>
      <c r="AD37">
        <v>-1.95</v>
      </c>
      <c r="AE37">
        <v>1.46</v>
      </c>
      <c r="AI37">
        <v>0</v>
      </c>
      <c r="AJ37">
        <v>9</v>
      </c>
      <c r="AK37" t="s">
        <v>140</v>
      </c>
      <c r="AR37">
        <v>4.4417100033958699</v>
      </c>
      <c r="AS37">
        <v>-120.776501103155</v>
      </c>
      <c r="AT37">
        <v>-0.22575454068582601</v>
      </c>
      <c r="AU37">
        <v>-11.1404330742567</v>
      </c>
      <c r="AV37">
        <v>20.931899450818999</v>
      </c>
      <c r="AW37">
        <v>-34.3567615713769</v>
      </c>
      <c r="AX37">
        <v>3.5</v>
      </c>
      <c r="AY37">
        <v>1.63</v>
      </c>
      <c r="BC37">
        <v>83.9</v>
      </c>
      <c r="BD37">
        <v>1626</v>
      </c>
      <c r="BE37">
        <v>6.6</v>
      </c>
      <c r="BF37">
        <v>746607</v>
      </c>
      <c r="BG37">
        <v>666310</v>
      </c>
      <c r="BH37">
        <v>647304</v>
      </c>
      <c r="BI37">
        <v>671289</v>
      </c>
      <c r="BJ37">
        <v>682177</v>
      </c>
      <c r="BK37">
        <v>677587</v>
      </c>
      <c r="BL37">
        <v>680757</v>
      </c>
      <c r="BM37">
        <v>657041</v>
      </c>
      <c r="BN37">
        <v>678877</v>
      </c>
      <c r="BO37">
        <v>53.86</v>
      </c>
      <c r="BW37">
        <v>73</v>
      </c>
      <c r="BX37">
        <v>5</v>
      </c>
      <c r="BY37" t="s">
        <v>204</v>
      </c>
      <c r="BZ37">
        <v>10</v>
      </c>
      <c r="CA37">
        <v>3</v>
      </c>
      <c r="CB37">
        <v>3</v>
      </c>
      <c r="CC37">
        <v>10</v>
      </c>
      <c r="CD37">
        <v>3</v>
      </c>
      <c r="CE37">
        <v>10</v>
      </c>
      <c r="CF37">
        <v>3</v>
      </c>
      <c r="CG37">
        <v>10</v>
      </c>
      <c r="CH37" t="s">
        <v>126</v>
      </c>
      <c r="CI37" t="s">
        <v>126</v>
      </c>
      <c r="CJ37">
        <v>269</v>
      </c>
      <c r="CK37">
        <v>0</v>
      </c>
      <c r="CL37">
        <v>9.6000000000000002E-2</v>
      </c>
      <c r="CP37">
        <v>-9.6000000000000002E-2</v>
      </c>
      <c r="CR37">
        <v>7</v>
      </c>
      <c r="CS37">
        <v>-7</v>
      </c>
      <c r="CT37">
        <v>0.999</v>
      </c>
      <c r="CU37">
        <v>1E-3</v>
      </c>
      <c r="CV37">
        <v>27</v>
      </c>
      <c r="CW37">
        <v>30</v>
      </c>
      <c r="CX37">
        <v>27</v>
      </c>
      <c r="CY37">
        <v>31</v>
      </c>
      <c r="CZ37">
        <v>1</v>
      </c>
      <c r="DA37">
        <v>3</v>
      </c>
      <c r="DB37">
        <v>2</v>
      </c>
      <c r="DC37">
        <v>1</v>
      </c>
      <c r="DD37">
        <v>2</v>
      </c>
      <c r="DE37">
        <v>1</v>
      </c>
      <c r="DF37">
        <v>3.48</v>
      </c>
      <c r="DG37">
        <v>1.05</v>
      </c>
      <c r="DH37">
        <v>-1.05</v>
      </c>
      <c r="DI37">
        <v>11.3</v>
      </c>
      <c r="DJ37" s="6">
        <f>(-AS37-SQRT(AS37^2-2*AV37*(50-BO37)))/AV37</f>
        <v>-3.1871833584596256E-2</v>
      </c>
      <c r="DK37" s="2">
        <f>AR37+AU37*$DJ37</f>
        <v>4.7967760323989115</v>
      </c>
      <c r="DL37" s="2">
        <f>AS37+AV37*$DJ37</f>
        <v>-121.443639119061</v>
      </c>
      <c r="DM37" s="2">
        <f>AT37+AW37*$DJ37</f>
        <v>0.86925844662275031</v>
      </c>
      <c r="DN37" s="4">
        <f>(-DL37-SQRT(DL37^2-2*AV37*(BO37-17/12)))/AV37</f>
        <v>0.4492238901840524</v>
      </c>
      <c r="DO37" s="12">
        <f t="shared" si="1"/>
        <v>-0.2077726515537659</v>
      </c>
      <c r="DP37" s="12">
        <f t="shared" si="2"/>
        <v>-112.04052981882266</v>
      </c>
      <c r="DQ37" s="12">
        <f t="shared" si="3"/>
        <v>-14.564619640597138</v>
      </c>
      <c r="DR37" s="5">
        <f>(2 *DK37 +AU37*$DN37)/2</f>
        <v>2.2945016904225728</v>
      </c>
      <c r="DS37" s="5">
        <f>(2 *DL37 +AV37*$DN37)/2</f>
        <v>-116.74208446894184</v>
      </c>
      <c r="DT37" s="5">
        <f>(2 *DM37 +AW37*$DN37)/2</f>
        <v>-6.8476805969871934</v>
      </c>
      <c r="DU37" s="5">
        <f>SQRT(DR37^2+DS37^2+DT37^2)</f>
        <v>116.9652501973097</v>
      </c>
      <c r="DV37" s="16">
        <f>DR37/$DU37</f>
        <v>1.9616951928474121E-2</v>
      </c>
      <c r="DW37" s="16">
        <f>DS37/$DU37</f>
        <v>-0.99809203393322887</v>
      </c>
      <c r="DX37" s="16">
        <f>DT37/$DU37</f>
        <v>-5.8544572729385708E-2</v>
      </c>
      <c r="DY37" s="16">
        <f t="shared" si="4"/>
        <v>20.982714593467467</v>
      </c>
      <c r="DZ37" s="9">
        <f>AU37+$DY37*DV37</f>
        <v>-10.728816170747756</v>
      </c>
      <c r="EA37" s="9">
        <f>AV37+$DY37*DW37</f>
        <v>-1.0780835215388862E-2</v>
      </c>
      <c r="EB37" s="9">
        <f>AW37+$DY37*DX37+32.174</f>
        <v>-3.4111856319540976</v>
      </c>
      <c r="EC37" s="9">
        <f t="shared" si="5"/>
        <v>11.258054897172803</v>
      </c>
      <c r="ED37" s="22">
        <f t="shared" si="6"/>
        <v>0.15286821910708118</v>
      </c>
      <c r="EE37" s="22">
        <f t="shared" si="7"/>
        <v>0.10074625525036428</v>
      </c>
      <c r="EF37" s="22">
        <f t="shared" si="8"/>
        <v>929.97836031612576</v>
      </c>
      <c r="EG37" s="23">
        <f t="shared" si="9"/>
        <v>0.5719424110185275</v>
      </c>
      <c r="EH37" s="12">
        <f>IF(S37="L",1,-1)</f>
        <v>-1</v>
      </c>
      <c r="EI37" s="10">
        <f>DEGREES(ATAN(DM37/SQRT(DL37^2+DK37^2)))</f>
        <v>0.40978010485579924</v>
      </c>
      <c r="EJ37" s="10">
        <f>-DEGREES(ATAN(DK37/SQRT(DL37^2+DM37^2)))*EH37</f>
        <v>2.2618327822610111</v>
      </c>
      <c r="EK37" s="10">
        <f>DEGREES(ATAN(DQ37/SQRT(DP37^2+DO37^2)))</f>
        <v>-7.4065730428500407</v>
      </c>
      <c r="EL37" s="10">
        <f>-DEGREES(ATAN(DO37/SQRT(DP37^2+DQ37^2)))*EH37</f>
        <v>-0.10536504797383815</v>
      </c>
      <c r="EM37" s="15">
        <f>(AD37-D37- (DK37/DL37)*(17/12-BO37))*12*EH37</f>
        <v>12.496856354162784</v>
      </c>
      <c r="EN37" s="15">
        <f>(AE37-E37-(DM37/DL37)*(17/12-BO37)+0.5*32.174*DN37^2)*12</f>
        <v>-2.5078052866863629</v>
      </c>
      <c r="EO37" s="15">
        <f t="shared" si="10"/>
        <v>12.745999611349077</v>
      </c>
      <c r="EP37" s="15">
        <f>EM37/DN37*0.4</f>
        <v>11.127508244534967</v>
      </c>
      <c r="EQ37" s="15">
        <f>EN37/DN37*0.4</f>
        <v>-2.2330115040488034</v>
      </c>
      <c r="ER37" s="17">
        <f>SIN(RADIANS(CJ37))*EH37</f>
        <v>0.99984769515639127</v>
      </c>
      <c r="ES37" s="17">
        <f t="shared" si="11"/>
        <v>1.7452406437283498E-2</v>
      </c>
      <c r="ET37" s="16">
        <f t="shared" si="12"/>
        <v>1</v>
      </c>
      <c r="EU37" s="20">
        <f>(0.5*DZ37*DN37^2)*12*EH37</f>
        <v>12.990586028708771</v>
      </c>
      <c r="EV37" s="20">
        <f>(0.5*EB37*DN37^2)*12</f>
        <v>-4.1303066159914028</v>
      </c>
      <c r="EW37" s="20">
        <f t="shared" si="13"/>
        <v>13.631388708102557</v>
      </c>
      <c r="EX37" s="14">
        <f t="shared" si="14"/>
        <v>-0.6387265528684285</v>
      </c>
      <c r="EY37" s="14">
        <f t="shared" si="15"/>
        <v>-4.3682071520298056</v>
      </c>
      <c r="EZ37" s="5">
        <f t="shared" si="16"/>
        <v>-0.24720197970884961</v>
      </c>
      <c r="FA37" s="5">
        <f t="shared" si="17"/>
        <v>-2.7302536523530847</v>
      </c>
      <c r="FB37" s="9">
        <f>IFERROR(INDEX('Pitcher Heights'!$B:$B,MATCH(H37,'Pitcher Heights'!A:A,0)),75)</f>
        <v>71</v>
      </c>
      <c r="FC37" s="26">
        <f>(9.58+0.31*FB37+1.02*ABS(D37)-2.57*E37-1.88*BE37)</f>
        <v>10.553800000000004</v>
      </c>
      <c r="FD37" s="26">
        <f>17.16 -0.25*FB37-0.85*ABS(D37)+2.53*E37+0.665*BE37</f>
        <v>12.752199999999998</v>
      </c>
      <c r="FE37" s="26">
        <f t="shared" si="18"/>
        <v>0.57370824453496283</v>
      </c>
      <c r="FF37" s="26">
        <f t="shared" si="19"/>
        <v>-14.985211504048802</v>
      </c>
    </row>
    <row r="38" spans="1:162" x14ac:dyDescent="0.25">
      <c r="A38" t="s">
        <v>133</v>
      </c>
      <c r="B38" s="1">
        <v>45505</v>
      </c>
      <c r="C38">
        <v>79.400000000000006</v>
      </c>
      <c r="D38">
        <v>-1.71</v>
      </c>
      <c r="E38">
        <v>5.08</v>
      </c>
      <c r="F38" t="s">
        <v>134</v>
      </c>
      <c r="G38">
        <v>656775</v>
      </c>
      <c r="H38">
        <v>594902</v>
      </c>
      <c r="J38" t="s">
        <v>128</v>
      </c>
      <c r="O38">
        <v>5</v>
      </c>
      <c r="P38" t="s">
        <v>164</v>
      </c>
      <c r="Q38" t="s">
        <v>118</v>
      </c>
      <c r="R38" t="s">
        <v>119</v>
      </c>
      <c r="S38" t="s">
        <v>118</v>
      </c>
      <c r="T38" t="s">
        <v>120</v>
      </c>
      <c r="U38" t="s">
        <v>121</v>
      </c>
      <c r="V38" t="s">
        <v>129</v>
      </c>
      <c r="Y38">
        <v>1</v>
      </c>
      <c r="Z38">
        <v>0</v>
      </c>
      <c r="AA38">
        <v>2024</v>
      </c>
      <c r="AB38">
        <v>0.63</v>
      </c>
      <c r="AC38">
        <v>0.42</v>
      </c>
      <c r="AD38">
        <v>0.15</v>
      </c>
      <c r="AE38">
        <v>2.33</v>
      </c>
      <c r="AI38">
        <v>0</v>
      </c>
      <c r="AJ38">
        <v>5</v>
      </c>
      <c r="AK38" t="s">
        <v>140</v>
      </c>
      <c r="AR38">
        <v>2.9156465181906501</v>
      </c>
      <c r="AS38">
        <v>-115.749761294715</v>
      </c>
      <c r="AT38">
        <v>-0.12690211871214299</v>
      </c>
      <c r="AU38">
        <v>5.2584944159134501</v>
      </c>
      <c r="AV38">
        <v>19.115686316811299</v>
      </c>
      <c r="AW38">
        <v>-28.552572587419402</v>
      </c>
      <c r="AX38">
        <v>3.39</v>
      </c>
      <c r="AY38">
        <v>1.51</v>
      </c>
      <c r="AZ38">
        <v>328</v>
      </c>
      <c r="BA38">
        <v>97</v>
      </c>
      <c r="BB38">
        <v>45</v>
      </c>
      <c r="BC38">
        <v>80.599999999999994</v>
      </c>
      <c r="BD38">
        <v>1970</v>
      </c>
      <c r="BE38">
        <v>6.7</v>
      </c>
      <c r="BF38">
        <v>746607</v>
      </c>
      <c r="BG38">
        <v>666310</v>
      </c>
      <c r="BH38">
        <v>647304</v>
      </c>
      <c r="BI38">
        <v>671289</v>
      </c>
      <c r="BJ38">
        <v>608070</v>
      </c>
      <c r="BK38">
        <v>677587</v>
      </c>
      <c r="BL38">
        <v>680757</v>
      </c>
      <c r="BM38">
        <v>657041</v>
      </c>
      <c r="BN38">
        <v>678877</v>
      </c>
      <c r="BO38">
        <v>53.78</v>
      </c>
      <c r="BW38">
        <v>36</v>
      </c>
      <c r="BX38">
        <v>2</v>
      </c>
      <c r="BY38" t="s">
        <v>141</v>
      </c>
      <c r="BZ38">
        <v>5</v>
      </c>
      <c r="CA38">
        <v>2</v>
      </c>
      <c r="CB38">
        <v>2</v>
      </c>
      <c r="CC38">
        <v>5</v>
      </c>
      <c r="CD38">
        <v>2</v>
      </c>
      <c r="CE38">
        <v>5</v>
      </c>
      <c r="CF38">
        <v>2</v>
      </c>
      <c r="CG38">
        <v>5</v>
      </c>
      <c r="CH38" t="s">
        <v>126</v>
      </c>
      <c r="CI38" t="s">
        <v>126</v>
      </c>
      <c r="CJ38">
        <v>92</v>
      </c>
      <c r="CK38">
        <v>0</v>
      </c>
      <c r="CL38">
        <v>-4.3999999999999997E-2</v>
      </c>
      <c r="CM38">
        <v>74.400000000000006</v>
      </c>
      <c r="CN38">
        <v>8.1999999999999993</v>
      </c>
      <c r="CP38">
        <v>4.3999999999999997E-2</v>
      </c>
      <c r="CQ38">
        <v>97</v>
      </c>
      <c r="CR38">
        <v>3</v>
      </c>
      <c r="CS38">
        <v>-3</v>
      </c>
      <c r="CT38">
        <v>0.84599999999999997</v>
      </c>
      <c r="CU38">
        <v>0.154</v>
      </c>
      <c r="CV38">
        <v>32</v>
      </c>
      <c r="CW38">
        <v>29</v>
      </c>
      <c r="CX38">
        <v>32</v>
      </c>
      <c r="CY38">
        <v>30</v>
      </c>
      <c r="CZ38">
        <v>2</v>
      </c>
      <c r="DA38">
        <v>1</v>
      </c>
      <c r="DB38">
        <v>6</v>
      </c>
      <c r="DC38">
        <v>1</v>
      </c>
      <c r="DD38">
        <v>6</v>
      </c>
      <c r="DE38">
        <v>1</v>
      </c>
      <c r="DF38">
        <v>3.15</v>
      </c>
      <c r="DG38">
        <v>-0.63</v>
      </c>
      <c r="DH38">
        <v>0.63</v>
      </c>
      <c r="DI38">
        <v>30.7</v>
      </c>
      <c r="DJ38" s="6">
        <f>(-AS38-SQRT(AS38^2-2*AV38*(50-BO38)))/AV38</f>
        <v>-3.25690656524125E-2</v>
      </c>
      <c r="DK38" s="2">
        <f>AR38+AU38*$DJ38</f>
        <v>2.7443822683259205</v>
      </c>
      <c r="DL38" s="2">
        <f>AS38+AV38*$DJ38</f>
        <v>-116.37234133735815</v>
      </c>
      <c r="DM38" s="2">
        <f>AT38+AW38*$DJ38</f>
        <v>0.80302849243279295</v>
      </c>
      <c r="DN38" s="4">
        <f>(-DL38-SQRT(DL38^2-2*AV38*(BO38-17/12)))/AV38</f>
        <v>0.46794856611020758</v>
      </c>
      <c r="DO38" s="12">
        <f t="shared" si="1"/>
        <v>5.2050871901511524</v>
      </c>
      <c r="DP38" s="12">
        <f t="shared" si="2"/>
        <v>-107.42718333519379</v>
      </c>
      <c r="DQ38" s="12">
        <f t="shared" si="3"/>
        <v>-12.558106908607735</v>
      </c>
      <c r="DR38" s="5">
        <f>(2 *DK38 +AU38*$DN38)/2</f>
        <v>3.9747347292385369</v>
      </c>
      <c r="DS38" s="5">
        <f>(2 *DL38 +AV38*$DN38)/2</f>
        <v>-111.89976233627597</v>
      </c>
      <c r="DT38" s="5">
        <f>(2 *DM38 +AW38*$DN38)/2</f>
        <v>-5.8775392080874713</v>
      </c>
      <c r="DU38" s="5">
        <f>SQRT(DR38^2+DS38^2+DT38^2)</f>
        <v>112.12448793294651</v>
      </c>
      <c r="DV38" s="16">
        <f>DR38/$DU38</f>
        <v>3.5449301062721789E-2</v>
      </c>
      <c r="DW38" s="16">
        <f>DS38/$DU38</f>
        <v>-0.99799574918188316</v>
      </c>
      <c r="DX38" s="16">
        <f>DT38/$DU38</f>
        <v>-5.241976410721625E-2</v>
      </c>
      <c r="DY38" s="16">
        <f t="shared" si="4"/>
        <v>19.08079810588449</v>
      </c>
      <c r="DZ38" s="9">
        <f>AU38+$DY38*DV38</f>
        <v>5.9348953724859612</v>
      </c>
      <c r="EA38" s="9">
        <f>AV38+$DY38*DW38</f>
        <v>7.3130916140851099E-2</v>
      </c>
      <c r="EB38" s="9">
        <f>AW38+$DY38*DX38+32.174</f>
        <v>2.6212164768927124</v>
      </c>
      <c r="EC38" s="9">
        <f t="shared" si="5"/>
        <v>6.4883824665308314</v>
      </c>
      <c r="ED38" s="22">
        <f t="shared" si="6"/>
        <v>9.58744861020948E-2</v>
      </c>
      <c r="EE38" s="22">
        <f t="shared" si="7"/>
        <v>5.5767600192525114E-2</v>
      </c>
      <c r="EF38" s="22">
        <f t="shared" si="8"/>
        <v>493.47994248287029</v>
      </c>
      <c r="EG38" s="23">
        <f t="shared" si="9"/>
        <v>0.25049743273242148</v>
      </c>
      <c r="EH38" s="12">
        <f>IF(S38="L",1,-1)</f>
        <v>-1</v>
      </c>
      <c r="EI38" s="10">
        <f>DEGREES(ATAN(DM38/SQRT(DL38^2+DK38^2)))</f>
        <v>0.39525392707444323</v>
      </c>
      <c r="EJ38" s="10">
        <f>-DEGREES(ATAN(DK38/SQRT(DL38^2+DM38^2)))*EH38</f>
        <v>1.3509106887795219</v>
      </c>
      <c r="EK38" s="10">
        <f>DEGREES(ATAN(DQ38/SQRT(DP38^2+DO38^2)))</f>
        <v>-6.6598028949243639</v>
      </c>
      <c r="EL38" s="10">
        <f>-DEGREES(ATAN(DO38/SQRT(DP38^2+DQ38^2)))*EH38</f>
        <v>2.7552069274144708</v>
      </c>
      <c r="EM38" s="15">
        <f>(AD38-D38- (DK38/DL38)*(17/12-BO38))*12*EH38</f>
        <v>-7.5015300585373277</v>
      </c>
      <c r="EN38" s="15">
        <f>(AE38-E38-(DM38/DL38)*(17/12-BO38)+0.5*32.174*DN38^2)*12</f>
        <v>4.935971624026152</v>
      </c>
      <c r="EO38" s="15">
        <f t="shared" si="10"/>
        <v>8.9797978313729541</v>
      </c>
      <c r="EP38" s="15">
        <f>EM38/DN38*0.4</f>
        <v>-6.4122688703960051</v>
      </c>
      <c r="EQ38" s="15">
        <f>EN38/DN38*0.4</f>
        <v>4.2192428668441915</v>
      </c>
      <c r="ER38" s="17">
        <f>SIN(RADIANS(CJ38))*EH38</f>
        <v>-0.99939082701909576</v>
      </c>
      <c r="ES38" s="17">
        <f t="shared" si="11"/>
        <v>3.4899496702500955E-2</v>
      </c>
      <c r="ET38" s="16">
        <f t="shared" si="12"/>
        <v>1</v>
      </c>
      <c r="EU38" s="20">
        <f>(0.5*DZ38*DN38^2)*12*EH38</f>
        <v>-7.7975929278814533</v>
      </c>
      <c r="EV38" s="20">
        <f>(0.5*EB38*DN38^2)*12</f>
        <v>3.4438988018930408</v>
      </c>
      <c r="EW38" s="20">
        <f t="shared" si="13"/>
        <v>8.5242533061041286</v>
      </c>
      <c r="EX38" s="14">
        <f t="shared" si="14"/>
        <v>0.72146763342621334</v>
      </c>
      <c r="EY38" s="14">
        <f t="shared" si="15"/>
        <v>3.146406651745377</v>
      </c>
      <c r="EZ38" s="5">
        <f t="shared" si="16"/>
        <v>1.4727975226227707</v>
      </c>
      <c r="FA38" s="5">
        <f t="shared" si="17"/>
        <v>4.6225811992210266</v>
      </c>
      <c r="FB38" s="9">
        <f>IFERROR(INDEX('Pitcher Heights'!$B:$B,MATCH(H38,'Pitcher Heights'!A:A,0)),75)</f>
        <v>76</v>
      </c>
      <c r="FC38" s="26">
        <f>(9.58+0.31*FB38+1.02*ABS(D38)-2.57*E38-1.88*BE38)</f>
        <v>9.2326000000000015</v>
      </c>
      <c r="FD38" s="26">
        <f>17.16 -0.25*FB38-0.85*ABS(D38)+2.53*E38+0.665*BE38</f>
        <v>14.0144</v>
      </c>
      <c r="FE38" s="26">
        <f t="shared" si="18"/>
        <v>-15.644868870396007</v>
      </c>
      <c r="FF38" s="26">
        <f t="shared" si="19"/>
        <v>-9.7951571331558078</v>
      </c>
    </row>
    <row r="39" spans="1:162" x14ac:dyDescent="0.25">
      <c r="A39" t="s">
        <v>143</v>
      </c>
      <c r="B39" s="1">
        <v>45505</v>
      </c>
      <c r="C39">
        <v>87.4</v>
      </c>
      <c r="D39">
        <v>-1.46</v>
      </c>
      <c r="E39">
        <v>5.34</v>
      </c>
      <c r="F39" t="s">
        <v>134</v>
      </c>
      <c r="G39">
        <v>681297</v>
      </c>
      <c r="H39">
        <v>594902</v>
      </c>
      <c r="J39" t="s">
        <v>116</v>
      </c>
      <c r="O39">
        <v>12</v>
      </c>
      <c r="P39" t="s">
        <v>154</v>
      </c>
      <c r="Q39" t="s">
        <v>118</v>
      </c>
      <c r="R39" t="s">
        <v>119</v>
      </c>
      <c r="S39" t="s">
        <v>118</v>
      </c>
      <c r="T39" t="s">
        <v>120</v>
      </c>
      <c r="U39" t="s">
        <v>121</v>
      </c>
      <c r="V39" t="s">
        <v>122</v>
      </c>
      <c r="Y39">
        <v>1</v>
      </c>
      <c r="Z39">
        <v>0</v>
      </c>
      <c r="AA39">
        <v>2024</v>
      </c>
      <c r="AB39">
        <v>-0.65</v>
      </c>
      <c r="AC39">
        <v>1.36</v>
      </c>
      <c r="AD39">
        <v>0.43</v>
      </c>
      <c r="AE39">
        <v>4</v>
      </c>
      <c r="AI39">
        <v>0</v>
      </c>
      <c r="AJ39">
        <v>6</v>
      </c>
      <c r="AK39" t="s">
        <v>140</v>
      </c>
      <c r="AR39">
        <v>5.9320847380447201</v>
      </c>
      <c r="AS39">
        <v>-127.20051798269201</v>
      </c>
      <c r="AT39">
        <v>9.8508383117099793E-2</v>
      </c>
      <c r="AU39">
        <v>-8.2505134171011001</v>
      </c>
      <c r="AV39">
        <v>24.320614995452399</v>
      </c>
      <c r="AW39">
        <v>-17.560430341406299</v>
      </c>
      <c r="AX39">
        <v>3.4</v>
      </c>
      <c r="AY39">
        <v>1.63</v>
      </c>
      <c r="BC39">
        <v>88.2</v>
      </c>
      <c r="BD39">
        <v>1923</v>
      </c>
      <c r="BE39">
        <v>6.6</v>
      </c>
      <c r="BF39">
        <v>746607</v>
      </c>
      <c r="BG39">
        <v>666310</v>
      </c>
      <c r="BH39">
        <v>647304</v>
      </c>
      <c r="BI39">
        <v>671289</v>
      </c>
      <c r="BJ39">
        <v>608070</v>
      </c>
      <c r="BK39">
        <v>677587</v>
      </c>
      <c r="BL39">
        <v>680757</v>
      </c>
      <c r="BM39">
        <v>657041</v>
      </c>
      <c r="BN39">
        <v>678877</v>
      </c>
      <c r="BO39">
        <v>53.85</v>
      </c>
      <c r="BW39">
        <v>44</v>
      </c>
      <c r="BX39">
        <v>2</v>
      </c>
      <c r="BY39" t="s">
        <v>144</v>
      </c>
      <c r="BZ39">
        <v>5</v>
      </c>
      <c r="CA39">
        <v>2</v>
      </c>
      <c r="CB39">
        <v>2</v>
      </c>
      <c r="CC39">
        <v>5</v>
      </c>
      <c r="CD39">
        <v>2</v>
      </c>
      <c r="CE39">
        <v>5</v>
      </c>
      <c r="CF39">
        <v>2</v>
      </c>
      <c r="CG39">
        <v>5</v>
      </c>
      <c r="CH39" t="s">
        <v>126</v>
      </c>
      <c r="CI39" t="s">
        <v>126</v>
      </c>
      <c r="CJ39">
        <v>222</v>
      </c>
      <c r="CK39">
        <v>0</v>
      </c>
      <c r="CL39">
        <v>6.2E-2</v>
      </c>
      <c r="CP39">
        <v>-6.2E-2</v>
      </c>
      <c r="CR39">
        <v>3</v>
      </c>
      <c r="CS39">
        <v>-3</v>
      </c>
      <c r="CT39">
        <v>0.872</v>
      </c>
      <c r="CU39">
        <v>0.128</v>
      </c>
      <c r="CV39">
        <v>32</v>
      </c>
      <c r="CW39">
        <v>24</v>
      </c>
      <c r="CX39">
        <v>32</v>
      </c>
      <c r="CY39">
        <v>24</v>
      </c>
      <c r="CZ39">
        <v>3</v>
      </c>
      <c r="DA39">
        <v>2</v>
      </c>
      <c r="DB39">
        <v>6</v>
      </c>
      <c r="DC39">
        <v>1</v>
      </c>
      <c r="DD39">
        <v>6</v>
      </c>
      <c r="DE39">
        <v>1</v>
      </c>
      <c r="DF39">
        <v>1.61</v>
      </c>
      <c r="DG39">
        <v>0.65</v>
      </c>
      <c r="DH39">
        <v>-0.65</v>
      </c>
      <c r="DI39">
        <v>39.4</v>
      </c>
      <c r="DJ39" s="6">
        <f>(-AS39-SQRT(AS39^2-2*AV39*(50-BO39)))/AV39</f>
        <v>-3.0180096652724555E-2</v>
      </c>
      <c r="DK39" s="2">
        <f>AR39+AU39*$DJ39</f>
        <v>6.1810860304074318</v>
      </c>
      <c r="DL39" s="2">
        <f>AS39+AV39*$DJ39</f>
        <v>-127.93451649390846</v>
      </c>
      <c r="DM39" s="2">
        <f>AT39+AW39*$DJ39</f>
        <v>0.62848386808417867</v>
      </c>
      <c r="DN39" s="4">
        <f>(-DL39-SQRT(DL39^2-2*AV39*(BO39-17/12)))/AV39</f>
        <v>0.42719116983759453</v>
      </c>
      <c r="DO39" s="12">
        <f t="shared" si="1"/>
        <v>2.6565395519952433</v>
      </c>
      <c r="DP39" s="12">
        <f t="shared" si="2"/>
        <v>-117.54496452283141</v>
      </c>
      <c r="DQ39" s="12">
        <f t="shared" si="3"/>
        <v>-6.8731769123127675</v>
      </c>
      <c r="DR39" s="5">
        <f>(2 *DK39 +AU39*$DN39)/2</f>
        <v>4.4188127912013373</v>
      </c>
      <c r="DS39" s="5">
        <f>(2 *DL39 +AV39*$DN39)/2</f>
        <v>-122.73974050836993</v>
      </c>
      <c r="DT39" s="5">
        <f>(2 *DM39 +AW39*$DN39)/2</f>
        <v>-3.1223465221142943</v>
      </c>
      <c r="DU39" s="5">
        <f>SQRT(DR39^2+DS39^2+DT39^2)</f>
        <v>122.85893884593759</v>
      </c>
      <c r="DV39" s="16">
        <f>DR39/$DU39</f>
        <v>3.5966555081046493E-2</v>
      </c>
      <c r="DW39" s="16">
        <f>DS39/$DU39</f>
        <v>-0.99902979515623913</v>
      </c>
      <c r="DX39" s="16">
        <f>DT39/$DU39</f>
        <v>-2.5414076919788867E-2</v>
      </c>
      <c r="DY39" s="16">
        <f t="shared" si="4"/>
        <v>24.965151945619841</v>
      </c>
      <c r="DZ39" s="9">
        <f>AU39+$DY39*DV39</f>
        <v>-7.3526029045422687</v>
      </c>
      <c r="EA39" s="9">
        <f>AV39+$DY39*DW39</f>
        <v>-0.62031563882457519</v>
      </c>
      <c r="EB39" s="9">
        <f>AW39+$DY39*DX39+32.174</f>
        <v>13.979103366733501</v>
      </c>
      <c r="EC39" s="9">
        <f t="shared" si="5"/>
        <v>15.806988704414058</v>
      </c>
      <c r="ED39" s="22">
        <f t="shared" si="6"/>
        <v>0.19453743057514711</v>
      </c>
      <c r="EE39" s="22">
        <f t="shared" si="7"/>
        <v>0.14360261681442926</v>
      </c>
      <c r="EF39" s="22">
        <f t="shared" si="8"/>
        <v>1392.3749150589397</v>
      </c>
      <c r="EG39" s="23">
        <f t="shared" si="9"/>
        <v>0.72406391838738415</v>
      </c>
      <c r="EH39" s="12">
        <f>IF(S39="L",1,-1)</f>
        <v>-1</v>
      </c>
      <c r="EI39" s="10">
        <f>DEGREES(ATAN(DM39/SQRT(DL39^2+DK39^2)))</f>
        <v>0.28113780931668081</v>
      </c>
      <c r="EJ39" s="10">
        <f>-DEGREES(ATAN(DK39/SQRT(DL39^2+DM39^2)))*EH39</f>
        <v>2.7660299300709545</v>
      </c>
      <c r="EK39" s="10">
        <f>DEGREES(ATAN(DQ39/SQRT(DP39^2+DO39^2)))</f>
        <v>-3.3455788178876031</v>
      </c>
      <c r="EL39" s="10">
        <f>-DEGREES(ATAN(DO39/SQRT(DP39^2+DQ39^2)))*EH39</f>
        <v>1.2924687245415178</v>
      </c>
      <c r="EM39" s="15">
        <f>(AD39-D39- (DK39/DL39)*(17/12-BO39))*12*EH39</f>
        <v>7.7194530711149865</v>
      </c>
      <c r="EN39" s="15">
        <f>(AE39-E39-(DM39/DL39)*(17/12-BO39)+0.5*32.174*DN39^2)*12</f>
        <v>16.058070385091067</v>
      </c>
      <c r="EO39" s="15">
        <f t="shared" si="10"/>
        <v>17.817170937320139</v>
      </c>
      <c r="EP39" s="15">
        <f>EM39/DN39*0.4</f>
        <v>7.2281017175984177</v>
      </c>
      <c r="EQ39" s="15">
        <f>EN39/DN39*0.4</f>
        <v>15.035957219055696</v>
      </c>
      <c r="ER39" s="17">
        <f>SIN(RADIANS(CJ39))*EH39</f>
        <v>0.66913060635885824</v>
      </c>
      <c r="ES39" s="17">
        <f t="shared" si="11"/>
        <v>0.74314482547739424</v>
      </c>
      <c r="ET39" s="16">
        <f t="shared" si="12"/>
        <v>1</v>
      </c>
      <c r="EU39" s="20">
        <f>(0.5*DZ39*DN39^2)*12*EH39</f>
        <v>8.0507602955467501</v>
      </c>
      <c r="EV39" s="20">
        <f>(0.5*EB39*DN39^2)*12</f>
        <v>15.306471981876767</v>
      </c>
      <c r="EW39" s="20">
        <f t="shared" si="13"/>
        <v>17.294589496959169</v>
      </c>
      <c r="EX39" s="14">
        <f t="shared" si="14"/>
        <v>-3.5215788612810801</v>
      </c>
      <c r="EY39" s="14">
        <f t="shared" si="15"/>
        <v>2.4540872884558702</v>
      </c>
      <c r="EZ39" s="5">
        <f t="shared" si="16"/>
        <v>-4.202561321773465</v>
      </c>
      <c r="FA39" s="5">
        <f t="shared" si="17"/>
        <v>2.8173319983753924</v>
      </c>
      <c r="FB39" s="9">
        <f>IFERROR(INDEX('Pitcher Heights'!$B:$B,MATCH(H39,'Pitcher Heights'!A:A,0)),75)</f>
        <v>76</v>
      </c>
      <c r="FC39" s="26">
        <f>(9.58+0.31*FB39+1.02*ABS(D39)-2.57*E39-1.88*BE39)</f>
        <v>8.4974000000000007</v>
      </c>
      <c r="FD39" s="26">
        <f>17.16 -0.25*FB39-0.85*ABS(D39)+2.53*E39+0.665*BE39</f>
        <v>14.818200000000001</v>
      </c>
      <c r="FE39" s="26">
        <f t="shared" si="18"/>
        <v>-1.269298282401583</v>
      </c>
      <c r="FF39" s="26">
        <f t="shared" si="19"/>
        <v>0.21775721905569512</v>
      </c>
    </row>
    <row r="40" spans="1:162" x14ac:dyDescent="0.25">
      <c r="A40" t="s">
        <v>133</v>
      </c>
      <c r="B40" s="1">
        <v>45505</v>
      </c>
      <c r="C40">
        <v>78.400000000000006</v>
      </c>
      <c r="D40">
        <v>-1.53</v>
      </c>
      <c r="E40">
        <v>5.1100000000000003</v>
      </c>
      <c r="F40" t="s">
        <v>134</v>
      </c>
      <c r="G40">
        <v>663624</v>
      </c>
      <c r="H40">
        <v>594902</v>
      </c>
      <c r="J40" t="s">
        <v>116</v>
      </c>
      <c r="O40">
        <v>14</v>
      </c>
      <c r="P40" t="s">
        <v>190</v>
      </c>
      <c r="Q40" t="s">
        <v>118</v>
      </c>
      <c r="R40" t="s">
        <v>118</v>
      </c>
      <c r="S40" t="s">
        <v>118</v>
      </c>
      <c r="T40" t="s">
        <v>120</v>
      </c>
      <c r="U40" t="s">
        <v>121</v>
      </c>
      <c r="V40" t="s">
        <v>122</v>
      </c>
      <c r="Y40">
        <v>1</v>
      </c>
      <c r="Z40">
        <v>2</v>
      </c>
      <c r="AA40">
        <v>2024</v>
      </c>
      <c r="AB40">
        <v>0.54</v>
      </c>
      <c r="AC40">
        <v>0.03</v>
      </c>
      <c r="AD40">
        <v>1.03</v>
      </c>
      <c r="AE40">
        <v>1.78</v>
      </c>
      <c r="AI40">
        <v>0</v>
      </c>
      <c r="AJ40">
        <v>2</v>
      </c>
      <c r="AK40" t="s">
        <v>140</v>
      </c>
      <c r="AR40">
        <v>4.6030966626835799</v>
      </c>
      <c r="AS40">
        <v>-114.21358663252499</v>
      </c>
      <c r="AT40">
        <v>-0.46396689889321902</v>
      </c>
      <c r="AU40">
        <v>3.9715039682109801</v>
      </c>
      <c r="AV40">
        <v>19.202053316284101</v>
      </c>
      <c r="AW40">
        <v>-32.0301006550214</v>
      </c>
      <c r="AX40">
        <v>3.68</v>
      </c>
      <c r="AY40">
        <v>1.8</v>
      </c>
      <c r="BC40">
        <v>79.599999999999994</v>
      </c>
      <c r="BD40">
        <v>1960</v>
      </c>
      <c r="BE40">
        <v>6.9</v>
      </c>
      <c r="BF40">
        <v>746607</v>
      </c>
      <c r="BG40">
        <v>666310</v>
      </c>
      <c r="BH40">
        <v>647304</v>
      </c>
      <c r="BI40">
        <v>671289</v>
      </c>
      <c r="BJ40">
        <v>608070</v>
      </c>
      <c r="BK40">
        <v>677587</v>
      </c>
      <c r="BL40">
        <v>680757</v>
      </c>
      <c r="BM40">
        <v>657041</v>
      </c>
      <c r="BN40">
        <v>678877</v>
      </c>
      <c r="BO40">
        <v>53.61</v>
      </c>
      <c r="BW40">
        <v>12</v>
      </c>
      <c r="BX40">
        <v>4</v>
      </c>
      <c r="BY40" t="s">
        <v>141</v>
      </c>
      <c r="BZ40">
        <v>2</v>
      </c>
      <c r="CA40">
        <v>1</v>
      </c>
      <c r="CB40">
        <v>1</v>
      </c>
      <c r="CC40">
        <v>2</v>
      </c>
      <c r="CD40">
        <v>1</v>
      </c>
      <c r="CE40">
        <v>2</v>
      </c>
      <c r="CF40">
        <v>1</v>
      </c>
      <c r="CG40">
        <v>2</v>
      </c>
      <c r="CH40" t="s">
        <v>142</v>
      </c>
      <c r="CI40" t="s">
        <v>126</v>
      </c>
      <c r="CJ40">
        <v>77</v>
      </c>
      <c r="CK40">
        <v>0</v>
      </c>
      <c r="CL40">
        <v>3.5999999999999997E-2</v>
      </c>
      <c r="CP40">
        <v>-3.5999999999999997E-2</v>
      </c>
      <c r="CR40">
        <v>1</v>
      </c>
      <c r="CS40">
        <v>-1</v>
      </c>
      <c r="CT40">
        <v>0.60799999999999998</v>
      </c>
      <c r="CU40">
        <v>0.39200000000000002</v>
      </c>
      <c r="CV40">
        <v>32</v>
      </c>
      <c r="CW40">
        <v>27</v>
      </c>
      <c r="CX40">
        <v>32</v>
      </c>
      <c r="CY40">
        <v>27</v>
      </c>
      <c r="CZ40">
        <v>1</v>
      </c>
      <c r="DA40">
        <v>0</v>
      </c>
      <c r="DB40">
        <v>6</v>
      </c>
      <c r="DC40">
        <v>1</v>
      </c>
      <c r="DD40">
        <v>6</v>
      </c>
      <c r="DE40">
        <v>1</v>
      </c>
      <c r="DF40">
        <v>3.64</v>
      </c>
      <c r="DG40">
        <v>-0.54</v>
      </c>
      <c r="DH40">
        <v>-0.54</v>
      </c>
      <c r="DI40">
        <v>34.6</v>
      </c>
      <c r="DJ40" s="6">
        <f>(-AS40-SQRT(AS40^2-2*AV40*(50-BO40)))/AV40</f>
        <v>-3.1523910763936028E-2</v>
      </c>
      <c r="DK40" s="2">
        <f>AR40+AU40*$DJ40</f>
        <v>4.4778993259910793</v>
      </c>
      <c r="DL40" s="2">
        <f>AS40+AV40*$DJ40</f>
        <v>-114.81891044775188</v>
      </c>
      <c r="DM40" s="2">
        <f>AT40+AW40*$DJ40</f>
        <v>0.54574713591556434</v>
      </c>
      <c r="DN40" s="4">
        <f>(-DL40-SQRT(DL40^2-2*AV40*(BO40-17/12)))/AV40</f>
        <v>0.47330280663502783</v>
      </c>
      <c r="DO40" s="12">
        <f t="shared" si="1"/>
        <v>6.3576233007074867</v>
      </c>
      <c r="DP40" s="12">
        <f t="shared" si="2"/>
        <v>-105.73052471999917</v>
      </c>
      <c r="DQ40" s="12">
        <f t="shared" si="3"/>
        <v>-14.614189400908508</v>
      </c>
      <c r="DR40" s="5">
        <f>(2 *DK40 +AU40*$DN40)/2</f>
        <v>5.417761313349283</v>
      </c>
      <c r="DS40" s="5">
        <f>(2 *DL40 +AV40*$DN40)/2</f>
        <v>-110.27471758387551</v>
      </c>
      <c r="DT40" s="5">
        <f>(2 *DM40 +AW40*$DN40)/2</f>
        <v>-7.0342211324964712</v>
      </c>
      <c r="DU40" s="5">
        <f>SQRT(DR40^2+DS40^2+DT40^2)</f>
        <v>110.63157660809497</v>
      </c>
      <c r="DV40" s="16">
        <f>DR40/$DU40</f>
        <v>4.8971202250342537E-2</v>
      </c>
      <c r="DW40" s="16">
        <f>DS40/$DU40</f>
        <v>-0.99677434747690874</v>
      </c>
      <c r="DX40" s="16">
        <f>DT40/$DU40</f>
        <v>-6.3582399782791968E-2</v>
      </c>
      <c r="DY40" s="16">
        <f t="shared" si="4"/>
        <v>18.954774306171508</v>
      </c>
      <c r="DZ40" s="9">
        <f>AU40+$DY40*DV40</f>
        <v>4.899742054368101</v>
      </c>
      <c r="EA40" s="9">
        <f>AV40+$DY40*DW40</f>
        <v>0.30842052567792066</v>
      </c>
      <c r="EB40" s="9">
        <f>AW40+$DY40*DX40+32.174</f>
        <v>-1.0612906927489902</v>
      </c>
      <c r="EC40" s="9">
        <f t="shared" si="5"/>
        <v>5.0228411635764889</v>
      </c>
      <c r="ED40" s="22">
        <f t="shared" si="6"/>
        <v>7.6235770505290706E-2</v>
      </c>
      <c r="EE40" s="22">
        <f t="shared" si="7"/>
        <v>4.2717900497343066E-2</v>
      </c>
      <c r="EF40" s="22">
        <f t="shared" si="8"/>
        <v>372.97186993678156</v>
      </c>
      <c r="EG40" s="23">
        <f t="shared" si="9"/>
        <v>0.19029177037590897</v>
      </c>
      <c r="EH40" s="12">
        <f>IF(S40="L",1,-1)</f>
        <v>-1</v>
      </c>
      <c r="EI40" s="10">
        <f>DEGREES(ATAN(DM40/SQRT(DL40^2+DK40^2)))</f>
        <v>0.27212433846269957</v>
      </c>
      <c r="EJ40" s="10">
        <f>-DEGREES(ATAN(DK40/SQRT(DL40^2+DM40^2)))*EH40</f>
        <v>2.2333592979150443</v>
      </c>
      <c r="EK40" s="10">
        <f>DEGREES(ATAN(DQ40/SQRT(DP40^2+DO40^2)))</f>
        <v>-7.8556106792452587</v>
      </c>
      <c r="EL40" s="10">
        <f>-DEGREES(ATAN(DO40/SQRT(DP40^2+DQ40^2)))*EH40</f>
        <v>3.4087467239732319</v>
      </c>
      <c r="EM40" s="15">
        <f>(AD40-D40- (DK40/DL40)*(17/12-BO40))*12*EH40</f>
        <v>-6.2937282742204772</v>
      </c>
      <c r="EN40" s="15">
        <f>(AE40-E40-(DM40/DL40)*(17/12-BO40)+0.5*32.174*DN40^2)*12</f>
        <v>0.30788813070670251</v>
      </c>
      <c r="EO40" s="15">
        <f t="shared" si="10"/>
        <v>6.3012546917857817</v>
      </c>
      <c r="EP40" s="15">
        <f>EM40/DN40*0.4</f>
        <v>-5.3189866495540841</v>
      </c>
      <c r="EQ40" s="15">
        <f>EN40/DN40*0.4</f>
        <v>0.26020393404860626</v>
      </c>
      <c r="ER40" s="17">
        <f>SIN(RADIANS(CJ40))*EH40</f>
        <v>-0.97437006478523525</v>
      </c>
      <c r="ES40" s="17">
        <f t="shared" si="11"/>
        <v>-0.22495105434386492</v>
      </c>
      <c r="ET40" s="16">
        <f t="shared" si="12"/>
        <v>1</v>
      </c>
      <c r="EU40" s="20">
        <f>(0.5*DZ40*DN40^2)*12*EH40</f>
        <v>-6.5857103720060808</v>
      </c>
      <c r="EV40" s="20">
        <f>(0.5*EB40*DN40^2)*12</f>
        <v>-1.4264736888995131</v>
      </c>
      <c r="EW40" s="20">
        <f t="shared" si="13"/>
        <v>6.7384277312345686</v>
      </c>
      <c r="EX40" s="14">
        <f t="shared" si="14"/>
        <v>-1.998810697242881E-2</v>
      </c>
      <c r="EY40" s="14">
        <f t="shared" si="15"/>
        <v>8.9342733861640822E-2</v>
      </c>
      <c r="EZ40" s="5">
        <f t="shared" si="16"/>
        <v>-0.15397433195689736</v>
      </c>
      <c r="FA40" s="5">
        <f t="shared" si="17"/>
        <v>1.7253620173131397</v>
      </c>
      <c r="FB40" s="9">
        <f>IFERROR(INDEX('Pitcher Heights'!$B:$B,MATCH(H40,'Pitcher Heights'!A:A,0)),75)</f>
        <v>76</v>
      </c>
      <c r="FC40" s="26">
        <f>(9.58+0.31*FB40+1.02*ABS(D40)-2.57*E40-1.88*BE40)</f>
        <v>8.5959000000000021</v>
      </c>
      <c r="FD40" s="26">
        <f>17.16 -0.25*FB40-0.85*ABS(D40)+2.53*E40+0.665*BE40</f>
        <v>14.376300000000001</v>
      </c>
      <c r="FE40" s="26">
        <f t="shared" si="18"/>
        <v>-13.914886649554086</v>
      </c>
      <c r="FF40" s="26">
        <f t="shared" si="19"/>
        <v>-14.116096065951394</v>
      </c>
    </row>
    <row r="41" spans="1:162" x14ac:dyDescent="0.25">
      <c r="A41" t="s">
        <v>131</v>
      </c>
      <c r="B41" s="1">
        <v>45505</v>
      </c>
      <c r="C41">
        <v>83.3</v>
      </c>
      <c r="D41">
        <v>2.5</v>
      </c>
      <c r="E41">
        <v>5.56</v>
      </c>
      <c r="F41" t="s">
        <v>114</v>
      </c>
      <c r="G41">
        <v>677587</v>
      </c>
      <c r="H41">
        <v>669432</v>
      </c>
      <c r="J41" t="s">
        <v>116</v>
      </c>
      <c r="O41">
        <v>12</v>
      </c>
      <c r="P41" t="s">
        <v>161</v>
      </c>
      <c r="Q41" t="s">
        <v>118</v>
      </c>
      <c r="R41" t="s">
        <v>118</v>
      </c>
      <c r="S41" t="s">
        <v>119</v>
      </c>
      <c r="T41" t="s">
        <v>120</v>
      </c>
      <c r="U41" t="s">
        <v>121</v>
      </c>
      <c r="V41" t="s">
        <v>122</v>
      </c>
      <c r="Y41">
        <v>2</v>
      </c>
      <c r="Z41">
        <v>1</v>
      </c>
      <c r="AA41">
        <v>2024</v>
      </c>
      <c r="AB41">
        <v>1.1599999999999999</v>
      </c>
      <c r="AC41">
        <v>0.13</v>
      </c>
      <c r="AD41">
        <v>1.4</v>
      </c>
      <c r="AE41">
        <v>2.62</v>
      </c>
      <c r="AI41">
        <v>2</v>
      </c>
      <c r="AJ41">
        <v>4</v>
      </c>
      <c r="AK41" t="s">
        <v>123</v>
      </c>
      <c r="AR41">
        <v>-4.8305299377471602</v>
      </c>
      <c r="AS41">
        <v>-121.212758602398</v>
      </c>
      <c r="AT41">
        <v>-0.53020925528641705</v>
      </c>
      <c r="AU41">
        <v>12.369006179515701</v>
      </c>
      <c r="AV41">
        <v>24.8507871463496</v>
      </c>
      <c r="AW41">
        <v>-30.972818129880899</v>
      </c>
      <c r="AX41">
        <v>3.28</v>
      </c>
      <c r="AY41">
        <v>1.48</v>
      </c>
      <c r="BC41">
        <v>83.7</v>
      </c>
      <c r="BD41">
        <v>1600</v>
      </c>
      <c r="BE41">
        <v>6.7</v>
      </c>
      <c r="BF41">
        <v>746607</v>
      </c>
      <c r="BG41">
        <v>668939</v>
      </c>
      <c r="BH41">
        <v>663624</v>
      </c>
      <c r="BI41">
        <v>702616</v>
      </c>
      <c r="BJ41">
        <v>602104</v>
      </c>
      <c r="BK41">
        <v>683002</v>
      </c>
      <c r="BL41">
        <v>681297</v>
      </c>
      <c r="BM41">
        <v>656775</v>
      </c>
      <c r="BN41">
        <v>623993</v>
      </c>
      <c r="BO41">
        <v>53.85</v>
      </c>
      <c r="BW41">
        <v>33</v>
      </c>
      <c r="BX41">
        <v>4</v>
      </c>
      <c r="BY41" t="s">
        <v>132</v>
      </c>
      <c r="BZ41">
        <v>5</v>
      </c>
      <c r="CA41">
        <v>2</v>
      </c>
      <c r="CB41">
        <v>5</v>
      </c>
      <c r="CC41">
        <v>2</v>
      </c>
      <c r="CD41">
        <v>2</v>
      </c>
      <c r="CE41">
        <v>5</v>
      </c>
      <c r="CF41">
        <v>5</v>
      </c>
      <c r="CG41">
        <v>2</v>
      </c>
      <c r="CH41" t="s">
        <v>126</v>
      </c>
      <c r="CI41" t="s">
        <v>126</v>
      </c>
      <c r="CJ41">
        <v>111</v>
      </c>
      <c r="CK41">
        <v>0</v>
      </c>
      <c r="CL41">
        <v>4.2999999999999997E-2</v>
      </c>
      <c r="CP41">
        <v>-4.2999999999999997E-2</v>
      </c>
      <c r="CR41">
        <v>3</v>
      </c>
      <c r="CS41">
        <v>3</v>
      </c>
      <c r="CT41">
        <v>0.85099999999999998</v>
      </c>
      <c r="CU41">
        <v>0.85099999999999998</v>
      </c>
      <c r="CV41">
        <v>26</v>
      </c>
      <c r="CW41">
        <v>23</v>
      </c>
      <c r="CX41">
        <v>27</v>
      </c>
      <c r="CY41">
        <v>23</v>
      </c>
      <c r="CZ41">
        <v>2</v>
      </c>
      <c r="DA41">
        <v>1</v>
      </c>
      <c r="DB41">
        <v>6</v>
      </c>
      <c r="DC41">
        <v>2</v>
      </c>
      <c r="DD41">
        <v>6</v>
      </c>
      <c r="DE41">
        <v>1</v>
      </c>
      <c r="DF41">
        <v>3.16</v>
      </c>
      <c r="DG41">
        <v>1.1599999999999999</v>
      </c>
      <c r="DH41">
        <v>-1.1599999999999999</v>
      </c>
      <c r="DI41">
        <v>18.899999999999999</v>
      </c>
      <c r="DJ41" s="6">
        <f>(-AS41-SQRT(AS41^2-2*AV41*(50-BO41)))/AV41</f>
        <v>-3.1659585242808014E-2</v>
      </c>
      <c r="DK41" s="2">
        <f>AR41+AU41*$DJ41</f>
        <v>-5.2221275432563568</v>
      </c>
      <c r="DL41" s="2">
        <f>AS41+AV41*$DJ41</f>
        <v>-121.99952421640873</v>
      </c>
      <c r="DM41" s="2">
        <f>AT41+AW41*$DJ41</f>
        <v>0.45037732050653678</v>
      </c>
      <c r="DN41" s="4">
        <f>(-DL41-SQRT(DL41^2-2*AV41*(BO41-17/12)))/AV41</f>
        <v>0.45044841748983572</v>
      </c>
      <c r="DO41" s="12">
        <f t="shared" si="1"/>
        <v>0.34947171622848927</v>
      </c>
      <c r="DP41" s="12">
        <f t="shared" si="2"/>
        <v>-110.8055264729588</v>
      </c>
      <c r="DQ41" s="12">
        <f t="shared" si="3"/>
        <v>-13.501279591298808</v>
      </c>
      <c r="DR41" s="5">
        <f>(2 *DK41 +AU41*$DN41)/2</f>
        <v>-2.4363279135139337</v>
      </c>
      <c r="DS41" s="5">
        <f>(2 *DL41 +AV41*$DN41)/2</f>
        <v>-116.40252534468377</v>
      </c>
      <c r="DT41" s="5">
        <f>(2 *DM41 +AW41*$DN41)/2</f>
        <v>-6.5254511353961355</v>
      </c>
      <c r="DU41" s="5">
        <f>SQRT(DR41^2+DS41^2+DT41^2)</f>
        <v>116.61074184157459</v>
      </c>
      <c r="DV41" s="16">
        <f>DR41/$DU41</f>
        <v>-2.0892825781212234E-2</v>
      </c>
      <c r="DW41" s="16">
        <f>DS41/$DU41</f>
        <v>-0.99821443124704834</v>
      </c>
      <c r="DX41" s="16">
        <f>DT41/$DU41</f>
        <v>-5.5959262691781038E-2</v>
      </c>
      <c r="DY41" s="16">
        <f t="shared" si="4"/>
        <v>25.132055100340782</v>
      </c>
      <c r="DZ41" s="9">
        <f>AU41+$DY41*DV41</f>
        <v>11.843926530780454</v>
      </c>
      <c r="EA41" s="9">
        <f>AV41+$DY41*DW41</f>
        <v>-0.23639294170655489</v>
      </c>
      <c r="EB41" s="9">
        <f>AW41+$DY41*DX41+32.174</f>
        <v>-0.20518940322518375</v>
      </c>
      <c r="EC41" s="9">
        <f t="shared" si="5"/>
        <v>11.848062288011898</v>
      </c>
      <c r="ED41" s="22">
        <f t="shared" si="6"/>
        <v>0.16185933980871298</v>
      </c>
      <c r="EE41" s="22">
        <f t="shared" si="7"/>
        <v>0.10910313403930079</v>
      </c>
      <c r="EF41" s="22">
        <f t="shared" si="8"/>
        <v>1004.0673866157204</v>
      </c>
      <c r="EG41" s="23">
        <f t="shared" si="9"/>
        <v>0.62754211663482518</v>
      </c>
      <c r="EH41" s="12">
        <f>IF(S41="L",1,-1)</f>
        <v>1</v>
      </c>
      <c r="EI41" s="10">
        <f>DEGREES(ATAN(DM41/SQRT(DL41^2+DK41^2)))</f>
        <v>0.21132045665399934</v>
      </c>
      <c r="EJ41" s="10">
        <f>-DEGREES(ATAN(DK41/SQRT(DL41^2+DM41^2)))*EH41</f>
        <v>2.4510037916783673</v>
      </c>
      <c r="EK41" s="10">
        <f>DEGREES(ATAN(DQ41/SQRT(DP41^2+DO41^2)))</f>
        <v>-6.9470182568150767</v>
      </c>
      <c r="EL41" s="10">
        <f>-DEGREES(ATAN(DO41/SQRT(DP41^2+DQ41^2)))*EH41</f>
        <v>-0.17937901053336253</v>
      </c>
      <c r="EM41" s="15">
        <f>(AD41-D41- (DK41/DL41)*(17/12-BO41))*12*EH41</f>
        <v>13.73258577294493</v>
      </c>
      <c r="EN41" s="15">
        <f>(AE41-E41-(DM41/DL41)*(17/12-BO41)+0.5*32.174*DN41^2)*12</f>
        <v>1.5665819775051055</v>
      </c>
      <c r="EO41" s="15">
        <f t="shared" si="10"/>
        <v>13.821652980144354</v>
      </c>
      <c r="EP41" s="15">
        <f>EM41/DN41*0.4</f>
        <v>12.194591202669551</v>
      </c>
      <c r="EQ41" s="15">
        <f>EN41/DN41*0.4</f>
        <v>1.3911310744391328</v>
      </c>
      <c r="ER41" s="17">
        <f>SIN(RADIANS(CJ41))*EH41</f>
        <v>0.93358042649720174</v>
      </c>
      <c r="ES41" s="17">
        <f t="shared" si="11"/>
        <v>0.35836794954530027</v>
      </c>
      <c r="ET41" s="16">
        <f t="shared" si="12"/>
        <v>1</v>
      </c>
      <c r="EU41" s="20">
        <f>(0.5*DZ41*DN41^2)*12*EH41</f>
        <v>14.419064552779577</v>
      </c>
      <c r="EV41" s="20">
        <f>(0.5*EB41*DN41^2)*12</f>
        <v>-0.24980222926587875</v>
      </c>
      <c r="EW41" s="20">
        <f t="shared" si="13"/>
        <v>14.421228232399997</v>
      </c>
      <c r="EX41" s="14">
        <f t="shared" si="14"/>
        <v>0.95568814896210164</v>
      </c>
      <c r="EY41" s="14">
        <f t="shared" si="15"/>
        <v>-5.4179082208358613</v>
      </c>
      <c r="EZ41" s="5">
        <f t="shared" si="16"/>
        <v>0.82896108884544439</v>
      </c>
      <c r="FA41" s="5">
        <f t="shared" si="17"/>
        <v>-3.3866554603159154</v>
      </c>
      <c r="FB41" s="9">
        <f>IFERROR(INDEX('Pitcher Heights'!$B:$B,MATCH(H41,'Pitcher Heights'!A:A,0)),75)</f>
        <v>77</v>
      </c>
      <c r="FC41" s="26">
        <f>(9.58+0.31*FB41+1.02*ABS(D41)-2.57*E41-1.88*BE41)</f>
        <v>9.1148000000000025</v>
      </c>
      <c r="FD41" s="26">
        <f>17.16 -0.25*FB41-0.85*ABS(D41)+2.53*E41+0.665*BE41</f>
        <v>14.307299999999998</v>
      </c>
      <c r="FE41" s="26">
        <f t="shared" si="18"/>
        <v>3.0797912026695489</v>
      </c>
      <c r="FF41" s="26">
        <f t="shared" si="19"/>
        <v>-12.916168925560864</v>
      </c>
    </row>
    <row r="42" spans="1:162" x14ac:dyDescent="0.25">
      <c r="A42" t="s">
        <v>201</v>
      </c>
      <c r="B42" s="1">
        <v>45505</v>
      </c>
      <c r="C42">
        <v>84.6</v>
      </c>
      <c r="D42">
        <v>-2.93</v>
      </c>
      <c r="E42">
        <v>4.47</v>
      </c>
      <c r="F42" t="s">
        <v>202</v>
      </c>
      <c r="G42">
        <v>650391</v>
      </c>
      <c r="H42">
        <v>680704</v>
      </c>
      <c r="I42" t="s">
        <v>162</v>
      </c>
      <c r="J42" t="s">
        <v>182</v>
      </c>
      <c r="O42">
        <v>14</v>
      </c>
      <c r="P42" t="s">
        <v>203</v>
      </c>
      <c r="Q42" t="s">
        <v>118</v>
      </c>
      <c r="R42" t="s">
        <v>118</v>
      </c>
      <c r="S42" t="s">
        <v>118</v>
      </c>
      <c r="T42" t="s">
        <v>120</v>
      </c>
      <c r="U42" t="s">
        <v>121</v>
      </c>
      <c r="V42" t="s">
        <v>129</v>
      </c>
      <c r="W42">
        <v>2</v>
      </c>
      <c r="Y42">
        <v>2</v>
      </c>
      <c r="Z42">
        <v>2</v>
      </c>
      <c r="AA42">
        <v>2024</v>
      </c>
      <c r="AB42">
        <v>-1.06</v>
      </c>
      <c r="AC42">
        <v>-0.2</v>
      </c>
      <c r="AD42">
        <v>0.01</v>
      </c>
      <c r="AE42">
        <v>1.27</v>
      </c>
      <c r="AH42">
        <v>656775</v>
      </c>
      <c r="AI42">
        <v>2</v>
      </c>
      <c r="AJ42">
        <v>9</v>
      </c>
      <c r="AK42" t="s">
        <v>140</v>
      </c>
      <c r="AR42">
        <v>9.0252829265698793</v>
      </c>
      <c r="AS42">
        <v>-122.930945482886</v>
      </c>
      <c r="AT42">
        <v>-0.66938441825876605</v>
      </c>
      <c r="AU42">
        <v>-12.5929733074857</v>
      </c>
      <c r="AV42">
        <v>24.537131822933802</v>
      </c>
      <c r="AW42">
        <v>-34.335677676125698</v>
      </c>
      <c r="AX42">
        <v>3.44</v>
      </c>
      <c r="AY42">
        <v>1.62</v>
      </c>
      <c r="BC42">
        <v>85</v>
      </c>
      <c r="BD42">
        <v>1620</v>
      </c>
      <c r="BE42">
        <v>6.6</v>
      </c>
      <c r="BF42">
        <v>746607</v>
      </c>
      <c r="BG42">
        <v>666310</v>
      </c>
      <c r="BH42">
        <v>647304</v>
      </c>
      <c r="BI42">
        <v>671289</v>
      </c>
      <c r="BJ42">
        <v>682177</v>
      </c>
      <c r="BK42">
        <v>677587</v>
      </c>
      <c r="BL42">
        <v>680757</v>
      </c>
      <c r="BM42">
        <v>657041</v>
      </c>
      <c r="BN42">
        <v>678877</v>
      </c>
      <c r="BO42">
        <v>53.87</v>
      </c>
      <c r="BQ42">
        <v>0</v>
      </c>
      <c r="BR42">
        <v>0</v>
      </c>
      <c r="BS42">
        <v>1</v>
      </c>
      <c r="BT42">
        <v>0</v>
      </c>
      <c r="BU42">
        <v>0</v>
      </c>
      <c r="BW42">
        <v>76</v>
      </c>
      <c r="BX42">
        <v>5</v>
      </c>
      <c r="BY42" t="s">
        <v>204</v>
      </c>
      <c r="BZ42">
        <v>10</v>
      </c>
      <c r="CA42">
        <v>3</v>
      </c>
      <c r="CB42">
        <v>3</v>
      </c>
      <c r="CC42">
        <v>10</v>
      </c>
      <c r="CD42">
        <v>3</v>
      </c>
      <c r="CE42">
        <v>10</v>
      </c>
      <c r="CF42">
        <v>3</v>
      </c>
      <c r="CG42">
        <v>10</v>
      </c>
      <c r="CH42" t="s">
        <v>126</v>
      </c>
      <c r="CI42" t="s">
        <v>126</v>
      </c>
      <c r="CJ42">
        <v>265</v>
      </c>
      <c r="CK42">
        <v>0</v>
      </c>
      <c r="CL42">
        <v>-0.19700000000000001</v>
      </c>
      <c r="CM42">
        <v>70.8</v>
      </c>
      <c r="CN42">
        <v>7.5</v>
      </c>
      <c r="CP42">
        <v>0.19700000000000001</v>
      </c>
      <c r="CR42">
        <v>7</v>
      </c>
      <c r="CS42">
        <v>-7</v>
      </c>
      <c r="CT42">
        <v>1</v>
      </c>
      <c r="CU42">
        <v>0</v>
      </c>
      <c r="CV42">
        <v>27</v>
      </c>
      <c r="CW42">
        <v>27</v>
      </c>
      <c r="CX42">
        <v>27</v>
      </c>
      <c r="CY42">
        <v>28</v>
      </c>
      <c r="CZ42">
        <v>1</v>
      </c>
      <c r="DA42">
        <v>0</v>
      </c>
      <c r="DB42">
        <v>2</v>
      </c>
      <c r="DC42">
        <v>3</v>
      </c>
      <c r="DD42">
        <v>2</v>
      </c>
      <c r="DE42">
        <v>2</v>
      </c>
      <c r="DF42">
        <v>3.4</v>
      </c>
      <c r="DG42">
        <v>1.06</v>
      </c>
      <c r="DH42">
        <v>1.06</v>
      </c>
      <c r="DI42">
        <v>12.3</v>
      </c>
      <c r="DJ42" s="6">
        <f>(-AS42-SQRT(AS42^2-2*AV42*(50-BO42)))/AV42</f>
        <v>-3.1382797229110443E-2</v>
      </c>
      <c r="DK42" s="2">
        <f>AR42+AU42*$DJ42</f>
        <v>9.4204856543903031</v>
      </c>
      <c r="DL42" s="2">
        <f>AS42+AV42*$DJ42</f>
        <v>-123.70098931546909</v>
      </c>
      <c r="DM42" s="2">
        <f>AT42+AW42*$DJ42</f>
        <v>0.40816519197518075</v>
      </c>
      <c r="DN42" s="4">
        <f>(-DL42-SQRT(DL42^2-2*AV42*(BO42-17/12)))/AV42</f>
        <v>0.4435449963255359</v>
      </c>
      <c r="DO42" s="12">
        <f t="shared" si="1"/>
        <v>3.8349353549939869</v>
      </c>
      <c r="DP42" s="12">
        <f t="shared" si="2"/>
        <v>-112.81766727122672</v>
      </c>
      <c r="DQ42" s="12">
        <f t="shared" si="3"/>
        <v>-14.821252836716777</v>
      </c>
      <c r="DR42" s="5">
        <f>(2 *DK42 +AU42*$DN42)/2</f>
        <v>6.6277105046921445</v>
      </c>
      <c r="DS42" s="5">
        <f>(2 *DL42 +AV42*$DN42)/2</f>
        <v>-118.25932829334791</v>
      </c>
      <c r="DT42" s="5">
        <f>(2 *DM42 +AW42*$DN42)/2</f>
        <v>-7.206543822370798</v>
      </c>
      <c r="DU42" s="5">
        <f>SQRT(DR42^2+DS42^2+DT42^2)</f>
        <v>118.66393533332524</v>
      </c>
      <c r="DV42" s="16">
        <f>DR42/$DU42</f>
        <v>5.5852778572318573E-2</v>
      </c>
      <c r="DW42" s="16">
        <f>DS42/$DU42</f>
        <v>-0.9965903116322512</v>
      </c>
      <c r="DX42" s="16">
        <f>DT42/$DU42</f>
        <v>-6.0730699703559661E-2</v>
      </c>
      <c r="DY42" s="16">
        <f t="shared" si="4"/>
        <v>25.025540201884667</v>
      </c>
      <c r="DZ42" s="9">
        <f>AU42+$DY42*DV42</f>
        <v>-11.195227351937179</v>
      </c>
      <c r="EA42" s="9">
        <f>AV42+$DY42*DW42</f>
        <v>-0.4030790856278692</v>
      </c>
      <c r="EB42" s="9">
        <f>AW42+$DY42*DX42+32.174</f>
        <v>-3.6814962430457143</v>
      </c>
      <c r="EC42" s="9">
        <f t="shared" si="5"/>
        <v>11.79190412098032</v>
      </c>
      <c r="ED42" s="22">
        <f t="shared" si="6"/>
        <v>0.15556575375738932</v>
      </c>
      <c r="EE42" s="22">
        <f t="shared" si="7"/>
        <v>0.10320962606035484</v>
      </c>
      <c r="EF42" s="22">
        <f t="shared" si="8"/>
        <v>966.55379018419933</v>
      </c>
      <c r="EG42" s="23">
        <f t="shared" si="9"/>
        <v>0.59663814208901189</v>
      </c>
      <c r="EH42" s="12">
        <f>IF(S42="L",1,-1)</f>
        <v>-1</v>
      </c>
      <c r="EI42" s="10">
        <f>DEGREES(ATAN(DM42/SQRT(DL42^2+DK42^2)))</f>
        <v>0.18850727803419173</v>
      </c>
      <c r="EJ42" s="10">
        <f>-DEGREES(ATAN(DK42/SQRT(DL42^2+DM42^2)))*EH42</f>
        <v>4.3549474326661981</v>
      </c>
      <c r="EK42" s="10">
        <f>DEGREES(ATAN(DQ42/SQRT(DP42^2+DO42^2)))</f>
        <v>-7.480015617205571</v>
      </c>
      <c r="EL42" s="10">
        <f>-DEGREES(ATAN(DO42/SQRT(DP42^2+DQ42^2)))*EH42</f>
        <v>1.9302939093025715</v>
      </c>
      <c r="EM42" s="15">
        <f>(AD42-D42- (DK42/DL42)*(17/12-BO42))*12*EH42</f>
        <v>12.655190519595296</v>
      </c>
      <c r="EN42" s="15">
        <f>(AE42-E42-(DM42/DL42)*(17/12-BO42)+0.5*32.174*DN42^2)*12</f>
        <v>-2.4989435646508014</v>
      </c>
      <c r="EO42" s="15">
        <f t="shared" si="10"/>
        <v>12.89955681512215</v>
      </c>
      <c r="EP42" s="15">
        <f>EM42/DN42*0.4</f>
        <v>11.412768151538007</v>
      </c>
      <c r="EQ42" s="15">
        <f>EN42/DN42*0.4</f>
        <v>-2.2536099699943173</v>
      </c>
      <c r="ER42" s="17">
        <f>SIN(RADIANS(CJ42))*EH42</f>
        <v>0.99619469809174555</v>
      </c>
      <c r="ES42" s="17">
        <f t="shared" si="11"/>
        <v>8.7155742747658249E-2</v>
      </c>
      <c r="ET42" s="16">
        <f t="shared" si="12"/>
        <v>1</v>
      </c>
      <c r="EU42" s="20">
        <f>(0.5*DZ42*DN42^2)*12*EH42</f>
        <v>13.214767804754462</v>
      </c>
      <c r="EV42" s="20">
        <f>(0.5*EB42*DN42^2)*12</f>
        <v>-4.3456123307318801</v>
      </c>
      <c r="EW42" s="20">
        <f t="shared" si="13"/>
        <v>13.910946576800013</v>
      </c>
      <c r="EX42" s="14">
        <f t="shared" si="14"/>
        <v>-0.64324342049122762</v>
      </c>
      <c r="EY42" s="14">
        <f t="shared" si="15"/>
        <v>-5.5580312119558792</v>
      </c>
      <c r="EZ42" s="5">
        <f t="shared" si="16"/>
        <v>-0.19527958736263251</v>
      </c>
      <c r="FA42" s="5">
        <f t="shared" si="17"/>
        <v>-3.6232140199883895</v>
      </c>
      <c r="FB42" s="9">
        <f>IFERROR(INDEX('Pitcher Heights'!$B:$B,MATCH(H42,'Pitcher Heights'!A:A,0)),75)</f>
        <v>71</v>
      </c>
      <c r="FC42" s="26">
        <f>(9.58+0.31*FB42+1.02*ABS(D42)-2.57*E42-1.88*BE42)</f>
        <v>10.682700000000006</v>
      </c>
      <c r="FD42" s="26">
        <f>17.16 -0.25*FB42-0.85*ABS(D42)+2.53*E42+0.665*BE42</f>
        <v>12.617599999999999</v>
      </c>
      <c r="FE42" s="26">
        <f t="shared" si="18"/>
        <v>0.73006815153800098</v>
      </c>
      <c r="FF42" s="26">
        <f t="shared" si="19"/>
        <v>-14.871209969994316</v>
      </c>
    </row>
    <row r="43" spans="1:162" x14ac:dyDescent="0.25">
      <c r="A43" t="s">
        <v>131</v>
      </c>
      <c r="B43" s="1">
        <v>45505</v>
      </c>
      <c r="C43">
        <v>85.8</v>
      </c>
      <c r="D43">
        <v>2.5499999999999998</v>
      </c>
      <c r="E43">
        <v>5.52</v>
      </c>
      <c r="F43" t="s">
        <v>114</v>
      </c>
      <c r="G43">
        <v>647304</v>
      </c>
      <c r="H43">
        <v>669432</v>
      </c>
      <c r="J43" t="s">
        <v>145</v>
      </c>
      <c r="O43">
        <v>3</v>
      </c>
      <c r="P43" t="s">
        <v>117</v>
      </c>
      <c r="Q43" t="s">
        <v>118</v>
      </c>
      <c r="R43" t="s">
        <v>119</v>
      </c>
      <c r="S43" t="s">
        <v>119</v>
      </c>
      <c r="T43" t="s">
        <v>120</v>
      </c>
      <c r="U43" t="s">
        <v>121</v>
      </c>
      <c r="V43" t="s">
        <v>129</v>
      </c>
      <c r="Y43">
        <v>1</v>
      </c>
      <c r="Z43">
        <v>0</v>
      </c>
      <c r="AA43">
        <v>2024</v>
      </c>
      <c r="AB43">
        <v>1.28</v>
      </c>
      <c r="AC43">
        <v>0.24</v>
      </c>
      <c r="AD43">
        <v>0.8</v>
      </c>
      <c r="AE43">
        <v>2.85</v>
      </c>
      <c r="AG43">
        <v>608070</v>
      </c>
      <c r="AI43">
        <v>2</v>
      </c>
      <c r="AJ43">
        <v>3</v>
      </c>
      <c r="AK43" t="s">
        <v>123</v>
      </c>
      <c r="AR43">
        <v>-6.8089035329183796</v>
      </c>
      <c r="AS43">
        <v>-124.791121351781</v>
      </c>
      <c r="AT43">
        <v>-0.490065288420655</v>
      </c>
      <c r="AU43">
        <v>14.773489239265301</v>
      </c>
      <c r="AV43">
        <v>26.7324445661122</v>
      </c>
      <c r="AW43">
        <v>-29.772489331040301</v>
      </c>
      <c r="AX43">
        <v>3.2</v>
      </c>
      <c r="AY43">
        <v>1.55</v>
      </c>
      <c r="BC43">
        <v>86.5</v>
      </c>
      <c r="BD43">
        <v>1467</v>
      </c>
      <c r="BE43">
        <v>6.9</v>
      </c>
      <c r="BF43">
        <v>746607</v>
      </c>
      <c r="BG43">
        <v>668939</v>
      </c>
      <c r="BH43">
        <v>663624</v>
      </c>
      <c r="BI43">
        <v>702616</v>
      </c>
      <c r="BJ43">
        <v>602104</v>
      </c>
      <c r="BK43">
        <v>683002</v>
      </c>
      <c r="BL43">
        <v>681297</v>
      </c>
      <c r="BM43">
        <v>656775</v>
      </c>
      <c r="BN43">
        <v>623993</v>
      </c>
      <c r="BO43">
        <v>53.61</v>
      </c>
      <c r="BW43">
        <v>24</v>
      </c>
      <c r="BX43">
        <v>2</v>
      </c>
      <c r="BY43" t="s">
        <v>132</v>
      </c>
      <c r="BZ43">
        <v>2</v>
      </c>
      <c r="CA43">
        <v>1</v>
      </c>
      <c r="CB43">
        <v>2</v>
      </c>
      <c r="CC43">
        <v>1</v>
      </c>
      <c r="CD43">
        <v>1</v>
      </c>
      <c r="CE43">
        <v>2</v>
      </c>
      <c r="CF43">
        <v>2</v>
      </c>
      <c r="CG43">
        <v>1</v>
      </c>
      <c r="CH43" t="s">
        <v>126</v>
      </c>
      <c r="CI43" t="s">
        <v>126</v>
      </c>
      <c r="CJ43">
        <v>113</v>
      </c>
      <c r="CK43">
        <v>0</v>
      </c>
      <c r="CL43">
        <v>-4.8000000000000001E-2</v>
      </c>
      <c r="CP43">
        <v>4.8000000000000001E-2</v>
      </c>
      <c r="CR43">
        <v>1</v>
      </c>
      <c r="CS43">
        <v>1</v>
      </c>
      <c r="CT43">
        <v>0.66</v>
      </c>
      <c r="CU43">
        <v>0.66</v>
      </c>
      <c r="CV43">
        <v>26</v>
      </c>
      <c r="CW43">
        <v>27</v>
      </c>
      <c r="CX43">
        <v>27</v>
      </c>
      <c r="CY43">
        <v>27</v>
      </c>
      <c r="CZ43">
        <v>2</v>
      </c>
      <c r="DA43">
        <v>1</v>
      </c>
      <c r="DB43">
        <v>6</v>
      </c>
      <c r="DC43">
        <v>2</v>
      </c>
      <c r="DD43">
        <v>6</v>
      </c>
      <c r="DE43">
        <v>1</v>
      </c>
      <c r="DF43">
        <v>2.87</v>
      </c>
      <c r="DG43">
        <v>1.28</v>
      </c>
      <c r="DH43">
        <v>1.28</v>
      </c>
      <c r="DI43">
        <v>20</v>
      </c>
      <c r="DJ43" s="6">
        <f>(-AS43-SQRT(AS43^2-2*AV43*(50-BO43)))/AV43</f>
        <v>-2.8839257448096307E-2</v>
      </c>
      <c r="DK43" s="2">
        <f>AR43+AU43*$DJ43</f>
        <v>-7.2349599924962318</v>
      </c>
      <c r="DL43" s="2">
        <f>AS43+AV43*$DJ43</f>
        <v>-125.56206520284007</v>
      </c>
      <c r="DM43" s="2">
        <f>AT43+AW43*$DJ43</f>
        <v>0.36855119626791688</v>
      </c>
      <c r="DN43" s="4">
        <f>(-DL43-SQRT(DL43^2-2*AV43*(BO43-17/12)))/AV43</f>
        <v>0.43590464493656356</v>
      </c>
      <c r="DO43" s="12">
        <f t="shared" si="1"/>
        <v>-0.79512741118014851</v>
      </c>
      <c r="DP43" s="12">
        <f t="shared" si="2"/>
        <v>-113.90926844596257</v>
      </c>
      <c r="DQ43" s="12">
        <f t="shared" si="3"/>
        <v>-12.609415194456831</v>
      </c>
      <c r="DR43" s="5">
        <f>(2 *DK43 +AU43*$DN43)/2</f>
        <v>-4.0150437018381897</v>
      </c>
      <c r="DS43" s="5">
        <f>(2 *DL43 +AV43*$DN43)/2</f>
        <v>-119.73566682440132</v>
      </c>
      <c r="DT43" s="5">
        <f>(2 *DM43 +AW43*$DN43)/2</f>
        <v>-6.1204319990944578</v>
      </c>
      <c r="DU43" s="5">
        <f>SQRT(DR43^2+DS43^2+DT43^2)</f>
        <v>119.95920212166821</v>
      </c>
      <c r="DV43" s="16">
        <f>DR43/$DU43</f>
        <v>-3.3470076749643141E-2</v>
      </c>
      <c r="DW43" s="16">
        <f>DS43/$DU43</f>
        <v>-0.99813657232364572</v>
      </c>
      <c r="DX43" s="16">
        <f>DT43/$DU43</f>
        <v>-5.1020946212086596E-2</v>
      </c>
      <c r="DY43" s="16">
        <f t="shared" si="4"/>
        <v>27.299627754418079</v>
      </c>
      <c r="DZ43" s="9">
        <f>AU43+$DY43*DV43</f>
        <v>13.85976860308824</v>
      </c>
      <c r="EA43" s="9">
        <f>AV43+$DY43*DW43</f>
        <v>-0.51631230639412706</v>
      </c>
      <c r="EB43" s="9">
        <f>AW43+$DY43*DX43+32.174</f>
        <v>1.0086578296915469</v>
      </c>
      <c r="EC43" s="9">
        <f t="shared" si="5"/>
        <v>13.906011460741812</v>
      </c>
      <c r="ED43" s="22">
        <f t="shared" si="6"/>
        <v>0.17951593207720043</v>
      </c>
      <c r="EE43" s="22">
        <f t="shared" si="7"/>
        <v>0.126850054957523</v>
      </c>
      <c r="EF43" s="22">
        <f t="shared" si="8"/>
        <v>1200.9123326511999</v>
      </c>
      <c r="EG43" s="23">
        <f t="shared" si="9"/>
        <v>0.81861781366816622</v>
      </c>
      <c r="EH43" s="12">
        <f>IF(S43="L",1,-1)</f>
        <v>1</v>
      </c>
      <c r="EI43" s="10">
        <f>DEGREES(ATAN(DM43/SQRT(DL43^2+DK43^2)))</f>
        <v>0.16789625185094242</v>
      </c>
      <c r="EJ43" s="10">
        <f>-DEGREES(ATAN(DK43/SQRT(DL43^2+DM43^2)))*EH43</f>
        <v>3.297755863313335</v>
      </c>
      <c r="EK43" s="10">
        <f>DEGREES(ATAN(DQ43/SQRT(DP43^2+DO43^2)))</f>
        <v>-6.3166010206612233</v>
      </c>
      <c r="EL43" s="10">
        <f>-DEGREES(ATAN(DO43/SQRT(DP43^2+DQ43^2)))*EH43</f>
        <v>0.39751050776592323</v>
      </c>
      <c r="EM43" s="15">
        <f>(AD43-D43- (DK43/DL43)*(17/12-BO43))*12*EH43</f>
        <v>15.088926501646494</v>
      </c>
      <c r="EN43" s="15">
        <f>(AE43-E43-(DM43/DL43)*(17/12-BO43)+0.5*32.174*DN43^2)*12</f>
        <v>2.8024608853915183</v>
      </c>
      <c r="EO43" s="15">
        <f t="shared" si="10"/>
        <v>15.346970058817451</v>
      </c>
      <c r="EP43" s="15">
        <f>EM43/DN43*0.4</f>
        <v>13.846080033253475</v>
      </c>
      <c r="EQ43" s="15">
        <f>EN43/DN43*0.4</f>
        <v>2.5716274583854051</v>
      </c>
      <c r="ER43" s="17">
        <f>SIN(RADIANS(CJ43))*EH43</f>
        <v>0.92050485345244026</v>
      </c>
      <c r="ES43" s="17">
        <f t="shared" si="11"/>
        <v>0.39073112848927377</v>
      </c>
      <c r="ET43" s="16">
        <f t="shared" si="12"/>
        <v>0.99999999999999989</v>
      </c>
      <c r="EU43" s="20">
        <f>(0.5*DZ43*DN43^2)*12*EH43</f>
        <v>15.801205583796634</v>
      </c>
      <c r="EV43" s="20">
        <f>(0.5*EB43*DN43^2)*12</f>
        <v>1.1499477507229776</v>
      </c>
      <c r="EW43" s="20">
        <f t="shared" si="13"/>
        <v>15.842994594798004</v>
      </c>
      <c r="EX43" s="14">
        <f t="shared" si="14"/>
        <v>1.2176521660642941</v>
      </c>
      <c r="EY43" s="14">
        <f t="shared" si="15"/>
        <v>-5.0404034059519116</v>
      </c>
      <c r="EZ43" s="5">
        <f t="shared" si="16"/>
        <v>0.96196607671574696</v>
      </c>
      <c r="FA43" s="5">
        <f t="shared" si="17"/>
        <v>-3.1940780445813211</v>
      </c>
      <c r="FB43" s="9">
        <f>IFERROR(INDEX('Pitcher Heights'!$B:$B,MATCH(H43,'Pitcher Heights'!A:A,0)),75)</f>
        <v>77</v>
      </c>
      <c r="FC43" s="26">
        <f>(9.58+0.31*FB43+1.02*ABS(D43)-2.57*E43-1.88*BE43)</f>
        <v>8.8926000000000034</v>
      </c>
      <c r="FD43" s="26">
        <f>17.16 -0.25*FB43-0.85*ABS(D43)+2.53*E43+0.665*BE43</f>
        <v>14.296599999999998</v>
      </c>
      <c r="FE43" s="26">
        <f t="shared" si="18"/>
        <v>4.9534800332534719</v>
      </c>
      <c r="FF43" s="26">
        <f t="shared" si="19"/>
        <v>-11.724972541614592</v>
      </c>
    </row>
    <row r="44" spans="1:162" x14ac:dyDescent="0.25">
      <c r="A44" t="s">
        <v>143</v>
      </c>
      <c r="B44" s="1">
        <v>45505</v>
      </c>
      <c r="C44">
        <v>93.9</v>
      </c>
      <c r="D44">
        <v>-3.12</v>
      </c>
      <c r="E44">
        <v>5.54</v>
      </c>
      <c r="F44" t="s">
        <v>194</v>
      </c>
      <c r="G44">
        <v>671289</v>
      </c>
      <c r="H44">
        <v>657097</v>
      </c>
      <c r="J44" t="s">
        <v>116</v>
      </c>
      <c r="O44">
        <v>11</v>
      </c>
      <c r="P44" t="s">
        <v>230</v>
      </c>
      <c r="Q44" t="s">
        <v>118</v>
      </c>
      <c r="R44" t="s">
        <v>118</v>
      </c>
      <c r="S44" t="s">
        <v>118</v>
      </c>
      <c r="T44" t="s">
        <v>120</v>
      </c>
      <c r="U44" t="s">
        <v>121</v>
      </c>
      <c r="V44" t="s">
        <v>122</v>
      </c>
      <c r="Y44">
        <v>2</v>
      </c>
      <c r="Z44">
        <v>0</v>
      </c>
      <c r="AA44">
        <v>2024</v>
      </c>
      <c r="AB44">
        <v>-0.57999999999999996</v>
      </c>
      <c r="AC44">
        <v>1.28</v>
      </c>
      <c r="AD44">
        <v>-0.2</v>
      </c>
      <c r="AE44">
        <v>4.4000000000000004</v>
      </c>
      <c r="AH44">
        <v>647304</v>
      </c>
      <c r="AI44">
        <v>2</v>
      </c>
      <c r="AJ44">
        <v>7</v>
      </c>
      <c r="AK44" t="s">
        <v>123</v>
      </c>
      <c r="AR44">
        <v>8.8466216915775107</v>
      </c>
      <c r="AS44">
        <v>-136.61716006605599</v>
      </c>
      <c r="AT44">
        <v>-8.2879661957707101E-2</v>
      </c>
      <c r="AU44">
        <v>-9.0740215224685894</v>
      </c>
      <c r="AV44">
        <v>28.072524180126798</v>
      </c>
      <c r="AW44">
        <v>-16.232450790628899</v>
      </c>
      <c r="AX44">
        <v>3.28</v>
      </c>
      <c r="AY44">
        <v>1.38</v>
      </c>
      <c r="BC44">
        <v>94.4</v>
      </c>
      <c r="BD44">
        <v>2438</v>
      </c>
      <c r="BE44">
        <v>6.4</v>
      </c>
      <c r="BF44">
        <v>746607</v>
      </c>
      <c r="BG44">
        <v>668939</v>
      </c>
      <c r="BH44">
        <v>663624</v>
      </c>
      <c r="BI44">
        <v>702616</v>
      </c>
      <c r="BJ44">
        <v>602104</v>
      </c>
      <c r="BK44">
        <v>683002</v>
      </c>
      <c r="BL44">
        <v>681297</v>
      </c>
      <c r="BM44">
        <v>656775</v>
      </c>
      <c r="BN44">
        <v>623993</v>
      </c>
      <c r="BO44">
        <v>54.08</v>
      </c>
      <c r="BW44">
        <v>59</v>
      </c>
      <c r="BX44">
        <v>3</v>
      </c>
      <c r="BY44" t="s">
        <v>144</v>
      </c>
      <c r="BZ44">
        <v>7</v>
      </c>
      <c r="CA44">
        <v>2</v>
      </c>
      <c r="CB44">
        <v>7</v>
      </c>
      <c r="CC44">
        <v>2</v>
      </c>
      <c r="CD44">
        <v>2</v>
      </c>
      <c r="CE44">
        <v>7</v>
      </c>
      <c r="CF44">
        <v>7</v>
      </c>
      <c r="CG44">
        <v>2</v>
      </c>
      <c r="CH44" t="s">
        <v>126</v>
      </c>
      <c r="CI44" t="s">
        <v>126</v>
      </c>
      <c r="CJ44">
        <v>224</v>
      </c>
      <c r="CK44">
        <v>0</v>
      </c>
      <c r="CL44">
        <v>6.4000000000000001E-2</v>
      </c>
      <c r="CP44">
        <v>-6.4000000000000001E-2</v>
      </c>
      <c r="CR44">
        <v>5</v>
      </c>
      <c r="CS44">
        <v>5</v>
      </c>
      <c r="CT44">
        <v>0.98599999999999999</v>
      </c>
      <c r="CU44">
        <v>0.98599999999999999</v>
      </c>
      <c r="CV44">
        <v>30</v>
      </c>
      <c r="CW44">
        <v>25</v>
      </c>
      <c r="CX44">
        <v>31</v>
      </c>
      <c r="CY44">
        <v>25</v>
      </c>
      <c r="CZ44">
        <v>1</v>
      </c>
      <c r="DA44">
        <v>3</v>
      </c>
      <c r="DB44">
        <v>3</v>
      </c>
      <c r="DC44">
        <v>2</v>
      </c>
      <c r="DD44">
        <v>1</v>
      </c>
      <c r="DE44">
        <v>3</v>
      </c>
      <c r="DF44">
        <v>1.29</v>
      </c>
      <c r="DG44">
        <v>0.57999999999999996</v>
      </c>
      <c r="DH44">
        <v>0.57999999999999996</v>
      </c>
      <c r="DI44">
        <v>38.4</v>
      </c>
      <c r="DJ44" s="6">
        <f>(-AS44-SQRT(AS44^2-2*AV44*(50-BO44)))/AV44</f>
        <v>-2.9773400923224044E-2</v>
      </c>
      <c r="DK44" s="2">
        <f>AR44+AU44*$DJ44</f>
        <v>9.1167861723519312</v>
      </c>
      <c r="DL44" s="2">
        <f>AS44+AV44*$DJ44</f>
        <v>-137.4529745833978</v>
      </c>
      <c r="DM44" s="2">
        <f>AT44+AW44*$DJ44</f>
        <v>0.40041560339819227</v>
      </c>
      <c r="DN44" s="4">
        <f>(-DL44-SQRT(DL44^2-2*AV44*(BO44-17/12)))/AV44</f>
        <v>0.39942918928031701</v>
      </c>
      <c r="DO44" s="12">
        <f t="shared" si="1"/>
        <v>5.4923571121201551</v>
      </c>
      <c r="DP44" s="12">
        <f t="shared" si="2"/>
        <v>-126.23998900907766</v>
      </c>
      <c r="DQ44" s="12">
        <f t="shared" si="3"/>
        <v>-6.0832990559353499</v>
      </c>
      <c r="DR44" s="5">
        <f>(2 *DK44 +AU44*$DN44)/2</f>
        <v>7.3045716422360432</v>
      </c>
      <c r="DS44" s="5">
        <f>(2 *DL44 +AV44*$DN44)/2</f>
        <v>-131.84648179623773</v>
      </c>
      <c r="DT44" s="5">
        <f>(2 *DM44 +AW44*$DN44)/2</f>
        <v>-2.8414417262685792</v>
      </c>
      <c r="DU44" s="5">
        <f>SQRT(DR44^2+DS44^2+DT44^2)</f>
        <v>132.07923879249904</v>
      </c>
      <c r="DV44" s="16">
        <f>DR44/$DU44</f>
        <v>5.530446502430085E-2</v>
      </c>
      <c r="DW44" s="16">
        <f>DS44/$DU44</f>
        <v>-0.99823774729178305</v>
      </c>
      <c r="DX44" s="16">
        <f>DT44/$DU44</f>
        <v>-2.1513159465830815E-2</v>
      </c>
      <c r="DY44" s="16">
        <f t="shared" si="4"/>
        <v>28.86784029455659</v>
      </c>
      <c r="DZ44" s="9">
        <f>AU44+$DY44*DV44</f>
        <v>-7.4775010585711819</v>
      </c>
      <c r="EA44" s="9">
        <f>AV44+$DY44*DW44</f>
        <v>-0.74444368469033506</v>
      </c>
      <c r="EB44" s="9">
        <f>AW44+$DY44*DX44+32.174</f>
        <v>15.320510757680168</v>
      </c>
      <c r="EC44" s="9">
        <f t="shared" si="5"/>
        <v>17.064151556898523</v>
      </c>
      <c r="ED44" s="22">
        <f t="shared" si="6"/>
        <v>0.18171180293020001</v>
      </c>
      <c r="EE44" s="22">
        <f t="shared" si="7"/>
        <v>0.1291959568871687</v>
      </c>
      <c r="EF44" s="22">
        <f t="shared" si="8"/>
        <v>1346.6990593260775</v>
      </c>
      <c r="EG44" s="23">
        <f t="shared" si="9"/>
        <v>0.55237861334129512</v>
      </c>
      <c r="EH44" s="12">
        <f>IF(S44="L",1,-1)</f>
        <v>-1</v>
      </c>
      <c r="EI44" s="10">
        <f>DEGREES(ATAN(DM44/SQRT(DL44^2+DK44^2)))</f>
        <v>0.16654249892277562</v>
      </c>
      <c r="EJ44" s="10">
        <f>-DEGREES(ATAN(DK44/SQRT(DL44^2+DM44^2)))*EH44</f>
        <v>3.7946592214037533</v>
      </c>
      <c r="EK44" s="10">
        <f>DEGREES(ATAN(DQ44/SQRT(DP44^2+DO44^2)))</f>
        <v>-2.7562525978722681</v>
      </c>
      <c r="EL44" s="10">
        <f>-DEGREES(ATAN(DO44/SQRT(DP44^2+DQ44^2)))*EH44</f>
        <v>2.488328019795961</v>
      </c>
      <c r="EM44" s="15">
        <f>(AD44-D44- (DK44/DL44)*(17/12-BO44))*12*EH44</f>
        <v>6.8757475998007251</v>
      </c>
      <c r="EN44" s="15">
        <f>(AE44-E44-(DM44/DL44)*(17/12-BO44)+0.5*32.174*DN44^2)*12</f>
        <v>15.27798077960346</v>
      </c>
      <c r="EO44" s="15">
        <f t="shared" si="10"/>
        <v>16.753883184447066</v>
      </c>
      <c r="EP44" s="15">
        <f>EM44/DN44*0.4</f>
        <v>6.8855734977098697</v>
      </c>
      <c r="EQ44" s="15">
        <f>EN44/DN44*0.4</f>
        <v>15.299814024238941</v>
      </c>
      <c r="ER44" s="17">
        <f>SIN(RADIANS(CJ44))*EH44</f>
        <v>0.69465837045899737</v>
      </c>
      <c r="ES44" s="17">
        <f t="shared" si="11"/>
        <v>0.71933980033865108</v>
      </c>
      <c r="ET44" s="16">
        <f t="shared" si="12"/>
        <v>1</v>
      </c>
      <c r="EU44" s="20">
        <f>(0.5*DZ44*DN44^2)*12*EH44</f>
        <v>7.1579280931123108</v>
      </c>
      <c r="EV44" s="20">
        <f>(0.5*EB44*DN44^2)*12</f>
        <v>14.665743741691013</v>
      </c>
      <c r="EW44" s="20">
        <f t="shared" si="13"/>
        <v>16.319312917004673</v>
      </c>
      <c r="EX44" s="14">
        <f t="shared" si="14"/>
        <v>-4.1784192248246228</v>
      </c>
      <c r="EY44" s="14">
        <f t="shared" si="15"/>
        <v>2.9266124463089032</v>
      </c>
      <c r="EZ44" s="5">
        <f t="shared" si="16"/>
        <v>-4.7624775919676718</v>
      </c>
      <c r="FA44" s="5">
        <f t="shared" si="17"/>
        <v>3.2262457948062249</v>
      </c>
      <c r="FB44" s="9">
        <f>IFERROR(INDEX('Pitcher Heights'!$B:$B,MATCH(H44,'Pitcher Heights'!A:A,0)),75)</f>
        <v>74</v>
      </c>
      <c r="FC44" s="26">
        <f>(9.58+0.31*FB44+1.02*ABS(D44)-2.57*E44-1.88*BE44)</f>
        <v>9.4326000000000043</v>
      </c>
      <c r="FD44" s="26">
        <f>17.16 -0.25*FB44-0.85*ABS(D44)+2.53*E44+0.665*BE44</f>
        <v>14.280200000000001</v>
      </c>
      <c r="FE44" s="26">
        <f t="shared" si="18"/>
        <v>-2.5470265022901346</v>
      </c>
      <c r="FF44" s="26">
        <f t="shared" si="19"/>
        <v>1.0196140242389404</v>
      </c>
    </row>
    <row r="45" spans="1:162" x14ac:dyDescent="0.25">
      <c r="A45" t="s">
        <v>127</v>
      </c>
      <c r="B45" s="1">
        <v>45505</v>
      </c>
      <c r="C45">
        <v>93.9</v>
      </c>
      <c r="D45">
        <v>1.93</v>
      </c>
      <c r="E45">
        <v>5.45</v>
      </c>
      <c r="F45" t="s">
        <v>206</v>
      </c>
      <c r="G45">
        <v>623993</v>
      </c>
      <c r="H45">
        <v>682120</v>
      </c>
      <c r="J45" t="s">
        <v>116</v>
      </c>
      <c r="O45">
        <v>12</v>
      </c>
      <c r="P45" t="s">
        <v>207</v>
      </c>
      <c r="Q45" t="s">
        <v>118</v>
      </c>
      <c r="R45" t="s">
        <v>118</v>
      </c>
      <c r="S45" t="s">
        <v>119</v>
      </c>
      <c r="T45" t="s">
        <v>120</v>
      </c>
      <c r="U45" t="s">
        <v>121</v>
      </c>
      <c r="V45" t="s">
        <v>122</v>
      </c>
      <c r="Y45">
        <v>1</v>
      </c>
      <c r="Z45">
        <v>0</v>
      </c>
      <c r="AA45">
        <v>2024</v>
      </c>
      <c r="AB45">
        <v>1.43</v>
      </c>
      <c r="AC45">
        <v>7.0000000000000007E-2</v>
      </c>
      <c r="AD45">
        <v>1.7</v>
      </c>
      <c r="AE45">
        <v>3.09</v>
      </c>
      <c r="AF45">
        <v>596103</v>
      </c>
      <c r="AH45">
        <v>668939</v>
      </c>
      <c r="AI45">
        <v>2</v>
      </c>
      <c r="AJ45">
        <v>8</v>
      </c>
      <c r="AK45" t="s">
        <v>140</v>
      </c>
      <c r="AR45">
        <v>-3.76025407281145</v>
      </c>
      <c r="AS45">
        <v>-136.782922259938</v>
      </c>
      <c r="AT45">
        <v>-0.54282252896869698</v>
      </c>
      <c r="AU45">
        <v>18.722023114531101</v>
      </c>
      <c r="AV45">
        <v>30.1768957720431</v>
      </c>
      <c r="AW45">
        <v>-31.4361125628288</v>
      </c>
      <c r="AX45">
        <v>3.38</v>
      </c>
      <c r="AY45">
        <v>1.58</v>
      </c>
      <c r="BC45">
        <v>94.2</v>
      </c>
      <c r="BD45">
        <v>2136</v>
      </c>
      <c r="BE45">
        <v>6.4</v>
      </c>
      <c r="BF45">
        <v>746607</v>
      </c>
      <c r="BG45">
        <v>666310</v>
      </c>
      <c r="BH45">
        <v>647304</v>
      </c>
      <c r="BI45">
        <v>671289</v>
      </c>
      <c r="BJ45">
        <v>608070</v>
      </c>
      <c r="BK45">
        <v>677587</v>
      </c>
      <c r="BL45">
        <v>680757</v>
      </c>
      <c r="BM45">
        <v>657041</v>
      </c>
      <c r="BN45">
        <v>678877</v>
      </c>
      <c r="BO45">
        <v>54.09</v>
      </c>
      <c r="BW45">
        <v>68</v>
      </c>
      <c r="BX45">
        <v>2</v>
      </c>
      <c r="BY45" t="s">
        <v>130</v>
      </c>
      <c r="BZ45">
        <v>10</v>
      </c>
      <c r="CA45">
        <v>3</v>
      </c>
      <c r="CB45">
        <v>3</v>
      </c>
      <c r="CC45">
        <v>10</v>
      </c>
      <c r="CD45">
        <v>3</v>
      </c>
      <c r="CE45">
        <v>10</v>
      </c>
      <c r="CF45">
        <v>3</v>
      </c>
      <c r="CG45">
        <v>10</v>
      </c>
      <c r="CH45" t="s">
        <v>142</v>
      </c>
      <c r="CI45" t="s">
        <v>126</v>
      </c>
      <c r="CJ45">
        <v>128</v>
      </c>
      <c r="CK45">
        <v>0</v>
      </c>
      <c r="CL45">
        <v>0.1</v>
      </c>
      <c r="CP45">
        <v>-0.1</v>
      </c>
      <c r="CR45">
        <v>7</v>
      </c>
      <c r="CS45">
        <v>-7</v>
      </c>
      <c r="CT45">
        <v>0.998</v>
      </c>
      <c r="CU45">
        <v>2E-3</v>
      </c>
      <c r="CV45">
        <v>27</v>
      </c>
      <c r="CW45">
        <v>29</v>
      </c>
      <c r="CX45">
        <v>28</v>
      </c>
      <c r="CY45">
        <v>30</v>
      </c>
      <c r="CZ45">
        <v>1</v>
      </c>
      <c r="DA45">
        <v>3</v>
      </c>
      <c r="DB45">
        <v>2</v>
      </c>
      <c r="DC45">
        <v>1</v>
      </c>
      <c r="DD45">
        <v>3</v>
      </c>
      <c r="DE45">
        <v>1</v>
      </c>
      <c r="DF45">
        <v>2.5099999999999998</v>
      </c>
      <c r="DG45">
        <v>1.43</v>
      </c>
      <c r="DH45">
        <v>-1.43</v>
      </c>
      <c r="DI45">
        <v>25.3</v>
      </c>
      <c r="DJ45" s="6">
        <f>(-AS45-SQRT(AS45^2-2*AV45*(50-BO45)))/AV45</f>
        <v>-2.9803411996894437E-2</v>
      </c>
      <c r="DK45" s="2">
        <f>AR45+AU45*$DJ45</f>
        <v>-4.3182342411092014</v>
      </c>
      <c r="DL45" s="2">
        <f>AS45+AV45*$DJ45</f>
        <v>-137.68229671741955</v>
      </c>
      <c r="DM45" s="2">
        <f>AT45+AW45*$DJ45</f>
        <v>0.39408088532203878</v>
      </c>
      <c r="DN45" s="4">
        <f>(-DL45-SQRT(DL45^2-2*AV45*(BO45-17/12)))/AV45</f>
        <v>0.40011596475308153</v>
      </c>
      <c r="DO45" s="12">
        <f t="shared" si="1"/>
        <v>3.1727460994909027</v>
      </c>
      <c r="DP45" s="12">
        <f t="shared" si="2"/>
        <v>-125.60803895233533</v>
      </c>
      <c r="DQ45" s="12">
        <f t="shared" si="3"/>
        <v>-12.184009620840673</v>
      </c>
      <c r="DR45" s="5">
        <f>(2 *DK45 +AU45*$DN45)/2</f>
        <v>-0.57274407080914935</v>
      </c>
      <c r="DS45" s="5">
        <f>(2 *DL45 +AV45*$DN45)/2</f>
        <v>-131.64516783487744</v>
      </c>
      <c r="DT45" s="5">
        <f>(2 *DM45 +AW45*$DN45)/2</f>
        <v>-5.8949643677593171</v>
      </c>
      <c r="DU45" s="5">
        <f>SQRT(DR45^2+DS45^2+DT45^2)</f>
        <v>131.77833226650293</v>
      </c>
      <c r="DV45" s="16">
        <f>DR45/$DU45</f>
        <v>-4.3462689272076686E-3</v>
      </c>
      <c r="DW45" s="16">
        <f>DS45/$DU45</f>
        <v>-0.99898948158369327</v>
      </c>
      <c r="DX45" s="16">
        <f>DT45/$DU45</f>
        <v>-4.4733942723129853E-2</v>
      </c>
      <c r="DY45" s="16">
        <f t="shared" si="4"/>
        <v>30.260781024786166</v>
      </c>
      <c r="DZ45" s="9">
        <f>AU45+$DY45*DV45</f>
        <v>18.590501622250038</v>
      </c>
      <c r="EA45" s="9">
        <f>AV45+$DY45*DW45</f>
        <v>-5.3306176225692781E-2</v>
      </c>
      <c r="EB45" s="9">
        <f>AW45+$DY45*DX45+32.174</f>
        <v>-0.61579660794875934</v>
      </c>
      <c r="EC45" s="9">
        <f t="shared" si="5"/>
        <v>18.600774112323023</v>
      </c>
      <c r="ED45" s="22">
        <f t="shared" si="6"/>
        <v>0.19898051799601221</v>
      </c>
      <c r="EE45" s="22">
        <f t="shared" si="7"/>
        <v>0.14890001461285865</v>
      </c>
      <c r="EF45" s="22">
        <f t="shared" si="8"/>
        <v>1548.5521087630827</v>
      </c>
      <c r="EG45" s="23">
        <f t="shared" si="9"/>
        <v>0.72497757900893389</v>
      </c>
      <c r="EH45" s="12">
        <f>IF(S45="L",1,-1)</f>
        <v>1</v>
      </c>
      <c r="EI45" s="10">
        <f>DEGREES(ATAN(DM45/SQRT(DL45^2+DK45^2)))</f>
        <v>0.1639136858693582</v>
      </c>
      <c r="EJ45" s="10">
        <f>-DEGREES(ATAN(DK45/SQRT(DL45^2+DM45^2)))*EH45</f>
        <v>1.7964147282885714</v>
      </c>
      <c r="EK45" s="10">
        <f>DEGREES(ATAN(DQ45/SQRT(DP45^2+DO45^2)))</f>
        <v>-5.5386154672796364</v>
      </c>
      <c r="EL45" s="10">
        <f>-DEGREES(ATAN(DO45/SQRT(DP45^2+DQ45^2)))*EH45</f>
        <v>-1.4401755799239759</v>
      </c>
      <c r="EM45" s="15">
        <f>(AD45-D45- (DK45/DL45)*(17/12-BO45))*12*EH45</f>
        <v>17.064404184092698</v>
      </c>
      <c r="EN45" s="15">
        <f>(AE45-E45-(DM45/DL45)*(17/12-BO45)+0.5*32.174*DN45^2)*12</f>
        <v>0.77578188830685058</v>
      </c>
      <c r="EO45" s="15">
        <f t="shared" si="10"/>
        <v>17.082029378744942</v>
      </c>
      <c r="EP45" s="15">
        <f>EM45/DN45*0.4</f>
        <v>17.059458444377182</v>
      </c>
      <c r="EQ45" s="15">
        <f>EN45/DN45*0.4</f>
        <v>0.77555704510376033</v>
      </c>
      <c r="ER45" s="17">
        <f>SIN(RADIANS(CJ45))*EH45</f>
        <v>0.78801075360672201</v>
      </c>
      <c r="ES45" s="17">
        <f t="shared" si="11"/>
        <v>0.61566147532565829</v>
      </c>
      <c r="ET45" s="16">
        <f t="shared" si="12"/>
        <v>1</v>
      </c>
      <c r="EU45" s="20">
        <f>(0.5*DZ45*DN45^2)*12*EH45</f>
        <v>17.85723110343617</v>
      </c>
      <c r="EV45" s="20">
        <f>(0.5*EB45*DN45^2)*12</f>
        <v>-0.59150756468518351</v>
      </c>
      <c r="EW45" s="20">
        <f t="shared" si="13"/>
        <v>17.867025042815829</v>
      </c>
      <c r="EX45" s="14">
        <f t="shared" si="14"/>
        <v>3.7778232347366938</v>
      </c>
      <c r="EY45" s="14">
        <f t="shared" si="15"/>
        <v>-11.591546562225661</v>
      </c>
      <c r="EZ45" s="5">
        <f t="shared" si="16"/>
        <v>3.6035813402157313</v>
      </c>
      <c r="FA45" s="5">
        <f t="shared" si="17"/>
        <v>-9.7409655205674976</v>
      </c>
      <c r="FB45" s="9">
        <f>IFERROR(INDEX('Pitcher Heights'!$B:$B,MATCH(H45,'Pitcher Heights'!A:A,0)),75)</f>
        <v>78</v>
      </c>
      <c r="FC45" s="26">
        <f>(9.58+0.31*FB45+1.02*ABS(D45)-2.57*E45-1.88*BE45)</f>
        <v>9.690100000000001</v>
      </c>
      <c r="FD45" s="26">
        <f>17.16 -0.25*FB45-0.85*ABS(D45)+2.53*E45+0.665*BE45</f>
        <v>14.064</v>
      </c>
      <c r="FE45" s="26">
        <f t="shared" si="18"/>
        <v>7.3693584443771805</v>
      </c>
      <c r="FF45" s="26">
        <f t="shared" si="19"/>
        <v>-13.28844295489624</v>
      </c>
    </row>
    <row r="46" spans="1:162" x14ac:dyDescent="0.25">
      <c r="A46" t="s">
        <v>127</v>
      </c>
      <c r="B46" s="1">
        <v>45505</v>
      </c>
      <c r="C46">
        <v>89.8</v>
      </c>
      <c r="D46">
        <v>-1.42</v>
      </c>
      <c r="E46">
        <v>5.23</v>
      </c>
      <c r="F46" t="s">
        <v>134</v>
      </c>
      <c r="G46">
        <v>602104</v>
      </c>
      <c r="H46">
        <v>594902</v>
      </c>
      <c r="J46" t="s">
        <v>116</v>
      </c>
      <c r="O46">
        <v>11</v>
      </c>
      <c r="P46" t="s">
        <v>183</v>
      </c>
      <c r="Q46" t="s">
        <v>118</v>
      </c>
      <c r="R46" t="s">
        <v>118</v>
      </c>
      <c r="S46" t="s">
        <v>118</v>
      </c>
      <c r="T46" t="s">
        <v>120</v>
      </c>
      <c r="U46" t="s">
        <v>121</v>
      </c>
      <c r="V46" t="s">
        <v>122</v>
      </c>
      <c r="Y46">
        <v>1</v>
      </c>
      <c r="Z46">
        <v>1</v>
      </c>
      <c r="AA46">
        <v>2024</v>
      </c>
      <c r="AB46">
        <v>-1.03</v>
      </c>
      <c r="AC46">
        <v>0.76</v>
      </c>
      <c r="AD46">
        <v>-0.52</v>
      </c>
      <c r="AE46">
        <v>3.37</v>
      </c>
      <c r="AI46">
        <v>2</v>
      </c>
      <c r="AJ46">
        <v>2</v>
      </c>
      <c r="AK46" t="s">
        <v>140</v>
      </c>
      <c r="AR46">
        <v>4.4780474931151302</v>
      </c>
      <c r="AS46">
        <v>-130.850285755855</v>
      </c>
      <c r="AT46">
        <v>-0.27821715749322901</v>
      </c>
      <c r="AU46">
        <v>-12.746854353189899</v>
      </c>
      <c r="AV46">
        <v>26.366679900363799</v>
      </c>
      <c r="AW46">
        <v>-23.5255559675876</v>
      </c>
      <c r="AX46">
        <v>3.2</v>
      </c>
      <c r="AY46">
        <v>1.43</v>
      </c>
      <c r="BC46">
        <v>91.2</v>
      </c>
      <c r="BD46">
        <v>1898</v>
      </c>
      <c r="BE46">
        <v>6.9</v>
      </c>
      <c r="BF46">
        <v>746607</v>
      </c>
      <c r="BG46">
        <v>666310</v>
      </c>
      <c r="BH46">
        <v>647304</v>
      </c>
      <c r="BI46">
        <v>671289</v>
      </c>
      <c r="BJ46">
        <v>608070</v>
      </c>
      <c r="BK46">
        <v>677587</v>
      </c>
      <c r="BL46">
        <v>680757</v>
      </c>
      <c r="BM46">
        <v>657041</v>
      </c>
      <c r="BN46">
        <v>678877</v>
      </c>
      <c r="BO46">
        <v>53.56</v>
      </c>
      <c r="BW46">
        <v>14</v>
      </c>
      <c r="BX46">
        <v>3</v>
      </c>
      <c r="BY46" t="s">
        <v>130</v>
      </c>
      <c r="BZ46">
        <v>2</v>
      </c>
      <c r="CA46">
        <v>1</v>
      </c>
      <c r="CB46">
        <v>1</v>
      </c>
      <c r="CC46">
        <v>2</v>
      </c>
      <c r="CD46">
        <v>1</v>
      </c>
      <c r="CE46">
        <v>2</v>
      </c>
      <c r="CF46">
        <v>1</v>
      </c>
      <c r="CG46">
        <v>2</v>
      </c>
      <c r="CH46" t="s">
        <v>142</v>
      </c>
      <c r="CI46" t="s">
        <v>126</v>
      </c>
      <c r="CJ46">
        <v>218</v>
      </c>
      <c r="CK46">
        <v>0</v>
      </c>
      <c r="CL46">
        <v>2.3E-2</v>
      </c>
      <c r="CP46">
        <v>-2.3E-2</v>
      </c>
      <c r="CR46">
        <v>1</v>
      </c>
      <c r="CS46">
        <v>-1</v>
      </c>
      <c r="CT46">
        <v>0.64900000000000002</v>
      </c>
      <c r="CU46">
        <v>0.35099999999999998</v>
      </c>
      <c r="CV46">
        <v>32</v>
      </c>
      <c r="CW46">
        <v>30</v>
      </c>
      <c r="CX46">
        <v>32</v>
      </c>
      <c r="CY46">
        <v>30</v>
      </c>
      <c r="CZ46">
        <v>1</v>
      </c>
      <c r="DA46">
        <v>0</v>
      </c>
      <c r="DB46">
        <v>6</v>
      </c>
      <c r="DC46">
        <v>1</v>
      </c>
      <c r="DD46">
        <v>6</v>
      </c>
      <c r="DE46">
        <v>2</v>
      </c>
      <c r="DF46">
        <v>2.0499999999999998</v>
      </c>
      <c r="DG46">
        <v>1.03</v>
      </c>
      <c r="DH46">
        <v>1.03</v>
      </c>
      <c r="DI46">
        <v>33.6</v>
      </c>
      <c r="DJ46" s="6">
        <f>(-AS46-SQRT(AS46^2-2*AV46*(50-BO46)))/AV46</f>
        <v>-2.7132495505349487E-2</v>
      </c>
      <c r="DK46" s="2">
        <f>AR46+AU46*$DJ46</f>
        <v>4.8239014615603999</v>
      </c>
      <c r="DL46" s="2">
        <f>AS46+AV46*$DJ46</f>
        <v>-131.56567957974261</v>
      </c>
      <c r="DM46" s="2">
        <f>AT46+AW46*$DJ46</f>
        <v>0.36008988405818937</v>
      </c>
      <c r="DN46" s="4">
        <f>(-DL46-SQRT(DL46^2-2*AV46*(BO46-17/12)))/AV46</f>
        <v>0.41345891017897257</v>
      </c>
      <c r="DO46" s="12">
        <f t="shared" si="1"/>
        <v>-0.4463990475195887</v>
      </c>
      <c r="DP46" s="12">
        <f t="shared" si="2"/>
        <v>-120.66414084310037</v>
      </c>
      <c r="DQ46" s="12">
        <f t="shared" si="3"/>
        <v>-9.3667608476550051</v>
      </c>
      <c r="DR46" s="5">
        <f>(2 *DK46 +AU46*$DN46)/2</f>
        <v>2.1887512070204056</v>
      </c>
      <c r="DS46" s="5">
        <f>(2 *DL46 +AV46*$DN46)/2</f>
        <v>-126.11491021142149</v>
      </c>
      <c r="DT46" s="5">
        <f>(2 *DM46 +AW46*$DN46)/2</f>
        <v>-4.5033354817984073</v>
      </c>
      <c r="DU46" s="5">
        <f>SQRT(DR46^2+DS46^2+DT46^2)</f>
        <v>126.21426718062726</v>
      </c>
      <c r="DV46" s="16">
        <f>DR46/$DU46</f>
        <v>1.7341551441946327E-2</v>
      </c>
      <c r="DW46" s="16">
        <f>DS46/$DU46</f>
        <v>-0.99921279129986484</v>
      </c>
      <c r="DX46" s="16">
        <f>DT46/$DU46</f>
        <v>-3.5680082627692254E-2</v>
      </c>
      <c r="DY46" s="16">
        <f t="shared" si="4"/>
        <v>26.875551248718839</v>
      </c>
      <c r="DZ46" s="9">
        <f>AU46+$DY46*DV46</f>
        <v>-12.280790598679577</v>
      </c>
      <c r="EA46" s="9">
        <f>AV46+$DY46*DW46</f>
        <v>-0.48771468059112166</v>
      </c>
      <c r="EB46" s="9">
        <f>AW46+$DY46*DX46+32.174</f>
        <v>7.6895221431933329</v>
      </c>
      <c r="EC46" s="9">
        <f t="shared" si="5"/>
        <v>14.497738931603832</v>
      </c>
      <c r="ED46" s="22">
        <f t="shared" si="6"/>
        <v>0.16906391713990138</v>
      </c>
      <c r="EE46" s="22">
        <f t="shared" si="7"/>
        <v>0.11611702625684536</v>
      </c>
      <c r="EF46" s="22">
        <f t="shared" si="8"/>
        <v>1156.6219546898139</v>
      </c>
      <c r="EG46" s="23">
        <f t="shared" si="9"/>
        <v>0.60938986021591879</v>
      </c>
      <c r="EH46" s="12">
        <f>IF(S46="L",1,-1)</f>
        <v>-1</v>
      </c>
      <c r="EI46" s="10">
        <f>DEGREES(ATAN(DM46/SQRT(DL46^2+DK46^2)))</f>
        <v>0.15671051279190754</v>
      </c>
      <c r="EJ46" s="10">
        <f>-DEGREES(ATAN(DK46/SQRT(DL46^2+DM46^2)))*EH46</f>
        <v>2.0998212224649602</v>
      </c>
      <c r="EK46" s="10">
        <f>DEGREES(ATAN(DQ46/SQRT(DP46^2+DO46^2)))</f>
        <v>-4.4387512689226014</v>
      </c>
      <c r="EL46" s="10">
        <f>-DEGREES(ATAN(DO46/SQRT(DP46^2+DQ46^2)))*EH46</f>
        <v>-0.21132998146838464</v>
      </c>
      <c r="EM46" s="15">
        <f>(AD46-D46- (DK46/DL46)*(17/12-BO46))*12*EH46</f>
        <v>12.142241716602847</v>
      </c>
      <c r="EN46" s="15">
        <f>(AE46-E46-(DM46/DL46)*(17/12-BO46)+0.5*32.174*DN46^2)*12</f>
        <v>8.9679678638749678</v>
      </c>
      <c r="EO46" s="15">
        <f t="shared" si="10"/>
        <v>15.094981997733704</v>
      </c>
      <c r="EP46" s="15">
        <f>EM46/DN46*0.4</f>
        <v>11.746987589501337</v>
      </c>
      <c r="EQ46" s="15">
        <f>EN46/DN46*0.4</f>
        <v>8.676042666482175</v>
      </c>
      <c r="ER46" s="17">
        <f>SIN(RADIANS(CJ46))*EH46</f>
        <v>0.61566147532565818</v>
      </c>
      <c r="ES46" s="17">
        <f t="shared" si="11"/>
        <v>0.78801075360672201</v>
      </c>
      <c r="ET46" s="16">
        <f t="shared" si="12"/>
        <v>1</v>
      </c>
      <c r="EU46" s="20">
        <f>(0.5*DZ46*DN46^2)*12*EH46</f>
        <v>12.596279472403509</v>
      </c>
      <c r="EV46" s="20">
        <f>(0.5*EB46*DN46^2)*12</f>
        <v>7.887063063782934</v>
      </c>
      <c r="EW46" s="20">
        <f t="shared" si="13"/>
        <v>14.861763701491927</v>
      </c>
      <c r="EX46" s="14">
        <f t="shared" si="14"/>
        <v>3.4464641060016739</v>
      </c>
      <c r="EY46" s="14">
        <f t="shared" si="15"/>
        <v>-3.8241665505547466</v>
      </c>
      <c r="EZ46" s="5">
        <f t="shared" si="16"/>
        <v>2.8488428298638624</v>
      </c>
      <c r="FA46" s="5">
        <f t="shared" si="17"/>
        <v>-2.9270402758390706</v>
      </c>
      <c r="FB46" s="9">
        <f>IFERROR(INDEX('Pitcher Heights'!$B:$B,MATCH(H46,'Pitcher Heights'!A:A,0)),75)</f>
        <v>76</v>
      </c>
      <c r="FC46" s="26">
        <f>(9.58+0.31*FB46+1.02*ABS(D46)-2.57*E46-1.88*BE46)</f>
        <v>8.1753000000000018</v>
      </c>
      <c r="FD46" s="26">
        <f>17.16 -0.25*FB46-0.85*ABS(D46)+2.53*E46+0.665*BE46</f>
        <v>14.773399999999999</v>
      </c>
      <c r="FE46" s="26">
        <f t="shared" si="18"/>
        <v>3.5716875895013356</v>
      </c>
      <c r="FF46" s="26">
        <f t="shared" si="19"/>
        <v>-6.0973573335178237</v>
      </c>
    </row>
    <row r="47" spans="1:162" x14ac:dyDescent="0.25">
      <c r="A47" t="s">
        <v>143</v>
      </c>
      <c r="B47" s="1">
        <v>45505</v>
      </c>
      <c r="C47">
        <v>89.7</v>
      </c>
      <c r="D47">
        <v>2.37</v>
      </c>
      <c r="E47">
        <v>5.81</v>
      </c>
      <c r="F47" t="s">
        <v>114</v>
      </c>
      <c r="G47">
        <v>680757</v>
      </c>
      <c r="H47">
        <v>669432</v>
      </c>
      <c r="J47" t="s">
        <v>116</v>
      </c>
      <c r="O47">
        <v>12</v>
      </c>
      <c r="P47" t="s">
        <v>157</v>
      </c>
      <c r="Q47" t="s">
        <v>118</v>
      </c>
      <c r="R47" t="s">
        <v>119</v>
      </c>
      <c r="S47" t="s">
        <v>119</v>
      </c>
      <c r="T47" t="s">
        <v>120</v>
      </c>
      <c r="U47" t="s">
        <v>121</v>
      </c>
      <c r="V47" t="s">
        <v>122</v>
      </c>
      <c r="Y47">
        <v>0</v>
      </c>
      <c r="Z47">
        <v>0</v>
      </c>
      <c r="AA47">
        <v>2024</v>
      </c>
      <c r="AB47">
        <v>0.98</v>
      </c>
      <c r="AC47">
        <v>1.17</v>
      </c>
      <c r="AD47">
        <v>0.48</v>
      </c>
      <c r="AE47">
        <v>4.25</v>
      </c>
      <c r="AH47">
        <v>677587</v>
      </c>
      <c r="AI47">
        <v>2</v>
      </c>
      <c r="AJ47">
        <v>4</v>
      </c>
      <c r="AK47" t="s">
        <v>123</v>
      </c>
      <c r="AR47">
        <v>-6.7664139468942102</v>
      </c>
      <c r="AS47">
        <v>-130.34857428229901</v>
      </c>
      <c r="AT47">
        <v>-0.25302690452746102</v>
      </c>
      <c r="AU47">
        <v>12.7209360886699</v>
      </c>
      <c r="AV47">
        <v>30.795841790191702</v>
      </c>
      <c r="AW47">
        <v>-19.1211080047138</v>
      </c>
      <c r="AX47">
        <v>3.23</v>
      </c>
      <c r="AY47">
        <v>1.5</v>
      </c>
      <c r="BC47">
        <v>89.4</v>
      </c>
      <c r="BD47">
        <v>2383</v>
      </c>
      <c r="BE47">
        <v>6.5</v>
      </c>
      <c r="BF47">
        <v>746607</v>
      </c>
      <c r="BG47">
        <v>668939</v>
      </c>
      <c r="BH47">
        <v>663624</v>
      </c>
      <c r="BI47">
        <v>702616</v>
      </c>
      <c r="BJ47">
        <v>602104</v>
      </c>
      <c r="BK47">
        <v>683002</v>
      </c>
      <c r="BL47">
        <v>681297</v>
      </c>
      <c r="BM47">
        <v>656775</v>
      </c>
      <c r="BN47">
        <v>623993</v>
      </c>
      <c r="BO47">
        <v>54.04</v>
      </c>
      <c r="BW47">
        <v>34</v>
      </c>
      <c r="BX47">
        <v>1</v>
      </c>
      <c r="BY47" t="s">
        <v>144</v>
      </c>
      <c r="BZ47">
        <v>5</v>
      </c>
      <c r="CA47">
        <v>2</v>
      </c>
      <c r="CB47">
        <v>5</v>
      </c>
      <c r="CC47">
        <v>2</v>
      </c>
      <c r="CD47">
        <v>2</v>
      </c>
      <c r="CE47">
        <v>5</v>
      </c>
      <c r="CF47">
        <v>5</v>
      </c>
      <c r="CG47">
        <v>2</v>
      </c>
      <c r="CH47" t="s">
        <v>126</v>
      </c>
      <c r="CI47" t="s">
        <v>126</v>
      </c>
      <c r="CJ47">
        <v>129</v>
      </c>
      <c r="CK47">
        <v>0</v>
      </c>
      <c r="CL47">
        <v>2.8000000000000001E-2</v>
      </c>
      <c r="CP47">
        <v>-2.8000000000000001E-2</v>
      </c>
      <c r="CR47">
        <v>3</v>
      </c>
      <c r="CS47">
        <v>3</v>
      </c>
      <c r="CT47">
        <v>0.85699999999999998</v>
      </c>
      <c r="CU47">
        <v>0.85699999999999998</v>
      </c>
      <c r="CV47">
        <v>26</v>
      </c>
      <c r="CW47">
        <v>26</v>
      </c>
      <c r="CX47">
        <v>27</v>
      </c>
      <c r="CY47">
        <v>27</v>
      </c>
      <c r="CZ47">
        <v>3</v>
      </c>
      <c r="DA47">
        <v>2</v>
      </c>
      <c r="DB47">
        <v>6</v>
      </c>
      <c r="DC47">
        <v>2</v>
      </c>
      <c r="DD47">
        <v>6</v>
      </c>
      <c r="DE47">
        <v>1</v>
      </c>
      <c r="DF47">
        <v>1.7</v>
      </c>
      <c r="DG47">
        <v>0.98</v>
      </c>
      <c r="DH47">
        <v>0.98</v>
      </c>
      <c r="DI47">
        <v>22.4</v>
      </c>
      <c r="DJ47" s="6">
        <f>(-AS47-SQRT(AS47^2-2*AV47*(50-BO47)))/AV47</f>
        <v>-3.088116499228721E-2</v>
      </c>
      <c r="DK47" s="2">
        <f>AR47+AU47*$DJ47</f>
        <v>-7.1592512731047657</v>
      </c>
      <c r="DL47" s="2">
        <f>AS47+AV47*$DJ47</f>
        <v>-131.2995857536983</v>
      </c>
      <c r="DM47" s="2">
        <f>AT47+AW47*$DJ47</f>
        <v>0.33745518660144957</v>
      </c>
      <c r="DN47" s="4">
        <f>(-DL47-SQRT(DL47^2-2*AV47*(BO47-17/12)))/AV47</f>
        <v>0.4216368121685084</v>
      </c>
      <c r="DO47" s="12">
        <f t="shared" si="1"/>
        <v>-1.7956363328786553</v>
      </c>
      <c r="DP47" s="12">
        <f t="shared" si="2"/>
        <v>-118.31492519323614</v>
      </c>
      <c r="DQ47" s="12">
        <f t="shared" si="3"/>
        <v>-7.724707837635826</v>
      </c>
      <c r="DR47" s="5">
        <f>(2 *DK47 +AU47*$DN47)/2</f>
        <v>-4.4774438029917105</v>
      </c>
      <c r="DS47" s="5">
        <f>(2 *DL47 +AV47*$DN47)/2</f>
        <v>-124.80725547346722</v>
      </c>
      <c r="DT47" s="5">
        <f>(2 *DM47 +AW47*$DN47)/2</f>
        <v>-3.6936263255171879</v>
      </c>
      <c r="DU47" s="5">
        <f>SQRT(DR47^2+DS47^2+DT47^2)</f>
        <v>124.94215220357306</v>
      </c>
      <c r="DV47" s="16">
        <f>DR47/$DU47</f>
        <v>-3.5836134755358136E-2</v>
      </c>
      <c r="DW47" s="16">
        <f>DS47/$DU47</f>
        <v>-0.99892032650529305</v>
      </c>
      <c r="DX47" s="16">
        <f>DT47/$DU47</f>
        <v>-2.956269169670633E-2</v>
      </c>
      <c r="DY47" s="16">
        <f t="shared" si="4"/>
        <v>31.60434013775857</v>
      </c>
      <c r="DZ47" s="9">
        <f>AU47+$DY47*DV47</f>
        <v>11.588358696639009</v>
      </c>
      <c r="EA47" s="9">
        <f>AV47+$DY47*DW47</f>
        <v>-0.77437597920242851</v>
      </c>
      <c r="EB47" s="9">
        <f>AW47+$DY47*DX47+32.174</f>
        <v>12.1185826315158</v>
      </c>
      <c r="EC47" s="9">
        <f t="shared" si="5"/>
        <v>16.785403195515176</v>
      </c>
      <c r="ED47" s="22">
        <f t="shared" si="6"/>
        <v>0.19974750565858682</v>
      </c>
      <c r="EE47" s="22">
        <f t="shared" si="7"/>
        <v>0.14983183563608413</v>
      </c>
      <c r="EF47" s="22">
        <f t="shared" si="8"/>
        <v>1477.4070240647261</v>
      </c>
      <c r="EG47" s="23">
        <f t="shared" si="9"/>
        <v>0.61997776922565095</v>
      </c>
      <c r="EH47" s="12">
        <f>IF(S47="L",1,-1)</f>
        <v>1</v>
      </c>
      <c r="EI47" s="10">
        <f>DEGREES(ATAN(DM47/SQRT(DL47^2+DK47^2)))</f>
        <v>0.14703806861017271</v>
      </c>
      <c r="EJ47" s="10">
        <f>-DEGREES(ATAN(DK47/SQRT(DL47^2+DM47^2)))*EH47</f>
        <v>3.1210131936265371</v>
      </c>
      <c r="EK47" s="10">
        <f>DEGREES(ATAN(DQ47/SQRT(DP47^2+DO47^2)))</f>
        <v>-3.7350751131534463</v>
      </c>
      <c r="EL47" s="10">
        <f>-DEGREES(ATAN(DO47/SQRT(DP47^2+DQ47^2)))*EH47</f>
        <v>0.86765009159337347</v>
      </c>
      <c r="EM47" s="15">
        <f>(AD47-D47- (DK47/DL47)*(17/12-BO47))*12*EH47</f>
        <v>11.752126864595667</v>
      </c>
      <c r="EN47" s="15">
        <f>(AE47-E47-(DM47/DL47)*(17/12-BO47)+0.5*32.174*DN47^2)*12</f>
        <v>13.975922329862037</v>
      </c>
      <c r="EO47" s="15">
        <f t="shared" si="10"/>
        <v>18.260309165287634</v>
      </c>
      <c r="EP47" s="15">
        <f>EM47/DN47*0.4</f>
        <v>11.149052004405057</v>
      </c>
      <c r="EQ47" s="15">
        <f>EN47/DN47*0.4</f>
        <v>13.258730667261112</v>
      </c>
      <c r="ER47" s="17">
        <f>SIN(RADIANS(CJ47))*EH47</f>
        <v>0.77714596145697101</v>
      </c>
      <c r="ES47" s="17">
        <f t="shared" si="11"/>
        <v>0.62932039104983728</v>
      </c>
      <c r="ET47" s="16">
        <f t="shared" si="12"/>
        <v>1</v>
      </c>
      <c r="EU47" s="20">
        <f>(0.5*DZ47*DN47^2)*12*EH47</f>
        <v>12.360903677812876</v>
      </c>
      <c r="EV47" s="20">
        <f>(0.5*EB47*DN47^2)*12</f>
        <v>12.926475313818916</v>
      </c>
      <c r="EW47" s="20">
        <f t="shared" si="13"/>
        <v>17.885348857960189</v>
      </c>
      <c r="EX47" s="14">
        <f t="shared" si="14"/>
        <v>-1.5386229563999336</v>
      </c>
      <c r="EY47" s="14">
        <f t="shared" si="15"/>
        <v>1.6708605764646496</v>
      </c>
      <c r="EZ47" s="5">
        <f t="shared" si="16"/>
        <v>-2.4387986581633321</v>
      </c>
      <c r="FA47" s="5">
        <f t="shared" si="17"/>
        <v>2.4843374252722956</v>
      </c>
      <c r="FB47" s="9">
        <f>IFERROR(INDEX('Pitcher Heights'!$B:$B,MATCH(H47,'Pitcher Heights'!A:A,0)),75)</f>
        <v>77</v>
      </c>
      <c r="FC47" s="26">
        <f>(9.58+0.31*FB47+1.02*ABS(D47)-2.57*E47-1.88*BE47)</f>
        <v>8.7157000000000053</v>
      </c>
      <c r="FD47" s="26">
        <f>17.16 -0.25*FB47-0.85*ABS(D47)+2.53*E47+0.665*BE47</f>
        <v>14.917299999999997</v>
      </c>
      <c r="FE47" s="26">
        <f t="shared" si="18"/>
        <v>2.4333520044050516</v>
      </c>
      <c r="FF47" s="26">
        <f t="shared" si="19"/>
        <v>-1.6585693327388853</v>
      </c>
    </row>
    <row r="48" spans="1:162" x14ac:dyDescent="0.25">
      <c r="A48" t="s">
        <v>143</v>
      </c>
      <c r="B48" s="1">
        <v>45505</v>
      </c>
      <c r="C48">
        <v>92</v>
      </c>
      <c r="D48">
        <v>2.4</v>
      </c>
      <c r="E48">
        <v>5.76</v>
      </c>
      <c r="F48" t="s">
        <v>114</v>
      </c>
      <c r="G48">
        <v>681807</v>
      </c>
      <c r="H48">
        <v>669432</v>
      </c>
      <c r="J48" t="s">
        <v>116</v>
      </c>
      <c r="O48">
        <v>11</v>
      </c>
      <c r="P48" t="s">
        <v>173</v>
      </c>
      <c r="Q48" t="s">
        <v>118</v>
      </c>
      <c r="R48" t="s">
        <v>118</v>
      </c>
      <c r="S48" t="s">
        <v>119</v>
      </c>
      <c r="T48" t="s">
        <v>120</v>
      </c>
      <c r="U48" t="s">
        <v>121</v>
      </c>
      <c r="V48" t="s">
        <v>122</v>
      </c>
      <c r="Y48">
        <v>1</v>
      </c>
      <c r="Z48">
        <v>1</v>
      </c>
      <c r="AA48">
        <v>2024</v>
      </c>
      <c r="AB48">
        <v>1.06</v>
      </c>
      <c r="AC48">
        <v>1.07</v>
      </c>
      <c r="AD48">
        <v>-0.02</v>
      </c>
      <c r="AE48">
        <v>4.3099999999999996</v>
      </c>
      <c r="AG48">
        <v>608070</v>
      </c>
      <c r="AH48">
        <v>647304</v>
      </c>
      <c r="AI48">
        <v>2</v>
      </c>
      <c r="AJ48">
        <v>3</v>
      </c>
      <c r="AK48" t="s">
        <v>123</v>
      </c>
      <c r="AR48">
        <v>-8.5361447423246002</v>
      </c>
      <c r="AS48">
        <v>-133.82034425449601</v>
      </c>
      <c r="AT48">
        <v>-0.18533884152205399</v>
      </c>
      <c r="AU48">
        <v>14.5534781571367</v>
      </c>
      <c r="AV48">
        <v>27.9544249278226</v>
      </c>
      <c r="AW48">
        <v>-19.435927627402101</v>
      </c>
      <c r="AX48">
        <v>3.35</v>
      </c>
      <c r="AY48">
        <v>1.55</v>
      </c>
      <c r="BC48">
        <v>93.1</v>
      </c>
      <c r="BD48">
        <v>2354</v>
      </c>
      <c r="BE48">
        <v>6.9</v>
      </c>
      <c r="BF48">
        <v>746607</v>
      </c>
      <c r="BG48">
        <v>668939</v>
      </c>
      <c r="BH48">
        <v>663624</v>
      </c>
      <c r="BI48">
        <v>702616</v>
      </c>
      <c r="BJ48">
        <v>602104</v>
      </c>
      <c r="BK48">
        <v>683002</v>
      </c>
      <c r="BL48">
        <v>681297</v>
      </c>
      <c r="BM48">
        <v>656775</v>
      </c>
      <c r="BN48">
        <v>623993</v>
      </c>
      <c r="BO48">
        <v>53.63</v>
      </c>
      <c r="BW48">
        <v>25</v>
      </c>
      <c r="BX48">
        <v>3</v>
      </c>
      <c r="BY48" t="s">
        <v>144</v>
      </c>
      <c r="BZ48">
        <v>2</v>
      </c>
      <c r="CA48">
        <v>1</v>
      </c>
      <c r="CB48">
        <v>2</v>
      </c>
      <c r="CC48">
        <v>1</v>
      </c>
      <c r="CD48">
        <v>1</v>
      </c>
      <c r="CE48">
        <v>2</v>
      </c>
      <c r="CF48">
        <v>2</v>
      </c>
      <c r="CG48">
        <v>1</v>
      </c>
      <c r="CH48" t="s">
        <v>126</v>
      </c>
      <c r="CI48" t="s">
        <v>126</v>
      </c>
      <c r="CJ48">
        <v>131</v>
      </c>
      <c r="CK48">
        <v>0</v>
      </c>
      <c r="CL48">
        <v>6.7000000000000004E-2</v>
      </c>
      <c r="CP48">
        <v>-6.7000000000000004E-2</v>
      </c>
      <c r="CR48">
        <v>1</v>
      </c>
      <c r="CS48">
        <v>1</v>
      </c>
      <c r="CT48">
        <v>0.66800000000000004</v>
      </c>
      <c r="CU48">
        <v>0.66800000000000004</v>
      </c>
      <c r="CV48">
        <v>26</v>
      </c>
      <c r="CW48">
        <v>28</v>
      </c>
      <c r="CX48">
        <v>27</v>
      </c>
      <c r="CY48">
        <v>29</v>
      </c>
      <c r="CZ48">
        <v>2</v>
      </c>
      <c r="DA48">
        <v>1</v>
      </c>
      <c r="DB48">
        <v>6</v>
      </c>
      <c r="DC48">
        <v>3</v>
      </c>
      <c r="DD48">
        <v>6</v>
      </c>
      <c r="DE48">
        <v>1</v>
      </c>
      <c r="DF48">
        <v>1.62</v>
      </c>
      <c r="DG48">
        <v>1.06</v>
      </c>
      <c r="DH48">
        <v>-1.06</v>
      </c>
      <c r="DI48">
        <v>21.9</v>
      </c>
      <c r="DJ48" s="6">
        <f>(-AS48-SQRT(AS48^2-2*AV48*(50-BO48)))/AV48</f>
        <v>-2.7049498624315382E-2</v>
      </c>
      <c r="DK48" s="2">
        <f>AR48+AU48*$DJ48</f>
        <v>-8.9298090297150736</v>
      </c>
      <c r="DL48" s="2">
        <f>AS48+AV48*$DJ48</f>
        <v>-134.57649743312467</v>
      </c>
      <c r="DM48" s="2">
        <f>AT48+AW48*$DJ48</f>
        <v>0.34039325609765253</v>
      </c>
      <c r="DN48" s="4">
        <f>(-DL48-SQRT(DL48^2-2*AV48*(BO48-17/12)))/AV48</f>
        <v>0.40501999232315428</v>
      </c>
      <c r="DO48" s="12">
        <f t="shared" si="1"/>
        <v>-3.0353594182363741</v>
      </c>
      <c r="DP48" s="12">
        <f t="shared" si="2"/>
        <v>-123.25439646345977</v>
      </c>
      <c r="DQ48" s="12">
        <f t="shared" si="3"/>
        <v>-7.5315460023461291</v>
      </c>
      <c r="DR48" s="5">
        <f>(2 *DK48 +AU48*$DN48)/2</f>
        <v>-5.9825842239757243</v>
      </c>
      <c r="DS48" s="5">
        <f>(2 *DL48 +AV48*$DN48)/2</f>
        <v>-128.91544694829221</v>
      </c>
      <c r="DT48" s="5">
        <f>(2 *DM48 +AW48*$DN48)/2</f>
        <v>-3.5955763731242381</v>
      </c>
      <c r="DU48" s="5">
        <f>SQRT(DR48^2+DS48^2+DT48^2)</f>
        <v>129.10426772701931</v>
      </c>
      <c r="DV48" s="16">
        <f>DR48/$DU48</f>
        <v>-4.6339167010539285E-2</v>
      </c>
      <c r="DW48" s="16">
        <f>DS48/$DU48</f>
        <v>-0.99853745517439951</v>
      </c>
      <c r="DX48" s="16">
        <f>DT48/$DU48</f>
        <v>-2.7850174408849116E-2</v>
      </c>
      <c r="DY48" s="16">
        <f t="shared" si="4"/>
        <v>28.942693920408963</v>
      </c>
      <c r="DZ48" s="9">
        <f>AU48+$DY48*DV48</f>
        <v>13.21229782982395</v>
      </c>
      <c r="EA48" s="9">
        <f>AV48+$DY48*DW48</f>
        <v>-0.94593900535413056</v>
      </c>
      <c r="EB48" s="9">
        <f>AW48+$DY48*DX48+32.174</f>
        <v>11.932013299052571</v>
      </c>
      <c r="EC48" s="9">
        <f t="shared" si="5"/>
        <v>17.827858982911785</v>
      </c>
      <c r="ED48" s="22">
        <f t="shared" si="6"/>
        <v>0.19869436246719344</v>
      </c>
      <c r="EE48" s="22">
        <f t="shared" si="7"/>
        <v>0.14855369681962691</v>
      </c>
      <c r="EF48" s="22">
        <f t="shared" si="8"/>
        <v>1513.6000701374428</v>
      </c>
      <c r="EG48" s="23">
        <f t="shared" si="9"/>
        <v>0.64299068400061288</v>
      </c>
      <c r="EH48" s="12">
        <f>IF(S48="L",1,-1)</f>
        <v>1</v>
      </c>
      <c r="EI48" s="10">
        <f>DEGREES(ATAN(DM48/SQRT(DL48^2+DK48^2)))</f>
        <v>0.14460371220068416</v>
      </c>
      <c r="EJ48" s="10">
        <f>-DEGREES(ATAN(DK48/SQRT(DL48^2+DM48^2)))*EH48</f>
        <v>3.7962780601270274</v>
      </c>
      <c r="EK48" s="10">
        <f>DEGREES(ATAN(DQ48/SQRT(DP48^2+DO48^2)))</f>
        <v>-3.4956935380043714</v>
      </c>
      <c r="EL48" s="10">
        <f>-DEGREES(ATAN(DO48/SQRT(DP48^2+DQ48^2)))*EH48</f>
        <v>1.4081003021544241</v>
      </c>
      <c r="EM48" s="15">
        <f>(AD48-D48- (DK48/DL48)*(17/12-BO48))*12*EH48</f>
        <v>12.535321489093143</v>
      </c>
      <c r="EN48" s="15">
        <f>(AE48-E48-(DM48/DL48)*(17/12-BO48)+0.5*32.174*DN48^2)*12</f>
        <v>12.682368546602898</v>
      </c>
      <c r="EO48" s="15">
        <f t="shared" si="10"/>
        <v>17.831902780880757</v>
      </c>
      <c r="EP48" s="15">
        <f>EM48/DN48*0.4</f>
        <v>12.379953312617275</v>
      </c>
      <c r="EQ48" s="15">
        <f>EN48/DN48*0.4</f>
        <v>12.525177805528166</v>
      </c>
      <c r="ER48" s="17">
        <f>SIN(RADIANS(CJ48))*EH48</f>
        <v>0.75470958022277213</v>
      </c>
      <c r="ES48" s="17">
        <f t="shared" si="11"/>
        <v>0.65605902899050716</v>
      </c>
      <c r="ET48" s="16">
        <f t="shared" si="12"/>
        <v>1</v>
      </c>
      <c r="EU48" s="20">
        <f>(0.5*DZ48*DN48^2)*12*EH48</f>
        <v>13.004166683311642</v>
      </c>
      <c r="EV48" s="20">
        <f>(0.5*EB48*DN48^2)*12</f>
        <v>11.744050263393012</v>
      </c>
      <c r="EW48" s="20">
        <f t="shared" si="13"/>
        <v>17.522302009623449</v>
      </c>
      <c r="EX48" s="14">
        <f t="shared" si="14"/>
        <v>-0.22008251090790765</v>
      </c>
      <c r="EY48" s="14">
        <f t="shared" si="15"/>
        <v>0.24838582128104036</v>
      </c>
      <c r="EZ48" s="5">
        <f t="shared" si="16"/>
        <v>-0.92258637323865678</v>
      </c>
      <c r="FA48" s="5">
        <f t="shared" si="17"/>
        <v>0.98358772312514375</v>
      </c>
      <c r="FB48" s="9">
        <f>IFERROR(INDEX('Pitcher Heights'!$B:$B,MATCH(H48,'Pitcher Heights'!A:A,0)),75)</f>
        <v>77</v>
      </c>
      <c r="FC48" s="26">
        <f>(9.58+0.31*FB48+1.02*ABS(D48)-2.57*E48-1.88*BE48)</f>
        <v>8.1228000000000069</v>
      </c>
      <c r="FD48" s="26">
        <f>17.16 -0.25*FB48-0.85*ABS(D48)+2.53*E48+0.665*BE48</f>
        <v>15.031299999999998</v>
      </c>
      <c r="FE48" s="26">
        <f t="shared" si="18"/>
        <v>4.2571533126172678</v>
      </c>
      <c r="FF48" s="26">
        <f t="shared" si="19"/>
        <v>-2.5061221944718319</v>
      </c>
    </row>
    <row r="49" spans="1:162" x14ac:dyDescent="0.25">
      <c r="A49" t="s">
        <v>153</v>
      </c>
      <c r="B49" s="1">
        <v>45505</v>
      </c>
      <c r="C49">
        <v>78.5</v>
      </c>
      <c r="D49">
        <v>-1.73</v>
      </c>
      <c r="E49">
        <v>5.1100000000000003</v>
      </c>
      <c r="F49" t="s">
        <v>134</v>
      </c>
      <c r="G49">
        <v>663624</v>
      </c>
      <c r="H49">
        <v>594902</v>
      </c>
      <c r="I49" t="s">
        <v>162</v>
      </c>
      <c r="J49" t="s">
        <v>160</v>
      </c>
      <c r="O49">
        <v>14</v>
      </c>
      <c r="P49" t="s">
        <v>190</v>
      </c>
      <c r="Q49" t="s">
        <v>118</v>
      </c>
      <c r="R49" t="s">
        <v>118</v>
      </c>
      <c r="S49" t="s">
        <v>118</v>
      </c>
      <c r="T49" t="s">
        <v>120</v>
      </c>
      <c r="U49" t="s">
        <v>121</v>
      </c>
      <c r="V49" t="s">
        <v>129</v>
      </c>
      <c r="W49">
        <v>2</v>
      </c>
      <c r="Y49">
        <v>3</v>
      </c>
      <c r="Z49">
        <v>2</v>
      </c>
      <c r="AA49">
        <v>2024</v>
      </c>
      <c r="AB49">
        <v>0.95</v>
      </c>
      <c r="AC49">
        <v>-0.31</v>
      </c>
      <c r="AD49">
        <v>0.64</v>
      </c>
      <c r="AE49">
        <v>1.27</v>
      </c>
      <c r="AI49">
        <v>0</v>
      </c>
      <c r="AJ49">
        <v>2</v>
      </c>
      <c r="AK49" t="s">
        <v>140</v>
      </c>
      <c r="AR49">
        <v>3.3935020310113799</v>
      </c>
      <c r="AS49">
        <v>-114.36029497784899</v>
      </c>
      <c r="AT49">
        <v>-0.89140890521730298</v>
      </c>
      <c r="AU49">
        <v>7.67599854578991</v>
      </c>
      <c r="AV49">
        <v>21.236448384101902</v>
      </c>
      <c r="AW49">
        <v>-34.974898502857798</v>
      </c>
      <c r="AX49">
        <v>3.63</v>
      </c>
      <c r="AY49">
        <v>1.79</v>
      </c>
      <c r="BC49">
        <v>79.3</v>
      </c>
      <c r="BD49">
        <v>1943</v>
      </c>
      <c r="BE49">
        <v>6.8</v>
      </c>
      <c r="BF49">
        <v>746607</v>
      </c>
      <c r="BG49">
        <v>666310</v>
      </c>
      <c r="BH49">
        <v>647304</v>
      </c>
      <c r="BI49">
        <v>671289</v>
      </c>
      <c r="BJ49">
        <v>608070</v>
      </c>
      <c r="BK49">
        <v>677587</v>
      </c>
      <c r="BL49">
        <v>680757</v>
      </c>
      <c r="BM49">
        <v>657041</v>
      </c>
      <c r="BN49">
        <v>678877</v>
      </c>
      <c r="BO49">
        <v>53.73</v>
      </c>
      <c r="BQ49">
        <v>0</v>
      </c>
      <c r="BR49">
        <v>0</v>
      </c>
      <c r="BS49">
        <v>1</v>
      </c>
      <c r="BT49">
        <v>0</v>
      </c>
      <c r="BU49">
        <v>0</v>
      </c>
      <c r="BW49">
        <v>12</v>
      </c>
      <c r="BX49">
        <v>7</v>
      </c>
      <c r="BY49" t="s">
        <v>155</v>
      </c>
      <c r="BZ49">
        <v>2</v>
      </c>
      <c r="CA49">
        <v>1</v>
      </c>
      <c r="CB49">
        <v>1</v>
      </c>
      <c r="CC49">
        <v>2</v>
      </c>
      <c r="CD49">
        <v>1</v>
      </c>
      <c r="CE49">
        <v>2</v>
      </c>
      <c r="CF49">
        <v>1</v>
      </c>
      <c r="CG49">
        <v>2</v>
      </c>
      <c r="CH49" t="s">
        <v>142</v>
      </c>
      <c r="CI49" t="s">
        <v>126</v>
      </c>
      <c r="CJ49">
        <v>75</v>
      </c>
      <c r="CK49">
        <v>2.4E-2</v>
      </c>
      <c r="CL49">
        <v>-0.29899999999999999</v>
      </c>
      <c r="CM49">
        <v>76.7</v>
      </c>
      <c r="CN49">
        <v>8.1999999999999993</v>
      </c>
      <c r="CP49">
        <v>0.29899999999999999</v>
      </c>
      <c r="CR49">
        <v>1</v>
      </c>
      <c r="CS49">
        <v>-1</v>
      </c>
      <c r="CT49">
        <v>0.60799999999999998</v>
      </c>
      <c r="CU49">
        <v>0.39200000000000002</v>
      </c>
      <c r="CV49">
        <v>32</v>
      </c>
      <c r="CW49">
        <v>27</v>
      </c>
      <c r="CX49">
        <v>32</v>
      </c>
      <c r="CY49">
        <v>27</v>
      </c>
      <c r="CZ49">
        <v>1</v>
      </c>
      <c r="DA49">
        <v>0</v>
      </c>
      <c r="DB49">
        <v>6</v>
      </c>
      <c r="DC49">
        <v>1</v>
      </c>
      <c r="DD49">
        <v>6</v>
      </c>
      <c r="DE49">
        <v>1</v>
      </c>
      <c r="DF49">
        <v>4.01</v>
      </c>
      <c r="DG49">
        <v>-0.95</v>
      </c>
      <c r="DH49">
        <v>-0.95</v>
      </c>
      <c r="DI49">
        <v>32.9</v>
      </c>
      <c r="DJ49" s="6">
        <f>(-AS49-SQRT(AS49^2-2*AV49*(50-BO49)))/AV49</f>
        <v>-3.2518034783266835E-2</v>
      </c>
      <c r="DK49" s="2">
        <f>AR49+AU49*$DJ49</f>
        <v>3.1438936433030782</v>
      </c>
      <c r="DL49" s="2">
        <f>AS49+AV49*$DJ49</f>
        <v>-115.05086254507627</v>
      </c>
      <c r="DM49" s="2">
        <f>AT49+AW49*$DJ49</f>
        <v>0.24590606083985411</v>
      </c>
      <c r="DN49" s="4">
        <f>(-DL49-SQRT(DL49^2-2*AV49*(BO49-17/12)))/AV49</f>
        <v>0.47557080689094877</v>
      </c>
      <c r="DO49" s="12">
        <f t="shared" si="1"/>
        <v>6.7943744654181355</v>
      </c>
      <c r="DP49" s="12">
        <f t="shared" si="2"/>
        <v>-104.95142765155094</v>
      </c>
      <c r="DQ49" s="12">
        <f t="shared" si="3"/>
        <v>-16.387134641093265</v>
      </c>
      <c r="DR49" s="5">
        <f>(2 *DK49 +AU49*$DN49)/2</f>
        <v>4.9691340543606071</v>
      </c>
      <c r="DS49" s="5">
        <f>(2 *DL49 +AV49*$DN49)/2</f>
        <v>-110.0011450983136</v>
      </c>
      <c r="DT49" s="5">
        <f>(2 *DM49 +AW49*$DN49)/2</f>
        <v>-8.0706142901267057</v>
      </c>
      <c r="DU49" s="5">
        <f>SQRT(DR49^2+DS49^2+DT49^2)</f>
        <v>110.40869092245613</v>
      </c>
      <c r="DV49" s="16">
        <f>DR49/$DU49</f>
        <v>4.5006729206223478E-2</v>
      </c>
      <c r="DW49" s="16">
        <f>DS49/$DU49</f>
        <v>-0.99630875232069582</v>
      </c>
      <c r="DX49" s="16">
        <f>DT49/$DU49</f>
        <v>-7.3097635907982822E-2</v>
      </c>
      <c r="DY49" s="16">
        <f t="shared" si="4"/>
        <v>20.607848746372579</v>
      </c>
      <c r="DZ49" s="9">
        <f>AU49+$DY49*DV49</f>
        <v>8.6034904138407136</v>
      </c>
      <c r="EA49" s="9">
        <f>AV49+$DY49*DW49</f>
        <v>0.70466831158982401</v>
      </c>
      <c r="EB49" s="9">
        <f>AW49+$DY49*DX49+32.174</f>
        <v>-4.3072835273669199</v>
      </c>
      <c r="EC49" s="9">
        <f t="shared" si="5"/>
        <v>9.647242928191158</v>
      </c>
      <c r="ED49" s="22">
        <f t="shared" si="6"/>
        <v>0.14701587930467289</v>
      </c>
      <c r="EE49" s="22">
        <f t="shared" si="7"/>
        <v>9.5524395542432833E-2</v>
      </c>
      <c r="EF49" s="22">
        <f t="shared" si="8"/>
        <v>832.3474156998742</v>
      </c>
      <c r="EG49" s="23">
        <f t="shared" si="9"/>
        <v>0.4283826123005014</v>
      </c>
      <c r="EH49" s="12">
        <f>IF(S49="L",1,-1)</f>
        <v>-1</v>
      </c>
      <c r="EI49" s="10">
        <f>DEGREES(ATAN(DM49/SQRT(DL49^2+DK49^2)))</f>
        <v>0.12241629707214537</v>
      </c>
      <c r="EJ49" s="10">
        <f>-DEGREES(ATAN(DK49/SQRT(DL49^2+DM49^2)))*EH49</f>
        <v>1.5652782267331669</v>
      </c>
      <c r="EK49" s="10">
        <f>DEGREES(ATAN(DQ49/SQRT(DP49^2+DO49^2)))</f>
        <v>-8.8562723764574187</v>
      </c>
      <c r="EL49" s="10">
        <f>-DEGREES(ATAN(DO49/SQRT(DP49^2+DQ49^2)))*EH49</f>
        <v>3.6598394851934706</v>
      </c>
      <c r="EM49" s="15">
        <f>(AD49-D49- (DK49/DL49)*(17/12-BO49))*12*EH49</f>
        <v>-11.285755087262462</v>
      </c>
      <c r="EN49" s="15">
        <f>(AE49-E49-(DM49/DL49)*(17/12-BO49)+0.5*32.174*DN49^2)*12</f>
        <v>-3.7614575922931106</v>
      </c>
      <c r="EO49" s="15">
        <f t="shared" si="10"/>
        <v>11.89608469658358</v>
      </c>
      <c r="EP49" s="15">
        <f>EM49/DN49*0.4</f>
        <v>-9.4923867686860373</v>
      </c>
      <c r="EQ49" s="15">
        <f>EN49/DN49*0.4</f>
        <v>-3.1637413716655116</v>
      </c>
      <c r="ER49" s="17">
        <f>SIN(RADIANS(CJ49))*EH49</f>
        <v>-0.96592582628906831</v>
      </c>
      <c r="ES49" s="17">
        <f t="shared" si="11"/>
        <v>-0.25881904510252074</v>
      </c>
      <c r="ET49" s="16">
        <f t="shared" si="12"/>
        <v>1</v>
      </c>
      <c r="EU49" s="20">
        <f>(0.5*DZ49*DN49^2)*12*EH49</f>
        <v>-11.674984277100766</v>
      </c>
      <c r="EV49" s="20">
        <f>(0.5*EB49*DN49^2)*12</f>
        <v>-5.845007670157317</v>
      </c>
      <c r="EW49" s="20">
        <f t="shared" si="13"/>
        <v>13.056392018270129</v>
      </c>
      <c r="EX49" s="14">
        <f t="shared" si="14"/>
        <v>0.93652197150080596</v>
      </c>
      <c r="EY49" s="14">
        <f t="shared" si="15"/>
        <v>-2.4657647555044688</v>
      </c>
      <c r="EZ49" s="5">
        <f t="shared" si="16"/>
        <v>0.20498035288977334</v>
      </c>
      <c r="FA49" s="5">
        <f t="shared" si="17"/>
        <v>-0.68252431066463837</v>
      </c>
      <c r="FB49" s="9">
        <f>IFERROR(INDEX('Pitcher Heights'!$B:$B,MATCH(H49,'Pitcher Heights'!A:A,0)),75)</f>
        <v>76</v>
      </c>
      <c r="FC49" s="26">
        <f>(9.58+0.31*FB49+1.02*ABS(D49)-2.57*E49-1.88*BE49)</f>
        <v>8.9879000000000033</v>
      </c>
      <c r="FD49" s="26">
        <f>17.16 -0.25*FB49-0.85*ABS(D49)+2.53*E49+0.665*BE49</f>
        <v>14.139800000000001</v>
      </c>
      <c r="FE49" s="26">
        <f t="shared" si="18"/>
        <v>-18.480286768686042</v>
      </c>
      <c r="FF49" s="26">
        <f t="shared" si="19"/>
        <v>-17.303541371665514</v>
      </c>
    </row>
    <row r="50" spans="1:162" x14ac:dyDescent="0.25">
      <c r="A50" t="s">
        <v>143</v>
      </c>
      <c r="B50" s="1">
        <v>45505</v>
      </c>
      <c r="C50">
        <v>90.9</v>
      </c>
      <c r="D50">
        <v>-1.52</v>
      </c>
      <c r="E50">
        <v>5.33</v>
      </c>
      <c r="F50" t="s">
        <v>134</v>
      </c>
      <c r="G50">
        <v>656811</v>
      </c>
      <c r="H50">
        <v>594902</v>
      </c>
      <c r="J50" t="s">
        <v>116</v>
      </c>
      <c r="O50">
        <v>11</v>
      </c>
      <c r="P50" t="s">
        <v>196</v>
      </c>
      <c r="Q50" t="s">
        <v>118</v>
      </c>
      <c r="R50" t="s">
        <v>119</v>
      </c>
      <c r="S50" t="s">
        <v>118</v>
      </c>
      <c r="T50" t="s">
        <v>120</v>
      </c>
      <c r="U50" t="s">
        <v>121</v>
      </c>
      <c r="V50" t="s">
        <v>122</v>
      </c>
      <c r="Y50">
        <v>2</v>
      </c>
      <c r="Z50">
        <v>2</v>
      </c>
      <c r="AA50">
        <v>2024</v>
      </c>
      <c r="AB50">
        <v>-0.75</v>
      </c>
      <c r="AC50">
        <v>1.19</v>
      </c>
      <c r="AD50">
        <v>-1.84</v>
      </c>
      <c r="AE50">
        <v>3.89</v>
      </c>
      <c r="AG50">
        <v>683002</v>
      </c>
      <c r="AI50">
        <v>2</v>
      </c>
      <c r="AJ50">
        <v>1</v>
      </c>
      <c r="AK50" t="s">
        <v>140</v>
      </c>
      <c r="AR50">
        <v>0.81595600004373803</v>
      </c>
      <c r="AS50">
        <v>-132.450819601967</v>
      </c>
      <c r="AT50">
        <v>-0.26481528283029199</v>
      </c>
      <c r="AU50">
        <v>-9.0017781222093394</v>
      </c>
      <c r="AV50">
        <v>28.2645547914011</v>
      </c>
      <c r="AW50">
        <v>-18.334501586711198</v>
      </c>
      <c r="AX50">
        <v>3.53</v>
      </c>
      <c r="AY50">
        <v>1.6</v>
      </c>
      <c r="BC50">
        <v>91.8</v>
      </c>
      <c r="BD50">
        <v>1935</v>
      </c>
      <c r="BE50">
        <v>6.8</v>
      </c>
      <c r="BF50">
        <v>746607</v>
      </c>
      <c r="BG50">
        <v>666310</v>
      </c>
      <c r="BH50">
        <v>647304</v>
      </c>
      <c r="BI50">
        <v>671289</v>
      </c>
      <c r="BJ50">
        <v>608070</v>
      </c>
      <c r="BK50">
        <v>677587</v>
      </c>
      <c r="BL50">
        <v>680757</v>
      </c>
      <c r="BM50">
        <v>657041</v>
      </c>
      <c r="BN50">
        <v>678877</v>
      </c>
      <c r="BO50">
        <v>53.74</v>
      </c>
      <c r="BW50">
        <v>5</v>
      </c>
      <c r="BX50">
        <v>7</v>
      </c>
      <c r="BY50" t="s">
        <v>144</v>
      </c>
      <c r="BZ50">
        <v>0</v>
      </c>
      <c r="CA50">
        <v>1</v>
      </c>
      <c r="CB50">
        <v>1</v>
      </c>
      <c r="CC50">
        <v>0</v>
      </c>
      <c r="CD50">
        <v>1</v>
      </c>
      <c r="CE50">
        <v>0</v>
      </c>
      <c r="CF50">
        <v>1</v>
      </c>
      <c r="CG50">
        <v>0</v>
      </c>
      <c r="CH50" t="s">
        <v>126</v>
      </c>
      <c r="CI50" t="s">
        <v>126</v>
      </c>
      <c r="CJ50">
        <v>217</v>
      </c>
      <c r="CK50">
        <v>0</v>
      </c>
      <c r="CL50">
        <v>5.3999999999999999E-2</v>
      </c>
      <c r="CP50">
        <v>-5.3999999999999999E-2</v>
      </c>
      <c r="CR50">
        <v>-1</v>
      </c>
      <c r="CS50">
        <v>1</v>
      </c>
      <c r="CT50">
        <v>0.41199999999999998</v>
      </c>
      <c r="CU50">
        <v>0.58799999999999997</v>
      </c>
      <c r="CV50">
        <v>32</v>
      </c>
      <c r="CW50">
        <v>30</v>
      </c>
      <c r="CX50">
        <v>32</v>
      </c>
      <c r="CY50">
        <v>31</v>
      </c>
      <c r="CZ50">
        <v>1</v>
      </c>
      <c r="DA50">
        <v>0</v>
      </c>
      <c r="DB50">
        <v>6</v>
      </c>
      <c r="DC50">
        <v>1</v>
      </c>
      <c r="DD50">
        <v>6</v>
      </c>
      <c r="DE50">
        <v>1</v>
      </c>
      <c r="DF50">
        <v>1.56</v>
      </c>
      <c r="DG50">
        <v>0.75</v>
      </c>
      <c r="DH50">
        <v>-0.75</v>
      </c>
      <c r="DI50">
        <v>36.9</v>
      </c>
      <c r="DJ50" s="6">
        <f>(-AS50-SQRT(AS50^2-2*AV50*(50-BO50)))/AV50</f>
        <v>-2.8152331720687471E-2</v>
      </c>
      <c r="DK50" s="2">
        <f>AR50+AU50*$DJ50</f>
        <v>1.0693770438162025</v>
      </c>
      <c r="DL50" s="2">
        <f>AS50+AV50*$DJ50</f>
        <v>-133.24653272439207</v>
      </c>
      <c r="DM50" s="2">
        <f>AT50+AW50*$DJ50</f>
        <v>0.25134368777227245</v>
      </c>
      <c r="DN50" s="4">
        <f>(-DL50-SQRT(DL50^2-2*AV50*(BO50-17/12)))/AV50</f>
        <v>0.4105580817677556</v>
      </c>
      <c r="DO50" s="12">
        <f t="shared" si="1"/>
        <v>-2.626375714537013</v>
      </c>
      <c r="DP50" s="12">
        <f t="shared" si="2"/>
        <v>-121.64229132721481</v>
      </c>
      <c r="DQ50" s="12">
        <f t="shared" si="3"/>
        <v>-7.2760341138357489</v>
      </c>
      <c r="DR50" s="5">
        <f>(2 *DK50 +AU50*$DN50)/2</f>
        <v>-0.77849933536040528</v>
      </c>
      <c r="DS50" s="5">
        <f>(2 *DL50 +AV50*$DN50)/2</f>
        <v>-127.44441202580344</v>
      </c>
      <c r="DT50" s="5">
        <f>(2 *DM50 +AW50*$DN50)/2</f>
        <v>-3.5123452130317383</v>
      </c>
      <c r="DU50" s="5">
        <f>SQRT(DR50^2+DS50^2+DT50^2)</f>
        <v>127.4951794646112</v>
      </c>
      <c r="DV50" s="16">
        <f>DR50/$DU50</f>
        <v>-6.1061080005498803E-3</v>
      </c>
      <c r="DW50" s="16">
        <f>DS50/$DU50</f>
        <v>-0.9996018089544958</v>
      </c>
      <c r="DX50" s="16">
        <f>DT50/$DU50</f>
        <v>-2.7548847162544361E-2</v>
      </c>
      <c r="DY50" s="16">
        <f t="shared" si="4"/>
        <v>28.579596495960772</v>
      </c>
      <c r="DZ50" s="9">
        <f>AU50+$DY50*DV50</f>
        <v>-9.1762882250258127</v>
      </c>
      <c r="EA50" s="9">
        <f>AV50+$DY50*DW50</f>
        <v>-0.30366156515085763</v>
      </c>
      <c r="EB50" s="9">
        <f>AW50+$DY50*DX50+32.174</f>
        <v>13.052163477454389</v>
      </c>
      <c r="EC50" s="9">
        <f t="shared" si="5"/>
        <v>15.957927414833403</v>
      </c>
      <c r="ED50" s="22">
        <f t="shared" si="6"/>
        <v>0.18237130613214295</v>
      </c>
      <c r="EE50" s="22">
        <f t="shared" si="7"/>
        <v>0.12990704291168279</v>
      </c>
      <c r="EF50" s="22">
        <f t="shared" si="8"/>
        <v>1307.1142164896344</v>
      </c>
      <c r="EG50" s="23">
        <f t="shared" si="9"/>
        <v>0.67551122299205912</v>
      </c>
      <c r="EH50" s="12">
        <f>IF(S50="L",1,-1)</f>
        <v>-1</v>
      </c>
      <c r="EI50" s="10">
        <f>DEGREES(ATAN(DM50/SQRT(DL50^2+DK50^2)))</f>
        <v>0.10807374411669232</v>
      </c>
      <c r="EJ50" s="10">
        <f>-DEGREES(ATAN(DK50/SQRT(DL50^2+DM50^2)))*EH50</f>
        <v>0.45981959639343906</v>
      </c>
      <c r="EK50" s="10">
        <f>DEGREES(ATAN(DQ50/SQRT(DP50^2+DO50^2)))</f>
        <v>-3.4222730720351735</v>
      </c>
      <c r="EL50" s="10">
        <f>-DEGREES(ATAN(DO50/SQRT(DP50^2+DQ50^2)))*EH50</f>
        <v>-1.2346735168202798</v>
      </c>
      <c r="EM50" s="15">
        <f>(AD50-D50- (DK50/DL50)*(17/12-BO50))*12*EH50</f>
        <v>8.8790839036699651</v>
      </c>
      <c r="EN50" s="15">
        <f>(AE50-E50-(DM50/DL50)*(17/12-BO50)+0.5*32.174*DN50^2)*12</f>
        <v>14.074725088017932</v>
      </c>
      <c r="EO50" s="15">
        <f t="shared" si="10"/>
        <v>16.64139469130194</v>
      </c>
      <c r="EP50" s="15">
        <f>EM50/DN50*0.4</f>
        <v>8.6507457024730385</v>
      </c>
      <c r="EQ50" s="15">
        <f>EN50/DN50*0.4</f>
        <v>13.712773625028499</v>
      </c>
      <c r="ER50" s="17">
        <f>SIN(RADIANS(CJ50))*EH50</f>
        <v>0.60181502315204838</v>
      </c>
      <c r="ES50" s="17">
        <f t="shared" si="11"/>
        <v>0.79863551004729283</v>
      </c>
      <c r="ET50" s="16">
        <f t="shared" si="12"/>
        <v>1</v>
      </c>
      <c r="EU50" s="20">
        <f>(0.5*DZ50*DN50^2)*12*EH50</f>
        <v>9.2804173580183793</v>
      </c>
      <c r="EV50" s="20">
        <f>(0.5*EB50*DN50^2)*12</f>
        <v>13.200274612725616</v>
      </c>
      <c r="EW50" s="20">
        <f t="shared" si="13"/>
        <v>16.136089866828868</v>
      </c>
      <c r="EX50" s="14">
        <f t="shared" si="14"/>
        <v>-0.43052393877076867</v>
      </c>
      <c r="EY50" s="14">
        <f t="shared" si="15"/>
        <v>0.313420251761789</v>
      </c>
      <c r="EZ50" s="5">
        <f t="shared" si="16"/>
        <v>-1.1359574277582869</v>
      </c>
      <c r="FA50" s="5">
        <f t="shared" si="17"/>
        <v>0.78431635083169482</v>
      </c>
      <c r="FB50" s="9">
        <f>IFERROR(INDEX('Pitcher Heights'!$B:$B,MATCH(H50,'Pitcher Heights'!A:A,0)),75)</f>
        <v>76</v>
      </c>
      <c r="FC50" s="26">
        <f>(9.58+0.31*FB50+1.02*ABS(D50)-2.57*E50-1.88*BE50)</f>
        <v>8.2083000000000048</v>
      </c>
      <c r="FD50" s="26">
        <f>17.16 -0.25*FB50-0.85*ABS(D50)+2.53*E50+0.665*BE50</f>
        <v>14.8749</v>
      </c>
      <c r="FE50" s="26">
        <f t="shared" si="18"/>
        <v>0.44244570247303372</v>
      </c>
      <c r="FF50" s="26">
        <f t="shared" si="19"/>
        <v>-1.1621263749715016</v>
      </c>
    </row>
    <row r="51" spans="1:162" x14ac:dyDescent="0.25">
      <c r="A51" t="s">
        <v>133</v>
      </c>
      <c r="B51" s="1">
        <v>45505</v>
      </c>
      <c r="C51">
        <v>80.2</v>
      </c>
      <c r="D51">
        <v>-1.52</v>
      </c>
      <c r="E51">
        <v>5.15</v>
      </c>
      <c r="F51" t="s">
        <v>134</v>
      </c>
      <c r="G51">
        <v>668939</v>
      </c>
      <c r="H51">
        <v>594902</v>
      </c>
      <c r="J51" t="s">
        <v>128</v>
      </c>
      <c r="O51">
        <v>8</v>
      </c>
      <c r="P51" t="s">
        <v>151</v>
      </c>
      <c r="Q51" t="s">
        <v>118</v>
      </c>
      <c r="R51" t="s">
        <v>119</v>
      </c>
      <c r="S51" t="s">
        <v>118</v>
      </c>
      <c r="T51" t="s">
        <v>120</v>
      </c>
      <c r="U51" t="s">
        <v>121</v>
      </c>
      <c r="V51" t="s">
        <v>129</v>
      </c>
      <c r="Y51">
        <v>0</v>
      </c>
      <c r="Z51">
        <v>0</v>
      </c>
      <c r="AA51">
        <v>2024</v>
      </c>
      <c r="AB51">
        <v>0.78</v>
      </c>
      <c r="AC51">
        <v>0.11</v>
      </c>
      <c r="AD51">
        <v>0.28000000000000003</v>
      </c>
      <c r="AE51">
        <v>1.83</v>
      </c>
      <c r="AI51">
        <v>1</v>
      </c>
      <c r="AJ51">
        <v>6</v>
      </c>
      <c r="AK51" t="s">
        <v>140</v>
      </c>
      <c r="AR51">
        <v>2.5234503438483</v>
      </c>
      <c r="AS51">
        <v>-116.85274437077599</v>
      </c>
      <c r="AT51">
        <v>-0.90633478478739105</v>
      </c>
      <c r="AU51">
        <v>6.7110430713043199</v>
      </c>
      <c r="AV51">
        <v>20.190453084347901</v>
      </c>
      <c r="AW51">
        <v>-31.227604948678302</v>
      </c>
      <c r="AX51">
        <v>3.46</v>
      </c>
      <c r="AY51">
        <v>1.65</v>
      </c>
      <c r="AZ51">
        <v>307</v>
      </c>
      <c r="BA51">
        <v>90.3</v>
      </c>
      <c r="BB51">
        <v>41</v>
      </c>
      <c r="BC51">
        <v>81.099999999999994</v>
      </c>
      <c r="BD51">
        <v>2026</v>
      </c>
      <c r="BE51">
        <v>6.6</v>
      </c>
      <c r="BF51">
        <v>746607</v>
      </c>
      <c r="BG51">
        <v>666310</v>
      </c>
      <c r="BH51">
        <v>647304</v>
      </c>
      <c r="BI51">
        <v>671289</v>
      </c>
      <c r="BJ51">
        <v>608070</v>
      </c>
      <c r="BK51">
        <v>677587</v>
      </c>
      <c r="BL51">
        <v>680757</v>
      </c>
      <c r="BM51">
        <v>657041</v>
      </c>
      <c r="BN51">
        <v>678877</v>
      </c>
      <c r="BO51">
        <v>53.87</v>
      </c>
      <c r="BW51">
        <v>45</v>
      </c>
      <c r="BX51">
        <v>1</v>
      </c>
      <c r="BY51" t="s">
        <v>141</v>
      </c>
      <c r="BZ51">
        <v>5</v>
      </c>
      <c r="CA51">
        <v>2</v>
      </c>
      <c r="CB51">
        <v>2</v>
      </c>
      <c r="CC51">
        <v>5</v>
      </c>
      <c r="CD51">
        <v>2</v>
      </c>
      <c r="CE51">
        <v>5</v>
      </c>
      <c r="CF51">
        <v>2</v>
      </c>
      <c r="CG51">
        <v>5</v>
      </c>
      <c r="CH51" t="s">
        <v>125</v>
      </c>
      <c r="CI51" t="s">
        <v>126</v>
      </c>
      <c r="CJ51">
        <v>106</v>
      </c>
      <c r="CK51">
        <v>0</v>
      </c>
      <c r="CL51">
        <v>-2.3E-2</v>
      </c>
      <c r="CM51">
        <v>74.900000000000006</v>
      </c>
      <c r="CN51">
        <v>7.7</v>
      </c>
      <c r="CP51">
        <v>2.3E-2</v>
      </c>
      <c r="CQ51">
        <v>90.3</v>
      </c>
      <c r="CR51">
        <v>3</v>
      </c>
      <c r="CS51">
        <v>-3</v>
      </c>
      <c r="CT51">
        <v>0.89500000000000002</v>
      </c>
      <c r="CU51">
        <v>0.105</v>
      </c>
      <c r="CV51">
        <v>32</v>
      </c>
      <c r="CW51">
        <v>26</v>
      </c>
      <c r="CX51">
        <v>32</v>
      </c>
      <c r="CY51">
        <v>26</v>
      </c>
      <c r="CZ51">
        <v>3</v>
      </c>
      <c r="DA51">
        <v>2</v>
      </c>
      <c r="DB51">
        <v>6</v>
      </c>
      <c r="DC51">
        <v>2</v>
      </c>
      <c r="DD51">
        <v>6</v>
      </c>
      <c r="DE51">
        <v>1</v>
      </c>
      <c r="DF51">
        <v>3.4</v>
      </c>
      <c r="DG51">
        <v>-0.78</v>
      </c>
      <c r="DH51">
        <v>0.78</v>
      </c>
      <c r="DI51">
        <v>34.299999999999997</v>
      </c>
      <c r="DJ51" s="6">
        <f>(-AS51-SQRT(AS51^2-2*AV51*(50-BO51)))/AV51</f>
        <v>-3.302438522572379E-2</v>
      </c>
      <c r="DK51" s="2">
        <f>AR51+AU51*$DJ51</f>
        <v>2.3018222721951216</v>
      </c>
      <c r="DL51" s="2">
        <f>AS51+AV51*$DJ51</f>
        <v>-117.5195216713154</v>
      </c>
      <c r="DM51" s="2">
        <f>AT51+AW51*$DJ51</f>
        <v>0.12493767071447981</v>
      </c>
      <c r="DN51" s="4">
        <f>(-DL51-SQRT(DL51^2-2*AV51*(BO51-17/12)))/AV51</f>
        <v>0.46490378526929321</v>
      </c>
      <c r="DO51" s="12">
        <f t="shared" si="1"/>
        <v>5.4218115991497626</v>
      </c>
      <c r="DP51" s="12">
        <f t="shared" si="2"/>
        <v>-108.13290360609999</v>
      </c>
      <c r="DQ51" s="12">
        <f t="shared" si="3"/>
        <v>-14.392894074820175</v>
      </c>
      <c r="DR51" s="5">
        <f>(2 *DK51 +AU51*$DN51)/2</f>
        <v>3.8618169356724423</v>
      </c>
      <c r="DS51" s="5">
        <f>(2 *DL51 +AV51*$DN51)/2</f>
        <v>-112.82621263870769</v>
      </c>
      <c r="DT51" s="5">
        <f>(2 *DM51 +AW51*$DN51)/2</f>
        <v>-7.1339782020528482</v>
      </c>
      <c r="DU51" s="5">
        <f>SQRT(DR51^2+DS51^2+DT51^2)</f>
        <v>113.11746785278962</v>
      </c>
      <c r="DV51" s="16">
        <f>DR51/$DU51</f>
        <v>3.4139881390363044E-2</v>
      </c>
      <c r="DW51" s="16">
        <f>DS51/$DU51</f>
        <v>-0.99742519683643405</v>
      </c>
      <c r="DX51" s="16">
        <f>DT51/$DU51</f>
        <v>-6.3066989895291539E-2</v>
      </c>
      <c r="DY51" s="16">
        <f t="shared" si="4"/>
        <v>19.969038714551203</v>
      </c>
      <c r="DZ51" s="9">
        <f>AU51+$DY51*DV51</f>
        <v>7.3927836844986654</v>
      </c>
      <c r="EA51" s="9">
        <f>AV51+$DY51*DW51</f>
        <v>0.27283071385229363</v>
      </c>
      <c r="EB51" s="9">
        <f>AW51+$DY51*DX51+32.174</f>
        <v>-0.31299211150759021</v>
      </c>
      <c r="EC51" s="9">
        <f t="shared" si="5"/>
        <v>7.4044345676139782</v>
      </c>
      <c r="ED51" s="22">
        <f t="shared" si="6"/>
        <v>0.10749793021828193</v>
      </c>
      <c r="EE51" s="22">
        <f t="shared" si="7"/>
        <v>6.4003937996351887E-2</v>
      </c>
      <c r="EF51" s="22">
        <f t="shared" si="8"/>
        <v>571.3779114296874</v>
      </c>
      <c r="EG51" s="23">
        <f t="shared" si="9"/>
        <v>0.28202266112028007</v>
      </c>
      <c r="EH51" s="12">
        <f>IF(S51="L",1,-1)</f>
        <v>-1</v>
      </c>
      <c r="EI51" s="10">
        <f>DEGREES(ATAN(DM51/SQRT(DL51^2+DK51^2)))</f>
        <v>6.0900739796469421E-2</v>
      </c>
      <c r="EJ51" s="10">
        <f>-DEGREES(ATAN(DK51/SQRT(DL51^2+DM51^2)))*EH51</f>
        <v>1.1220924276051747</v>
      </c>
      <c r="EK51" s="10">
        <f>DEGREES(ATAN(DQ51/SQRT(DP51^2+DO51^2)))</f>
        <v>-7.5723161158897314</v>
      </c>
      <c r="EL51" s="10">
        <f>-DEGREES(ATAN(DO51/SQRT(DP51^2+DQ51^2)))*EH51</f>
        <v>2.8453685824646349</v>
      </c>
      <c r="EM51" s="15">
        <f>(AD51-D51- (DK51/DL51)*(17/12-BO51))*12*EH51</f>
        <v>-9.2713333205802186</v>
      </c>
      <c r="EN51" s="15">
        <f>(AE51-E51-(DM51/DL51)*(17/12-BO51)+0.5*32.174*DN51^2)*12</f>
        <v>1.2144952181555517</v>
      </c>
      <c r="EO51" s="15">
        <f t="shared" si="10"/>
        <v>9.3505411702330754</v>
      </c>
      <c r="EP51" s="15">
        <f>EM51/DN51*0.4</f>
        <v>-7.9769910371539314</v>
      </c>
      <c r="EQ51" s="15">
        <f>EN51/DN51*0.4</f>
        <v>1.0449432821477773</v>
      </c>
      <c r="ER51" s="17">
        <f>SIN(RADIANS(CJ51))*EH51</f>
        <v>-0.96126169593831889</v>
      </c>
      <c r="ES51" s="17">
        <f t="shared" si="11"/>
        <v>0.27563735581699905</v>
      </c>
      <c r="ET51" s="16">
        <f t="shared" si="12"/>
        <v>1</v>
      </c>
      <c r="EU51" s="20">
        <f>(0.5*DZ51*DN51^2)*12*EH51</f>
        <v>-9.5870592993286206</v>
      </c>
      <c r="EV51" s="20">
        <f>(0.5*EB51*DN51^2)*12</f>
        <v>-0.40589229460848625</v>
      </c>
      <c r="EW51" s="20">
        <f t="shared" si="13"/>
        <v>9.5956476885964257</v>
      </c>
      <c r="EX51" s="14">
        <f t="shared" si="14"/>
        <v>-0.36313072856180995</v>
      </c>
      <c r="EY51" s="14">
        <f t="shared" si="15"/>
        <v>-3.0508112508447036</v>
      </c>
      <c r="EZ51" s="5">
        <f t="shared" si="16"/>
        <v>-0.28301625734089875</v>
      </c>
      <c r="FA51" s="5">
        <f t="shared" si="17"/>
        <v>-1.3628632254654813</v>
      </c>
      <c r="FB51" s="9">
        <f>IFERROR(INDEX('Pitcher Heights'!$B:$B,MATCH(H51,'Pitcher Heights'!A:A,0)),75)</f>
        <v>76</v>
      </c>
      <c r="FC51" s="26">
        <f>(9.58+0.31*FB51+1.02*ABS(D51)-2.57*E51-1.88*BE51)</f>
        <v>9.0469000000000026</v>
      </c>
      <c r="FD51" s="26">
        <f>17.16 -0.25*FB51-0.85*ABS(D51)+2.53*E51+0.665*BE51</f>
        <v>14.2865</v>
      </c>
      <c r="FE51" s="26">
        <f t="shared" si="18"/>
        <v>-17.023891037153934</v>
      </c>
      <c r="FF51" s="26">
        <f t="shared" si="19"/>
        <v>-13.241556717852223</v>
      </c>
    </row>
    <row r="52" spans="1:162" x14ac:dyDescent="0.25">
      <c r="A52" t="s">
        <v>133</v>
      </c>
      <c r="B52" s="1">
        <v>45505</v>
      </c>
      <c r="C52">
        <v>79.400000000000006</v>
      </c>
      <c r="D52">
        <v>-1.82</v>
      </c>
      <c r="E52">
        <v>5.12</v>
      </c>
      <c r="F52" t="s">
        <v>134</v>
      </c>
      <c r="G52">
        <v>656811</v>
      </c>
      <c r="H52">
        <v>594902</v>
      </c>
      <c r="J52" t="s">
        <v>160</v>
      </c>
      <c r="O52">
        <v>9</v>
      </c>
      <c r="P52" t="s">
        <v>196</v>
      </c>
      <c r="Q52" t="s">
        <v>118</v>
      </c>
      <c r="R52" t="s">
        <v>119</v>
      </c>
      <c r="S52" t="s">
        <v>118</v>
      </c>
      <c r="T52" t="s">
        <v>120</v>
      </c>
      <c r="U52" t="s">
        <v>121</v>
      </c>
      <c r="V52" t="s">
        <v>129</v>
      </c>
      <c r="Y52">
        <v>1</v>
      </c>
      <c r="Z52">
        <v>1</v>
      </c>
      <c r="AA52">
        <v>2024</v>
      </c>
      <c r="AB52">
        <v>0.79</v>
      </c>
      <c r="AC52">
        <v>0.22</v>
      </c>
      <c r="AD52">
        <v>0.5</v>
      </c>
      <c r="AE52">
        <v>1.88</v>
      </c>
      <c r="AG52">
        <v>683002</v>
      </c>
      <c r="AI52">
        <v>2</v>
      </c>
      <c r="AJ52">
        <v>1</v>
      </c>
      <c r="AK52" t="s">
        <v>140</v>
      </c>
      <c r="AR52">
        <v>3.6542968359699302</v>
      </c>
      <c r="AS52">
        <v>-115.565489047455</v>
      </c>
      <c r="AT52">
        <v>-0.732935823668598</v>
      </c>
      <c r="AU52">
        <v>6.4098541280371597</v>
      </c>
      <c r="AV52">
        <v>21.4858027701381</v>
      </c>
      <c r="AW52">
        <v>-30.246107405959499</v>
      </c>
      <c r="AX52">
        <v>3.53</v>
      </c>
      <c r="AY52">
        <v>1.64</v>
      </c>
      <c r="BC52">
        <v>80.8</v>
      </c>
      <c r="BD52">
        <v>1970</v>
      </c>
      <c r="BE52">
        <v>7.2</v>
      </c>
      <c r="BF52">
        <v>746607</v>
      </c>
      <c r="BG52">
        <v>666310</v>
      </c>
      <c r="BH52">
        <v>647304</v>
      </c>
      <c r="BI52">
        <v>671289</v>
      </c>
      <c r="BJ52">
        <v>608070</v>
      </c>
      <c r="BK52">
        <v>677587</v>
      </c>
      <c r="BL52">
        <v>680757</v>
      </c>
      <c r="BM52">
        <v>657041</v>
      </c>
      <c r="BN52">
        <v>678877</v>
      </c>
      <c r="BO52">
        <v>53.28</v>
      </c>
      <c r="BW52">
        <v>5</v>
      </c>
      <c r="BX52">
        <v>3</v>
      </c>
      <c r="BY52" t="s">
        <v>141</v>
      </c>
      <c r="BZ52">
        <v>0</v>
      </c>
      <c r="CA52">
        <v>1</v>
      </c>
      <c r="CB52">
        <v>1</v>
      </c>
      <c r="CC52">
        <v>0</v>
      </c>
      <c r="CD52">
        <v>1</v>
      </c>
      <c r="CE52">
        <v>0</v>
      </c>
      <c r="CF52">
        <v>1</v>
      </c>
      <c r="CG52">
        <v>0</v>
      </c>
      <c r="CH52" t="s">
        <v>126</v>
      </c>
      <c r="CI52" t="s">
        <v>126</v>
      </c>
      <c r="CJ52">
        <v>83</v>
      </c>
      <c r="CK52">
        <v>0</v>
      </c>
      <c r="CL52">
        <v>-6.6000000000000003E-2</v>
      </c>
      <c r="CM52">
        <v>76</v>
      </c>
      <c r="CN52">
        <v>8.5</v>
      </c>
      <c r="CP52">
        <v>6.6000000000000003E-2</v>
      </c>
      <c r="CR52">
        <v>-1</v>
      </c>
      <c r="CS52">
        <v>1</v>
      </c>
      <c r="CT52">
        <v>0.41199999999999998</v>
      </c>
      <c r="CU52">
        <v>0.58799999999999997</v>
      </c>
      <c r="CV52">
        <v>32</v>
      </c>
      <c r="CW52">
        <v>30</v>
      </c>
      <c r="CX52">
        <v>32</v>
      </c>
      <c r="CY52">
        <v>31</v>
      </c>
      <c r="CZ52">
        <v>1</v>
      </c>
      <c r="DA52">
        <v>0</v>
      </c>
      <c r="DB52">
        <v>6</v>
      </c>
      <c r="DC52">
        <v>1</v>
      </c>
      <c r="DD52">
        <v>6</v>
      </c>
      <c r="DE52">
        <v>1</v>
      </c>
      <c r="DF52">
        <v>3.39</v>
      </c>
      <c r="DG52">
        <v>-0.79</v>
      </c>
      <c r="DH52">
        <v>0.79</v>
      </c>
      <c r="DI52">
        <v>32.9</v>
      </c>
      <c r="DJ52" s="6">
        <f>(-AS52-SQRT(AS52^2-2*AV52*(50-BO52)))/AV52</f>
        <v>-2.8307684857096869E-2</v>
      </c>
      <c r="DK52" s="2">
        <f>AR52+AU52*$DJ52</f>
        <v>3.4728487053334929</v>
      </c>
      <c r="DL52" s="2">
        <f>AS52+AV52*$DJ52</f>
        <v>-116.17370238117381</v>
      </c>
      <c r="DM52" s="2">
        <f>AT52+AW52*$DJ52</f>
        <v>0.12326145293320723</v>
      </c>
      <c r="DN52" s="4">
        <f>(-DL52-SQRT(DL52^2-2*AV52*(BO52-17/12)))/AV52</f>
        <v>0.46655836595832373</v>
      </c>
      <c r="DO52" s="12">
        <f t="shared" si="1"/>
        <v>6.4634197733417267</v>
      </c>
      <c r="DP52" s="12">
        <f t="shared" si="2"/>
        <v>-106.14932134943535</v>
      </c>
      <c r="DQ52" s="12">
        <f t="shared" si="3"/>
        <v>-13.988312994991212</v>
      </c>
      <c r="DR52" s="5">
        <f>(2 *DK52 +AU52*$DN52)/2</f>
        <v>4.9681342393376093</v>
      </c>
      <c r="DS52" s="5">
        <f>(2 *DL52 +AV52*$DN52)/2</f>
        <v>-111.16151186530459</v>
      </c>
      <c r="DT52" s="5">
        <f>(2 *DM52 +AW52*$DN52)/2</f>
        <v>-6.9325257710290025</v>
      </c>
      <c r="DU52" s="5">
        <f>SQRT(DR52^2+DS52^2+DT52^2)</f>
        <v>111.48822355552318</v>
      </c>
      <c r="DV52" s="16">
        <f>DR52/$DU52</f>
        <v>4.4561964312431507E-2</v>
      </c>
      <c r="DW52" s="16">
        <f>DS52/$DU52</f>
        <v>-0.99706954080171639</v>
      </c>
      <c r="DX52" s="16">
        <f>DT52/$DU52</f>
        <v>-6.2181686548951759E-2</v>
      </c>
      <c r="DY52" s="16">
        <f t="shared" si="4"/>
        <v>21.257083423859029</v>
      </c>
      <c r="DZ52" s="9">
        <f>AU52+$DY52*DV52</f>
        <v>7.3571115209575453</v>
      </c>
      <c r="EA52" s="9">
        <f>AV52+$DY52*DW52</f>
        <v>0.29101236192720137</v>
      </c>
      <c r="EB52" s="9">
        <f>AW52+$DY52*DX52+32.174</f>
        <v>0.6060912956331812</v>
      </c>
      <c r="EC52" s="9">
        <f t="shared" si="5"/>
        <v>7.3877685931032655</v>
      </c>
      <c r="ED52" s="22">
        <f t="shared" si="6"/>
        <v>0.11041366986690777</v>
      </c>
      <c r="EE52" s="22">
        <f t="shared" si="7"/>
        <v>6.6135767102434906E-2</v>
      </c>
      <c r="EF52" s="22">
        <f t="shared" si="8"/>
        <v>581.90550709583135</v>
      </c>
      <c r="EG52" s="23">
        <f t="shared" si="9"/>
        <v>0.29538350614001591</v>
      </c>
      <c r="EH52" s="12">
        <f>IF(S52="L",1,-1)</f>
        <v>-1</v>
      </c>
      <c r="EI52" s="10">
        <f>DEGREES(ATAN(DM52/SQRT(DL52^2+DK52^2)))</f>
        <v>6.0764224562942185E-2</v>
      </c>
      <c r="EJ52" s="10">
        <f>-DEGREES(ATAN(DK52/SQRT(DL52^2+DM52^2)))*EH52</f>
        <v>1.7122654984890919</v>
      </c>
      <c r="EK52" s="10">
        <f>DEGREES(ATAN(DQ52/SQRT(DP52^2+DO52^2)))</f>
        <v>-7.493436872911003</v>
      </c>
      <c r="EL52" s="10">
        <f>-DEGREES(ATAN(DO52/SQRT(DP52^2+DQ52^2)))*EH52</f>
        <v>3.454637314402047</v>
      </c>
      <c r="EM52" s="15">
        <f>(AD52-D52- (DK52/DL52)*(17/12-BO52))*12*EH52</f>
        <v>-9.2354270549131972</v>
      </c>
      <c r="EN52" s="15">
        <f>(AE52-E52-(DM52/DL52)*(17/12-BO52)+0.5*32.174*DN52^2)*12</f>
        <v>2.48085243647159</v>
      </c>
      <c r="EO52" s="15">
        <f t="shared" si="10"/>
        <v>9.5628312595261082</v>
      </c>
      <c r="EP52" s="15">
        <f>EM52/DN52*0.4</f>
        <v>-7.9179178673119495</v>
      </c>
      <c r="EQ52" s="15">
        <f>EN52/DN52*0.4</f>
        <v>2.1269385504433949</v>
      </c>
      <c r="ER52" s="17">
        <f>SIN(RADIANS(CJ52))*EH52</f>
        <v>-0.99254615164132198</v>
      </c>
      <c r="ES52" s="17">
        <f t="shared" si="11"/>
        <v>-0.12186934340514749</v>
      </c>
      <c r="ET52" s="16">
        <f t="shared" si="12"/>
        <v>1</v>
      </c>
      <c r="EU52" s="20">
        <f>(0.5*DZ52*DN52^2)*12*EH52</f>
        <v>-9.6088309349569734</v>
      </c>
      <c r="EV52" s="20">
        <f>(0.5*EB52*DN52^2)*12</f>
        <v>0.79159175096074641</v>
      </c>
      <c r="EW52" s="20">
        <f t="shared" si="13"/>
        <v>9.6413821331163501</v>
      </c>
      <c r="EX52" s="14">
        <f t="shared" si="14"/>
        <v>-3.9314202228940331E-2</v>
      </c>
      <c r="EY52" s="14">
        <f t="shared" si="15"/>
        <v>1.9665806610417562</v>
      </c>
      <c r="EZ52" s="5">
        <f t="shared" si="16"/>
        <v>0.25612431052477724</v>
      </c>
      <c r="FA52" s="5">
        <f t="shared" si="17"/>
        <v>3.6462684031642567</v>
      </c>
      <c r="FB52" s="9">
        <f>IFERROR(INDEX('Pitcher Heights'!$B:$B,MATCH(H52,'Pitcher Heights'!A:A,0)),75)</f>
        <v>76</v>
      </c>
      <c r="FC52" s="26">
        <f>(9.58+0.31*FB52+1.02*ABS(D52)-2.57*E52-1.88*BE52)</f>
        <v>8.3020000000000014</v>
      </c>
      <c r="FD52" s="26">
        <f>17.16 -0.25*FB52-0.85*ABS(D52)+2.53*E52+0.665*BE52</f>
        <v>14.354600000000001</v>
      </c>
      <c r="FE52" s="26">
        <f t="shared" si="18"/>
        <v>-16.219917867311949</v>
      </c>
      <c r="FF52" s="26">
        <f t="shared" si="19"/>
        <v>-12.227661449556606</v>
      </c>
    </row>
    <row r="53" spans="1:162" x14ac:dyDescent="0.25">
      <c r="A53" t="s">
        <v>133</v>
      </c>
      <c r="B53" s="1">
        <v>45505</v>
      </c>
      <c r="C53">
        <v>80.2</v>
      </c>
      <c r="D53">
        <v>-1.79</v>
      </c>
      <c r="E53">
        <v>5.07</v>
      </c>
      <c r="F53" t="s">
        <v>134</v>
      </c>
      <c r="G53">
        <v>623993</v>
      </c>
      <c r="H53">
        <v>594902</v>
      </c>
      <c r="J53" t="s">
        <v>145</v>
      </c>
      <c r="O53">
        <v>7</v>
      </c>
      <c r="P53" t="s">
        <v>137</v>
      </c>
      <c r="Q53" t="s">
        <v>118</v>
      </c>
      <c r="R53" t="s">
        <v>119</v>
      </c>
      <c r="S53" t="s">
        <v>118</v>
      </c>
      <c r="T53" t="s">
        <v>120</v>
      </c>
      <c r="U53" t="s">
        <v>121</v>
      </c>
      <c r="V53" t="s">
        <v>129</v>
      </c>
      <c r="Y53">
        <v>2</v>
      </c>
      <c r="Z53">
        <v>0</v>
      </c>
      <c r="AA53">
        <v>2024</v>
      </c>
      <c r="AB53">
        <v>0.57999999999999996</v>
      </c>
      <c r="AC53">
        <v>0.01</v>
      </c>
      <c r="AD53">
        <v>-0.72</v>
      </c>
      <c r="AE53">
        <v>1.62</v>
      </c>
      <c r="AH53">
        <v>683002</v>
      </c>
      <c r="AI53">
        <v>2</v>
      </c>
      <c r="AJ53">
        <v>6</v>
      </c>
      <c r="AK53" t="s">
        <v>140</v>
      </c>
      <c r="AR53">
        <v>1.27721102037469</v>
      </c>
      <c r="AS53">
        <v>-116.939257994193</v>
      </c>
      <c r="AT53">
        <v>-1.01161399419214</v>
      </c>
      <c r="AU53">
        <v>5.0953447524444604</v>
      </c>
      <c r="AV53">
        <v>21.3185430629017</v>
      </c>
      <c r="AW53">
        <v>-32.098213664063998</v>
      </c>
      <c r="AX53">
        <v>3.38</v>
      </c>
      <c r="AY53">
        <v>1.6</v>
      </c>
      <c r="BC53">
        <v>80.7</v>
      </c>
      <c r="BD53">
        <v>2052</v>
      </c>
      <c r="BE53">
        <v>6.4</v>
      </c>
      <c r="BF53">
        <v>746607</v>
      </c>
      <c r="BG53">
        <v>666310</v>
      </c>
      <c r="BH53">
        <v>647304</v>
      </c>
      <c r="BI53">
        <v>671289</v>
      </c>
      <c r="BJ53">
        <v>608070</v>
      </c>
      <c r="BK53">
        <v>677587</v>
      </c>
      <c r="BL53">
        <v>680757</v>
      </c>
      <c r="BM53">
        <v>657041</v>
      </c>
      <c r="BN53">
        <v>678877</v>
      </c>
      <c r="BO53">
        <v>54.08</v>
      </c>
      <c r="BW53">
        <v>47</v>
      </c>
      <c r="BX53">
        <v>3</v>
      </c>
      <c r="BY53" t="s">
        <v>141</v>
      </c>
      <c r="BZ53">
        <v>5</v>
      </c>
      <c r="CA53">
        <v>2</v>
      </c>
      <c r="CB53">
        <v>2</v>
      </c>
      <c r="CC53">
        <v>5</v>
      </c>
      <c r="CD53">
        <v>2</v>
      </c>
      <c r="CE53">
        <v>5</v>
      </c>
      <c r="CF53">
        <v>2</v>
      </c>
      <c r="CG53">
        <v>5</v>
      </c>
      <c r="CH53" t="s">
        <v>142</v>
      </c>
      <c r="CI53" t="s">
        <v>126</v>
      </c>
      <c r="CJ53">
        <v>86</v>
      </c>
      <c r="CK53">
        <v>0</v>
      </c>
      <c r="CL53">
        <v>-0.04</v>
      </c>
      <c r="CP53">
        <v>0.04</v>
      </c>
      <c r="CR53">
        <v>3</v>
      </c>
      <c r="CS53">
        <v>-3</v>
      </c>
      <c r="CT53">
        <v>0.89700000000000002</v>
      </c>
      <c r="CU53">
        <v>0.10299999999999999</v>
      </c>
      <c r="CV53">
        <v>32</v>
      </c>
      <c r="CW53">
        <v>29</v>
      </c>
      <c r="CX53">
        <v>32</v>
      </c>
      <c r="CY53">
        <v>30</v>
      </c>
      <c r="CZ53">
        <v>3</v>
      </c>
      <c r="DA53">
        <v>2</v>
      </c>
      <c r="DB53">
        <v>6</v>
      </c>
      <c r="DC53">
        <v>1</v>
      </c>
      <c r="DD53">
        <v>6</v>
      </c>
      <c r="DE53">
        <v>1</v>
      </c>
      <c r="DF53">
        <v>3.51</v>
      </c>
      <c r="DG53">
        <v>-0.57999999999999996</v>
      </c>
      <c r="DH53">
        <v>0.57999999999999996</v>
      </c>
      <c r="DI53">
        <v>31.3</v>
      </c>
      <c r="DJ53" s="6">
        <f>(-AS53-SQRT(AS53^2-2*AV53*(50-BO53)))/AV53</f>
        <v>-3.477964850832288E-2</v>
      </c>
      <c r="DK53" s="2">
        <f>AR53+AU53*$DJ53</f>
        <v>1.0999967208559442</v>
      </c>
      <c r="DL53" s="2">
        <f>AS53+AV53*$DJ53</f>
        <v>-117.68070942863027</v>
      </c>
      <c r="DM53" s="2">
        <f>AT53+AW53*$DJ53</f>
        <v>0.10475059478905258</v>
      </c>
      <c r="DN53" s="4">
        <f>(-DL53-SQRT(DL53^2-2*AV53*(BO53-17/12)))/AV53</f>
        <v>0.4672888169210892</v>
      </c>
      <c r="DO53" s="12">
        <f t="shared" si="1"/>
        <v>3.4809943420307961</v>
      </c>
      <c r="DP53" s="12">
        <f t="shared" si="2"/>
        <v>-107.71879266228564</v>
      </c>
      <c r="DQ53" s="12">
        <f t="shared" si="3"/>
        <v>-14.894385693571753</v>
      </c>
      <c r="DR53" s="5">
        <f>(2 *DK53 +AU53*$DN53)/2</f>
        <v>2.2904955314433701</v>
      </c>
      <c r="DS53" s="5">
        <f>(2 *DL53 +AV53*$DN53)/2</f>
        <v>-112.69975104545796</v>
      </c>
      <c r="DT53" s="5">
        <f>(2 *DM53 +AW53*$DN53)/2</f>
        <v>-7.3948175493913499</v>
      </c>
      <c r="DU53" s="5">
        <f>SQRT(DR53^2+DS53^2+DT53^2)</f>
        <v>112.96532026279813</v>
      </c>
      <c r="DV53" s="16">
        <f>DR53/$DU53</f>
        <v>2.0276094699814513E-2</v>
      </c>
      <c r="DW53" s="16">
        <f>DS53/$DU53</f>
        <v>-0.99764910844565069</v>
      </c>
      <c r="DX53" s="16">
        <f>DT53/$DU53</f>
        <v>-6.5460953257055657E-2</v>
      </c>
      <c r="DY53" s="16">
        <f t="shared" si="4"/>
        <v>21.170072833129552</v>
      </c>
      <c r="DZ53" s="9">
        <f>AU53+$DY53*DV53</f>
        <v>5.5245911540109658</v>
      </c>
      <c r="EA53" s="9">
        <f>AV53+$DY53*DW53</f>
        <v>0.1982387752005117</v>
      </c>
      <c r="EB53" s="9">
        <f>AW53+$DY53*DX53+32.174</f>
        <v>-1.3100268122419578</v>
      </c>
      <c r="EC53" s="9">
        <f t="shared" si="5"/>
        <v>5.6812477748961134</v>
      </c>
      <c r="ED53" s="22">
        <f t="shared" si="6"/>
        <v>8.2702951140431871E-2</v>
      </c>
      <c r="EE53" s="22">
        <f t="shared" si="7"/>
        <v>4.6903010129968101E-2</v>
      </c>
      <c r="EF53" s="22">
        <f t="shared" si="8"/>
        <v>418.15079820421812</v>
      </c>
      <c r="EG53" s="23">
        <f t="shared" si="9"/>
        <v>0.20377719210731876</v>
      </c>
      <c r="EH53" s="12">
        <f>IF(S53="L",1,-1)</f>
        <v>-1</v>
      </c>
      <c r="EI53" s="10">
        <f>DEGREES(ATAN(DM53/SQRT(DL53^2+DK53^2)))</f>
        <v>5.0998190367398347E-2</v>
      </c>
      <c r="EJ53" s="10">
        <f>-DEGREES(ATAN(DK53/SQRT(DL53^2+DM53^2)))*EH53</f>
        <v>0.53554494593641666</v>
      </c>
      <c r="EK53" s="10">
        <f>DEGREES(ATAN(DQ53/SQRT(DP53^2+DO53^2)))</f>
        <v>-7.8683717215913234</v>
      </c>
      <c r="EL53" s="10">
        <f>-DEGREES(ATAN(DO53/SQRT(DP53^2+DQ53^2)))*EH53</f>
        <v>1.833469862196383</v>
      </c>
      <c r="EM53" s="15">
        <f>(AD53-D53- (DK53/DL53)*(17/12-BO53))*12*EH53</f>
        <v>-6.9328812284760053</v>
      </c>
      <c r="EN53" s="15">
        <f>(AE53-E53-(DM53/DL53)*(17/12-BO53)+0.5*32.174*DN53^2)*12</f>
        <v>0.19033992258075827</v>
      </c>
      <c r="EO53" s="15">
        <f t="shared" si="10"/>
        <v>6.935493595576526</v>
      </c>
      <c r="EP53" s="15">
        <f>EM53/DN53*0.4</f>
        <v>-5.9345577958881535</v>
      </c>
      <c r="EQ53" s="15">
        <f>EN53/DN53*0.4</f>
        <v>0.16293128847797861</v>
      </c>
      <c r="ER53" s="17">
        <f>SIN(RADIANS(CJ53))*EH53</f>
        <v>-0.9975640502598242</v>
      </c>
      <c r="ES53" s="17">
        <f t="shared" si="11"/>
        <v>-6.9756473744125233E-2</v>
      </c>
      <c r="ET53" s="16">
        <f t="shared" si="12"/>
        <v>0.99999999999999989</v>
      </c>
      <c r="EU53" s="20">
        <f>(0.5*DZ53*DN53^2)*12*EH53</f>
        <v>-7.2380598427952494</v>
      </c>
      <c r="EV53" s="20">
        <f>(0.5*EB53*DN53^2)*12</f>
        <v>-1.7163355981174142</v>
      </c>
      <c r="EW53" s="20">
        <f t="shared" si="13"/>
        <v>7.4387712811492097</v>
      </c>
      <c r="EX53" s="14">
        <f t="shared" si="14"/>
        <v>0.18259096538441799</v>
      </c>
      <c r="EY53" s="14">
        <f t="shared" si="15"/>
        <v>-1.1974331445553765</v>
      </c>
      <c r="EZ53" s="5">
        <f t="shared" si="16"/>
        <v>-1.4282146721614986E-2</v>
      </c>
      <c r="FA53" s="5">
        <f t="shared" si="17"/>
        <v>0.67413549948314089</v>
      </c>
      <c r="FB53" s="9">
        <f>IFERROR(INDEX('Pitcher Heights'!$B:$B,MATCH(H53,'Pitcher Heights'!A:A,0)),75)</f>
        <v>76</v>
      </c>
      <c r="FC53" s="26">
        <f>(9.58+0.31*FB53+1.02*ABS(D53)-2.57*E53-1.88*BE53)</f>
        <v>9.9039000000000037</v>
      </c>
      <c r="FD53" s="26">
        <f>17.16 -0.25*FB53-0.85*ABS(D53)+2.53*E53+0.665*BE53</f>
        <v>13.7216</v>
      </c>
      <c r="FE53" s="26">
        <f t="shared" si="18"/>
        <v>-15.838457795888157</v>
      </c>
      <c r="FF53" s="26">
        <f t="shared" si="19"/>
        <v>-13.558668711522023</v>
      </c>
    </row>
    <row r="54" spans="1:162" x14ac:dyDescent="0.25">
      <c r="A54" t="s">
        <v>133</v>
      </c>
      <c r="B54" s="1">
        <v>45505</v>
      </c>
      <c r="C54">
        <v>83.7</v>
      </c>
      <c r="D54">
        <v>-3.29</v>
      </c>
      <c r="E54">
        <v>5.47</v>
      </c>
      <c r="F54" t="s">
        <v>194</v>
      </c>
      <c r="G54">
        <v>678877</v>
      </c>
      <c r="H54">
        <v>657097</v>
      </c>
      <c r="I54" t="s">
        <v>135</v>
      </c>
      <c r="J54" t="s">
        <v>136</v>
      </c>
      <c r="O54">
        <v>7</v>
      </c>
      <c r="P54" t="s">
        <v>240</v>
      </c>
      <c r="Q54" t="s">
        <v>118</v>
      </c>
      <c r="R54" t="s">
        <v>118</v>
      </c>
      <c r="S54" t="s">
        <v>118</v>
      </c>
      <c r="T54" t="s">
        <v>120</v>
      </c>
      <c r="U54" t="s">
        <v>121</v>
      </c>
      <c r="V54" t="s">
        <v>138</v>
      </c>
      <c r="W54">
        <v>5</v>
      </c>
      <c r="X54" t="s">
        <v>139</v>
      </c>
      <c r="Y54">
        <v>0</v>
      </c>
      <c r="Z54">
        <v>1</v>
      </c>
      <c r="AA54">
        <v>2024</v>
      </c>
      <c r="AB54">
        <v>0.96</v>
      </c>
      <c r="AC54">
        <v>-0.4</v>
      </c>
      <c r="AD54">
        <v>-0.56999999999999995</v>
      </c>
      <c r="AE54">
        <v>1.84</v>
      </c>
      <c r="AH54">
        <v>647304</v>
      </c>
      <c r="AI54">
        <v>1</v>
      </c>
      <c r="AJ54">
        <v>7</v>
      </c>
      <c r="AK54" t="s">
        <v>123</v>
      </c>
      <c r="AL54">
        <v>119.74</v>
      </c>
      <c r="AM54">
        <v>186.74</v>
      </c>
      <c r="AR54">
        <v>4.3887211362618599</v>
      </c>
      <c r="AS54">
        <v>-121.940024761307</v>
      </c>
      <c r="AT54">
        <v>-1.22113626142236</v>
      </c>
      <c r="AU54">
        <v>8.8521052390027801</v>
      </c>
      <c r="AV54">
        <v>22.2800582847355</v>
      </c>
      <c r="AW54">
        <v>-36.192511169283797</v>
      </c>
      <c r="AX54">
        <v>3.49</v>
      </c>
      <c r="AY54">
        <v>1.7</v>
      </c>
      <c r="AZ54">
        <v>45</v>
      </c>
      <c r="BA54">
        <v>87.7</v>
      </c>
      <c r="BB54">
        <v>76</v>
      </c>
      <c r="BC54">
        <v>84</v>
      </c>
      <c r="BD54">
        <v>2090</v>
      </c>
      <c r="BE54">
        <v>6.3</v>
      </c>
      <c r="BF54">
        <v>746607</v>
      </c>
      <c r="BG54">
        <v>668939</v>
      </c>
      <c r="BH54">
        <v>663624</v>
      </c>
      <c r="BI54">
        <v>702616</v>
      </c>
      <c r="BJ54">
        <v>602104</v>
      </c>
      <c r="BK54">
        <v>683002</v>
      </c>
      <c r="BL54">
        <v>681297</v>
      </c>
      <c r="BM54">
        <v>656775</v>
      </c>
      <c r="BN54">
        <v>623993</v>
      </c>
      <c r="BO54">
        <v>54.23</v>
      </c>
      <c r="BP54">
        <v>8.9999999999999993E-3</v>
      </c>
      <c r="BQ54">
        <v>1.2E-2</v>
      </c>
      <c r="BR54">
        <v>0</v>
      </c>
      <c r="BS54">
        <v>1</v>
      </c>
      <c r="BT54">
        <v>0</v>
      </c>
      <c r="BU54">
        <v>0</v>
      </c>
      <c r="BV54">
        <v>3</v>
      </c>
      <c r="BW54">
        <v>58</v>
      </c>
      <c r="BX54">
        <v>2</v>
      </c>
      <c r="BY54" t="s">
        <v>141</v>
      </c>
      <c r="BZ54">
        <v>7</v>
      </c>
      <c r="CA54">
        <v>2</v>
      </c>
      <c r="CB54">
        <v>7</v>
      </c>
      <c r="CC54">
        <v>2</v>
      </c>
      <c r="CD54">
        <v>2</v>
      </c>
      <c r="CE54">
        <v>7</v>
      </c>
      <c r="CF54">
        <v>7</v>
      </c>
      <c r="CG54">
        <v>2</v>
      </c>
      <c r="CH54" t="s">
        <v>126</v>
      </c>
      <c r="CI54" t="s">
        <v>126</v>
      </c>
      <c r="CJ54">
        <v>43</v>
      </c>
      <c r="CK54">
        <v>-2E-3</v>
      </c>
      <c r="CL54">
        <v>-0.253</v>
      </c>
      <c r="CM54">
        <v>83.1</v>
      </c>
      <c r="CN54">
        <v>8</v>
      </c>
      <c r="CO54">
        <v>1.7000000000000001E-2</v>
      </c>
      <c r="CP54">
        <v>0.253</v>
      </c>
      <c r="CQ54">
        <v>88</v>
      </c>
      <c r="CR54">
        <v>5</v>
      </c>
      <c r="CS54">
        <v>5</v>
      </c>
      <c r="CT54">
        <v>0.98799999999999999</v>
      </c>
      <c r="CU54">
        <v>0.98799999999999999</v>
      </c>
      <c r="CV54">
        <v>30</v>
      </c>
      <c r="CW54">
        <v>22</v>
      </c>
      <c r="CX54">
        <v>31</v>
      </c>
      <c r="CY54">
        <v>23</v>
      </c>
      <c r="CZ54">
        <v>1</v>
      </c>
      <c r="DA54">
        <v>3</v>
      </c>
      <c r="DB54">
        <v>3</v>
      </c>
      <c r="DC54">
        <v>3</v>
      </c>
      <c r="DD54">
        <v>1</v>
      </c>
      <c r="DE54">
        <v>2</v>
      </c>
      <c r="DF54">
        <v>3.63</v>
      </c>
      <c r="DG54">
        <v>-0.96</v>
      </c>
      <c r="DH54">
        <v>-0.96</v>
      </c>
      <c r="DI54">
        <v>32.4</v>
      </c>
      <c r="DJ54" s="6">
        <f>(-AS54-SQRT(AS54^2-2*AV54*(50-BO54)))/AV54</f>
        <v>-3.4579942627635203E-2</v>
      </c>
      <c r="DK54" s="2">
        <f>AR54+AU54*$DJ54</f>
        <v>4.0826158449633549</v>
      </c>
      <c r="DL54" s="2">
        <f>AS54+AV54*$DJ54</f>
        <v>-122.71046789853352</v>
      </c>
      <c r="DM54" s="2">
        <f>AT54+AW54*$DJ54</f>
        <v>3.0398698361520093E-2</v>
      </c>
      <c r="DN54" s="4">
        <f>(-DL54-SQRT(DL54^2-2*AV54*(BO54-17/12)))/AV54</f>
        <v>0.44866439904631833</v>
      </c>
      <c r="DO54" s="12">
        <f t="shared" si="1"/>
        <v>8.0542403223153034</v>
      </c>
      <c r="DP54" s="12">
        <f t="shared" si="2"/>
        <v>-112.71419893749572</v>
      </c>
      <c r="DQ54" s="12">
        <f t="shared" si="3"/>
        <v>-16.20789257538236</v>
      </c>
      <c r="DR54" s="5">
        <f>(2 *DK54 +AU54*$DN54)/2</f>
        <v>6.0684280836393292</v>
      </c>
      <c r="DS54" s="5">
        <f>(2 *DL54 +AV54*$DN54)/2</f>
        <v>-117.71233341801462</v>
      </c>
      <c r="DT54" s="5">
        <f>(2 *DM54 +AW54*$DN54)/2</f>
        <v>-8.08874693851042</v>
      </c>
      <c r="DU54" s="5">
        <f>SQRT(DR54^2+DS54^2+DT54^2)</f>
        <v>118.14587206142839</v>
      </c>
      <c r="DV54" s="16">
        <f>DR54/$DU54</f>
        <v>5.1363860435886664E-2</v>
      </c>
      <c r="DW54" s="16">
        <f>DS54/$DU54</f>
        <v>-0.99633047997488766</v>
      </c>
      <c r="DX54" s="16">
        <f>DT54/$DU54</f>
        <v>-6.8464067320987587E-2</v>
      </c>
      <c r="DY54" s="16">
        <f t="shared" si="4"/>
        <v>21.468499247415085</v>
      </c>
      <c r="DZ54" s="9">
        <f>AU54+$DY54*DV54</f>
        <v>9.9548102381149466</v>
      </c>
      <c r="EA54" s="9">
        <f>AV54+$DY54*DW54</f>
        <v>0.89033812521791234</v>
      </c>
      <c r="EB54" s="9">
        <f>AW54+$DY54*DX54+32.174</f>
        <v>-5.4883319470393985</v>
      </c>
      <c r="EC54" s="9">
        <f t="shared" si="5"/>
        <v>11.402312766057069</v>
      </c>
      <c r="ED54" s="22">
        <f t="shared" si="6"/>
        <v>0.15174814727222044</v>
      </c>
      <c r="EE54" s="22">
        <f t="shared" si="7"/>
        <v>9.9734057190040304E-2</v>
      </c>
      <c r="EF54" s="22">
        <f t="shared" si="8"/>
        <v>929.92755234151775</v>
      </c>
      <c r="EG54" s="23">
        <f t="shared" si="9"/>
        <v>0.44494141260359699</v>
      </c>
      <c r="EH54" s="12">
        <f>IF(S54="L",1,-1)</f>
        <v>-1</v>
      </c>
      <c r="EI54" s="10">
        <f>DEGREES(ATAN(DM54/SQRT(DL54^2+DK54^2)))</f>
        <v>1.4185863253609756E-2</v>
      </c>
      <c r="EJ54" s="10">
        <f>-DEGREES(ATAN(DK54/SQRT(DL54^2+DM54^2)))*EH54</f>
        <v>1.9055456545312806</v>
      </c>
      <c r="EK54" s="10">
        <f>DEGREES(ATAN(DQ54/SQRT(DP54^2+DO54^2)))</f>
        <v>-8.162301987406142</v>
      </c>
      <c r="EL54" s="10">
        <f>-DEGREES(ATAN(DO54/SQRT(DP54^2+DQ54^2)))*EH54</f>
        <v>4.045774669723385</v>
      </c>
      <c r="EM54" s="15">
        <f>(AD54-D54- (DK54/DL54)*(17/12-BO54))*12*EH54</f>
        <v>-11.554605557176785</v>
      </c>
      <c r="EN54" s="15">
        <f>(AE54-E54-(DM54/DL54)*(17/12-BO54)+0.5*32.174*DN54^2)*12</f>
        <v>-4.8572918930892452</v>
      </c>
      <c r="EO54" s="15">
        <f t="shared" si="10"/>
        <v>12.534041411955329</v>
      </c>
      <c r="EP54" s="15">
        <f>EM54/DN54*0.4</f>
        <v>-10.301334879020731</v>
      </c>
      <c r="EQ54" s="15">
        <f>EN54/DN54*0.4</f>
        <v>-4.3304455654729122</v>
      </c>
      <c r="ER54" s="17">
        <f>SIN(RADIANS(CJ54))*EH54</f>
        <v>-0.68199836006249848</v>
      </c>
      <c r="ES54" s="17">
        <f t="shared" si="11"/>
        <v>-0.73135370161917046</v>
      </c>
      <c r="ET54" s="16">
        <f t="shared" si="12"/>
        <v>0.99999999999999989</v>
      </c>
      <c r="EU54" s="20">
        <f>(0.5*DZ54*DN54^2)*12*EH54</f>
        <v>-12.023404453581186</v>
      </c>
      <c r="EV54" s="20">
        <f>(0.5*EB54*DN54^2)*12</f>
        <v>-6.628798861690913</v>
      </c>
      <c r="EW54" s="20">
        <f t="shared" si="13"/>
        <v>13.729647810601357</v>
      </c>
      <c r="EX54" s="14">
        <f t="shared" si="14"/>
        <v>-2.6598071625153885</v>
      </c>
      <c r="EY54" s="14">
        <f t="shared" si="15"/>
        <v>3.4124298865199281</v>
      </c>
      <c r="EZ54" s="5">
        <f t="shared" si="16"/>
        <v>-3.0064098692678076</v>
      </c>
      <c r="FA54" s="5">
        <f t="shared" si="17"/>
        <v>4.3095256897922578</v>
      </c>
      <c r="FB54" s="9">
        <f>IFERROR(INDEX('Pitcher Heights'!$B:$B,MATCH(H54,'Pitcher Heights'!A:A,0)),75)</f>
        <v>74</v>
      </c>
      <c r="FC54" s="26">
        <f>(9.58+0.31*FB54+1.02*ABS(D54)-2.57*E54-1.88*BE54)</f>
        <v>9.9739000000000093</v>
      </c>
      <c r="FD54" s="26">
        <f>17.16 -0.25*FB54-0.85*ABS(D54)+2.53*E54+0.665*BE54</f>
        <v>13.892099999999999</v>
      </c>
      <c r="FE54" s="26">
        <f t="shared" si="18"/>
        <v>-20.27523487902074</v>
      </c>
      <c r="FF54" s="26">
        <f t="shared" si="19"/>
        <v>-18.222545565472913</v>
      </c>
    </row>
    <row r="55" spans="1:162" x14ac:dyDescent="0.25">
      <c r="A55" t="s">
        <v>143</v>
      </c>
      <c r="B55" s="1">
        <v>45505</v>
      </c>
      <c r="C55">
        <v>93</v>
      </c>
      <c r="D55">
        <v>2.4700000000000002</v>
      </c>
      <c r="E55">
        <v>5.74</v>
      </c>
      <c r="F55" t="s">
        <v>114</v>
      </c>
      <c r="G55">
        <v>608070</v>
      </c>
      <c r="H55">
        <v>669432</v>
      </c>
      <c r="J55" t="s">
        <v>116</v>
      </c>
      <c r="O55">
        <v>12</v>
      </c>
      <c r="P55" t="s">
        <v>226</v>
      </c>
      <c r="Q55" t="s">
        <v>118</v>
      </c>
      <c r="R55" t="s">
        <v>118</v>
      </c>
      <c r="S55" t="s">
        <v>119</v>
      </c>
      <c r="T55" t="s">
        <v>120</v>
      </c>
      <c r="U55" t="s">
        <v>121</v>
      </c>
      <c r="V55" t="s">
        <v>122</v>
      </c>
      <c r="Y55">
        <v>1</v>
      </c>
      <c r="Z55">
        <v>1</v>
      </c>
      <c r="AA55">
        <v>2024</v>
      </c>
      <c r="AB55">
        <v>1.1000000000000001</v>
      </c>
      <c r="AC55">
        <v>1.1399999999999999</v>
      </c>
      <c r="AD55">
        <v>0.28999999999999998</v>
      </c>
      <c r="AE55">
        <v>4.2699999999999996</v>
      </c>
      <c r="AF55">
        <v>680757</v>
      </c>
      <c r="AG55">
        <v>657041</v>
      </c>
      <c r="AI55">
        <v>0</v>
      </c>
      <c r="AJ55">
        <v>1</v>
      </c>
      <c r="AK55" t="s">
        <v>123</v>
      </c>
      <c r="AR55">
        <v>-8.0648563844170695</v>
      </c>
      <c r="AS55">
        <v>-135.255431823397</v>
      </c>
      <c r="AT55">
        <v>-0.50444425411066296</v>
      </c>
      <c r="AU55">
        <v>15.256763465022701</v>
      </c>
      <c r="AV55">
        <v>29.213590805048099</v>
      </c>
      <c r="AW55">
        <v>-18.2772748783567</v>
      </c>
      <c r="AX55">
        <v>3.45</v>
      </c>
      <c r="AY55">
        <v>1.53</v>
      </c>
      <c r="BC55">
        <v>93.9</v>
      </c>
      <c r="BD55">
        <v>2484</v>
      </c>
      <c r="BE55">
        <v>6.8</v>
      </c>
      <c r="BF55">
        <v>746607</v>
      </c>
      <c r="BG55">
        <v>668939</v>
      </c>
      <c r="BH55">
        <v>663624</v>
      </c>
      <c r="BI55">
        <v>702616</v>
      </c>
      <c r="BJ55">
        <v>602104</v>
      </c>
      <c r="BK55">
        <v>683002</v>
      </c>
      <c r="BL55">
        <v>681297</v>
      </c>
      <c r="BM55">
        <v>656775</v>
      </c>
      <c r="BN55">
        <v>623993</v>
      </c>
      <c r="BO55">
        <v>53.69</v>
      </c>
      <c r="BW55">
        <v>8</v>
      </c>
      <c r="BX55">
        <v>3</v>
      </c>
      <c r="BY55" t="s">
        <v>144</v>
      </c>
      <c r="BZ55">
        <v>0</v>
      </c>
      <c r="CA55">
        <v>1</v>
      </c>
      <c r="CB55">
        <v>0</v>
      </c>
      <c r="CC55">
        <v>1</v>
      </c>
      <c r="CD55">
        <v>1</v>
      </c>
      <c r="CE55">
        <v>0</v>
      </c>
      <c r="CF55">
        <v>0</v>
      </c>
      <c r="CG55">
        <v>1</v>
      </c>
      <c r="CH55" t="s">
        <v>126</v>
      </c>
      <c r="CI55" t="s">
        <v>126</v>
      </c>
      <c r="CJ55">
        <v>127</v>
      </c>
      <c r="CK55">
        <v>0</v>
      </c>
      <c r="CL55">
        <v>0.1</v>
      </c>
      <c r="CP55">
        <v>-0.1</v>
      </c>
      <c r="CR55">
        <v>-1</v>
      </c>
      <c r="CS55">
        <v>-1</v>
      </c>
      <c r="CT55">
        <v>0.59199999999999997</v>
      </c>
      <c r="CU55">
        <v>0.59199999999999997</v>
      </c>
      <c r="CV55">
        <v>26</v>
      </c>
      <c r="CW55">
        <v>31</v>
      </c>
      <c r="CX55">
        <v>27</v>
      </c>
      <c r="CY55">
        <v>32</v>
      </c>
      <c r="CZ55">
        <v>1</v>
      </c>
      <c r="DA55">
        <v>0</v>
      </c>
      <c r="DB55">
        <v>6</v>
      </c>
      <c r="DC55">
        <v>2</v>
      </c>
      <c r="DD55">
        <v>6</v>
      </c>
      <c r="DE55">
        <v>1</v>
      </c>
      <c r="DF55">
        <v>1.5</v>
      </c>
      <c r="DG55">
        <v>1.1000000000000001</v>
      </c>
      <c r="DH55">
        <v>-1.1000000000000001</v>
      </c>
      <c r="DI55">
        <v>22</v>
      </c>
      <c r="DJ55" s="6">
        <f>(-AS55-SQRT(AS55^2-2*AV55*(50-BO55)))/AV55</f>
        <v>-2.7201804945023552E-2</v>
      </c>
      <c r="DK55" s="2">
        <f>AR55+AU55*$DJ55</f>
        <v>-8.4798678882849785</v>
      </c>
      <c r="DL55" s="2">
        <f>AS55+AV55*$DJ55</f>
        <v>-136.05009422221966</v>
      </c>
      <c r="DM55" s="2">
        <f>AT55+AW55*$DJ55</f>
        <v>-7.2693879430249519E-3</v>
      </c>
      <c r="DN55" s="4">
        <f>(-DL55-SQRT(DL55^2-2*AV55*(BO55-17/12)))/AV55</f>
        <v>0.40153111949301179</v>
      </c>
      <c r="DO55" s="12">
        <f t="shared" si="1"/>
        <v>-2.353802574334332</v>
      </c>
      <c r="DP55" s="12">
        <f t="shared" si="2"/>
        <v>-124.31992840185794</v>
      </c>
      <c r="DQ55" s="12">
        <f t="shared" si="3"/>
        <v>-7.3461640311310914</v>
      </c>
      <c r="DR55" s="5">
        <f>(2 *DK55 +AU55*$DN55)/2</f>
        <v>-5.4168352313096548</v>
      </c>
      <c r="DS55" s="5">
        <f>(2 *DL55 +AV55*$DN55)/2</f>
        <v>-130.1850113120388</v>
      </c>
      <c r="DT55" s="5">
        <f>(2 *DM55 +AW55*$DN55)/2</f>
        <v>-3.6767167095370579</v>
      </c>
      <c r="DU55" s="5">
        <f>SQRT(DR55^2+DS55^2+DT55^2)</f>
        <v>130.34952059751129</v>
      </c>
      <c r="DV55" s="16">
        <f>DR55/$DU55</f>
        <v>-4.1556234395641316E-2</v>
      </c>
      <c r="DW55" s="16">
        <f>DS55/$DU55</f>
        <v>-0.99873793716525849</v>
      </c>
      <c r="DX55" s="16">
        <f>DT55/$DU55</f>
        <v>-2.8206599400468036E-2</v>
      </c>
      <c r="DY55" s="16">
        <f t="shared" si="4"/>
        <v>30.202714414979656</v>
      </c>
      <c r="DZ55" s="9">
        <f>AU55+$DY55*DV55</f>
        <v>14.001652385409191</v>
      </c>
      <c r="EA55" s="9">
        <f>AV55+$DY55*DW55</f>
        <v>-0.95100588656010032</v>
      </c>
      <c r="EB55" s="9">
        <f>AW55+$DY55*DX55+32.174</f>
        <v>13.044809255333227</v>
      </c>
      <c r="EC55" s="9">
        <f t="shared" si="5"/>
        <v>19.16031654817149</v>
      </c>
      <c r="ED55" s="22">
        <f t="shared" si="6"/>
        <v>0.20948424007069949</v>
      </c>
      <c r="EE55" s="22">
        <f t="shared" si="7"/>
        <v>0.1621395496722898</v>
      </c>
      <c r="EF55" s="22">
        <f t="shared" si="8"/>
        <v>1667.9594079990939</v>
      </c>
      <c r="EG55" s="23">
        <f t="shared" si="9"/>
        <v>0.67148124315583491</v>
      </c>
      <c r="EH55" s="12">
        <f>IF(S55="L",1,-1)</f>
        <v>1</v>
      </c>
      <c r="EI55" s="10">
        <f>DEGREES(ATAN(DM55/SQRT(DL55^2+DK55^2)))</f>
        <v>-3.0554815756744886E-3</v>
      </c>
      <c r="EJ55" s="10">
        <f>-DEGREES(ATAN(DK55/SQRT(DL55^2+DM55^2)))*EH55</f>
        <v>3.5665754674329224</v>
      </c>
      <c r="EK55" s="10">
        <f>DEGREES(ATAN(DQ55/SQRT(DP55^2+DO55^2)))</f>
        <v>-3.3811165363552997</v>
      </c>
      <c r="EL55" s="10">
        <f>-DEGREES(ATAN(DO55/SQRT(DP55^2+DQ55^2)))*EH55</f>
        <v>1.0827876940394472</v>
      </c>
      <c r="EM55" s="15">
        <f>(AD55-D55- (DK55/DL55)*(17/12-BO55))*12*EH55</f>
        <v>12.937742338017893</v>
      </c>
      <c r="EN55" s="15">
        <f>(AE55-E55-(DM55/DL55)*(17/12-BO55)+0.5*32.174*DN55^2)*12</f>
        <v>13.517467940715354</v>
      </c>
      <c r="EO55" s="15">
        <f t="shared" si="10"/>
        <v>18.71114951928951</v>
      </c>
      <c r="EP55" s="15">
        <f>EM55/DN55*0.4</f>
        <v>12.888408105806167</v>
      </c>
      <c r="EQ55" s="15">
        <f>EN55/DN55*0.4</f>
        <v>13.465923097350975</v>
      </c>
      <c r="ER55" s="17">
        <f>SIN(RADIANS(CJ55))*EH55</f>
        <v>0.79863551004729272</v>
      </c>
      <c r="ES55" s="17">
        <f t="shared" si="11"/>
        <v>0.60181502315204838</v>
      </c>
      <c r="ET55" s="16">
        <f t="shared" si="12"/>
        <v>1</v>
      </c>
      <c r="EU55" s="20">
        <f>(0.5*DZ55*DN55^2)*12*EH55</f>
        <v>13.544686610623009</v>
      </c>
      <c r="EV55" s="20">
        <f>(0.5*EB55*DN55^2)*12</f>
        <v>12.619071549224117</v>
      </c>
      <c r="EW55" s="20">
        <f t="shared" si="13"/>
        <v>18.5121447202756</v>
      </c>
      <c r="EX55" s="14">
        <f t="shared" si="14"/>
        <v>-1.239769530123592</v>
      </c>
      <c r="EY55" s="14">
        <f t="shared" si="15"/>
        <v>1.4781847457973871</v>
      </c>
      <c r="EZ55" s="5">
        <f t="shared" si="16"/>
        <v>-2.0056461018910401</v>
      </c>
      <c r="FA55" s="5">
        <f t="shared" si="17"/>
        <v>2.2568170595626995</v>
      </c>
      <c r="FB55" s="9">
        <f>IFERROR(INDEX('Pitcher Heights'!$B:$B,MATCH(H55,'Pitcher Heights'!A:A,0)),75)</f>
        <v>77</v>
      </c>
      <c r="FC55" s="26">
        <f>(9.58+0.31*FB55+1.02*ABS(D55)-2.57*E55-1.88*BE55)</f>
        <v>8.433600000000002</v>
      </c>
      <c r="FD55" s="26">
        <f>17.16 -0.25*FB55-0.85*ABS(D55)+2.53*E55+0.665*BE55</f>
        <v>14.854699999999999</v>
      </c>
      <c r="FE55" s="26">
        <f t="shared" si="18"/>
        <v>4.4548081058061655</v>
      </c>
      <c r="FF55" s="26">
        <f t="shared" si="19"/>
        <v>-1.388776902649024</v>
      </c>
    </row>
    <row r="56" spans="1:162" x14ac:dyDescent="0.25">
      <c r="A56" t="s">
        <v>209</v>
      </c>
      <c r="B56" s="1">
        <v>45505</v>
      </c>
      <c r="C56">
        <v>87.5</v>
      </c>
      <c r="D56">
        <v>-2.63</v>
      </c>
      <c r="E56">
        <v>5.58</v>
      </c>
      <c r="F56" t="s">
        <v>213</v>
      </c>
      <c r="G56">
        <v>682177</v>
      </c>
      <c r="H56">
        <v>572143</v>
      </c>
      <c r="J56" t="s">
        <v>160</v>
      </c>
      <c r="O56">
        <v>3</v>
      </c>
      <c r="P56" t="s">
        <v>227</v>
      </c>
      <c r="Q56" t="s">
        <v>118</v>
      </c>
      <c r="R56" t="s">
        <v>119</v>
      </c>
      <c r="S56" t="s">
        <v>118</v>
      </c>
      <c r="T56" t="s">
        <v>120</v>
      </c>
      <c r="U56" t="s">
        <v>121</v>
      </c>
      <c r="V56" t="s">
        <v>129</v>
      </c>
      <c r="Y56">
        <v>1</v>
      </c>
      <c r="Z56">
        <v>0</v>
      </c>
      <c r="AA56">
        <v>2024</v>
      </c>
      <c r="AB56">
        <v>0.48</v>
      </c>
      <c r="AC56">
        <v>0.31</v>
      </c>
      <c r="AD56">
        <v>0.39</v>
      </c>
      <c r="AE56">
        <v>2.96</v>
      </c>
      <c r="AH56">
        <v>657041</v>
      </c>
      <c r="AI56">
        <v>0</v>
      </c>
      <c r="AJ56">
        <v>8</v>
      </c>
      <c r="AK56" t="s">
        <v>123</v>
      </c>
      <c r="AR56">
        <v>6.3733781269035799</v>
      </c>
      <c r="AS56">
        <v>-127.520816513797</v>
      </c>
      <c r="AT56">
        <v>-0.89716222966107295</v>
      </c>
      <c r="AU56">
        <v>4.2151396322470402</v>
      </c>
      <c r="AV56">
        <v>22.642424450253099</v>
      </c>
      <c r="AW56">
        <v>-28.808707832554301</v>
      </c>
      <c r="AX56">
        <v>3.41</v>
      </c>
      <c r="AY56">
        <v>1.65</v>
      </c>
      <c r="BC56">
        <v>88.9</v>
      </c>
      <c r="BD56">
        <v>2337</v>
      </c>
      <c r="BE56">
        <v>6.8</v>
      </c>
      <c r="BF56">
        <v>746607</v>
      </c>
      <c r="BG56">
        <v>668939</v>
      </c>
      <c r="BH56">
        <v>663624</v>
      </c>
      <c r="BI56">
        <v>702616</v>
      </c>
      <c r="BJ56">
        <v>602104</v>
      </c>
      <c r="BK56">
        <v>683002</v>
      </c>
      <c r="BL56">
        <v>596103</v>
      </c>
      <c r="BM56">
        <v>656775</v>
      </c>
      <c r="BN56">
        <v>623993</v>
      </c>
      <c r="BO56">
        <v>53.74</v>
      </c>
      <c r="BW56">
        <v>70</v>
      </c>
      <c r="BX56">
        <v>2</v>
      </c>
      <c r="BY56" t="s">
        <v>211</v>
      </c>
      <c r="BZ56">
        <v>10</v>
      </c>
      <c r="CA56">
        <v>3</v>
      </c>
      <c r="CB56">
        <v>10</v>
      </c>
      <c r="CC56">
        <v>3</v>
      </c>
      <c r="CD56">
        <v>3</v>
      </c>
      <c r="CE56">
        <v>10</v>
      </c>
      <c r="CF56">
        <v>10</v>
      </c>
      <c r="CG56">
        <v>3</v>
      </c>
      <c r="CH56" t="s">
        <v>125</v>
      </c>
      <c r="CI56" t="s">
        <v>126</v>
      </c>
      <c r="CJ56">
        <v>138</v>
      </c>
      <c r="CK56">
        <v>0</v>
      </c>
      <c r="CL56">
        <v>-7.3999999999999996E-2</v>
      </c>
      <c r="CM56">
        <v>73.5</v>
      </c>
      <c r="CN56">
        <v>6.5</v>
      </c>
      <c r="CP56">
        <v>7.3999999999999996E-2</v>
      </c>
      <c r="CR56">
        <v>7</v>
      </c>
      <c r="CS56">
        <v>7</v>
      </c>
      <c r="CT56">
        <v>0.999</v>
      </c>
      <c r="CU56">
        <v>0.999</v>
      </c>
      <c r="CV56">
        <v>34</v>
      </c>
      <c r="CW56">
        <v>27</v>
      </c>
      <c r="CX56">
        <v>34</v>
      </c>
      <c r="CY56">
        <v>27</v>
      </c>
      <c r="CZ56">
        <v>1</v>
      </c>
      <c r="DA56">
        <v>0</v>
      </c>
      <c r="DB56">
        <v>1</v>
      </c>
      <c r="DC56">
        <v>2</v>
      </c>
      <c r="DD56">
        <v>3</v>
      </c>
      <c r="DE56">
        <v>2</v>
      </c>
      <c r="DF56">
        <v>2.63</v>
      </c>
      <c r="DG56">
        <v>-0.48</v>
      </c>
      <c r="DH56">
        <v>0.48</v>
      </c>
      <c r="DI56">
        <v>36.799999999999997</v>
      </c>
      <c r="DJ56" s="6">
        <f>(-AS56-SQRT(AS56^2-2*AV56*(50-BO56)))/AV56</f>
        <v>-2.9252575317985814E-2</v>
      </c>
      <c r="DK56" s="2">
        <f>AR56+AU56*$DJ56</f>
        <v>6.2500744373354467</v>
      </c>
      <c r="DL56" s="2">
        <f>AS56+AV56*$DJ56</f>
        <v>-128.18316574040983</v>
      </c>
      <c r="DM56" s="2">
        <f>AT56+AW56*$DJ56</f>
        <v>-5.4433333975430376E-2</v>
      </c>
      <c r="DN56" s="4">
        <f>(-DL56-SQRT(DL56^2-2*AV56*(BO56-17/12)))/AV56</f>
        <v>0.42407550314717896</v>
      </c>
      <c r="DO56" s="12">
        <f t="shared" si="1"/>
        <v>8.037611897716225</v>
      </c>
      <c r="DP56" s="12">
        <f t="shared" si="2"/>
        <v>-118.58106819919676</v>
      </c>
      <c r="DQ56" s="12">
        <f t="shared" si="3"/>
        <v>-12.27150060308597</v>
      </c>
      <c r="DR56" s="5">
        <f>(2 *DK56 +AU56*$DN56)/2</f>
        <v>7.1438431675258363</v>
      </c>
      <c r="DS56" s="5">
        <f>(2 *DL56 +AV56*$DN56)/2</f>
        <v>-123.38211696980329</v>
      </c>
      <c r="DT56" s="5">
        <f>(2 *DM56 +AW56*$DN56)/2</f>
        <v>-6.1629669685307</v>
      </c>
      <c r="DU56" s="5">
        <f>SQRT(DR56^2+DS56^2+DT56^2)</f>
        <v>123.74232681264574</v>
      </c>
      <c r="DV56" s="16">
        <f>DR56/$DU56</f>
        <v>5.7731605276358657E-2</v>
      </c>
      <c r="DW56" s="16">
        <f>DS56/$DU56</f>
        <v>-0.99708903289504303</v>
      </c>
      <c r="DX56" s="16">
        <f>DT56/$DU56</f>
        <v>-4.980484145786146E-2</v>
      </c>
      <c r="DY56" s="16">
        <f t="shared" si="4"/>
        <v>22.500774162927332</v>
      </c>
      <c r="DZ56" s="9">
        <f>AU56+$DY56*DV56</f>
        <v>5.51414544463365</v>
      </c>
      <c r="EA56" s="9">
        <f>AV56+$DY56*DW56</f>
        <v>0.20714930075011395</v>
      </c>
      <c r="EB56" s="9">
        <f>AW56+$DY56*DX56+32.174</f>
        <v>2.244644677581956</v>
      </c>
      <c r="EC56" s="9">
        <f t="shared" si="5"/>
        <v>5.9571084047524518</v>
      </c>
      <c r="ED56" s="22">
        <f t="shared" si="6"/>
        <v>7.2271405280344841E-2</v>
      </c>
      <c r="EE56" s="22">
        <f t="shared" si="7"/>
        <v>4.020364556394776E-2</v>
      </c>
      <c r="EF56" s="22">
        <f t="shared" si="8"/>
        <v>392.61852781439546</v>
      </c>
      <c r="EG56" s="23">
        <f t="shared" si="9"/>
        <v>0.16800108164929203</v>
      </c>
      <c r="EH56" s="12">
        <f>IF(S56="L",1,-1)</f>
        <v>-1</v>
      </c>
      <c r="EI56" s="10">
        <f>DEGREES(ATAN(DM56/SQRT(DL56^2+DK56^2)))</f>
        <v>-2.4301937964962397E-2</v>
      </c>
      <c r="EJ56" s="10">
        <f>-DEGREES(ATAN(DK56/SQRT(DL56^2+DM56^2)))*EH56</f>
        <v>2.7914700666070189</v>
      </c>
      <c r="EK56" s="10">
        <f>DEGREES(ATAN(DQ56/SQRT(DP56^2+DO56^2)))</f>
        <v>-5.8948588929002508</v>
      </c>
      <c r="EL56" s="10">
        <f>-DEGREES(ATAN(DO56/SQRT(DP56^2+DQ56^2)))*EH56</f>
        <v>3.8571310735752897</v>
      </c>
      <c r="EM56" s="15">
        <f>(AD56-D56- (DK56/DL56)*(17/12-BO56))*12*EH56</f>
        <v>-5.6252409164127606</v>
      </c>
      <c r="EN56" s="15">
        <f>(AE56-E56-(DM56/DL56)*(17/12-BO56)+0.5*32.174*DN56^2)*12</f>
        <v>3.5436701781001805</v>
      </c>
      <c r="EO56" s="15">
        <f t="shared" si="10"/>
        <v>6.6483782758535055</v>
      </c>
      <c r="EP56" s="15">
        <f>EM56/DN56*0.4</f>
        <v>-5.3058862157010509</v>
      </c>
      <c r="EQ56" s="15">
        <f>EN56/DN56*0.4</f>
        <v>3.3424898649430546</v>
      </c>
      <c r="ER56" s="17">
        <f>SIN(RADIANS(CJ56))*EH56</f>
        <v>-0.66913060635885835</v>
      </c>
      <c r="ES56" s="17">
        <f t="shared" si="11"/>
        <v>0.74314482547739402</v>
      </c>
      <c r="ET56" s="16">
        <f t="shared" si="12"/>
        <v>0.99999999999999989</v>
      </c>
      <c r="EU56" s="20">
        <f>(0.5*DZ56*DN56^2)*12*EH56</f>
        <v>-5.9499845715193711</v>
      </c>
      <c r="EV56" s="20">
        <f>(0.5*EB56*DN56^2)*12</f>
        <v>2.4220618288466333</v>
      </c>
      <c r="EW56" s="20">
        <f t="shared" si="13"/>
        <v>6.4240719099395562</v>
      </c>
      <c r="EX56" s="14">
        <f t="shared" si="14"/>
        <v>-1.6514414391286065</v>
      </c>
      <c r="EY56" s="14">
        <f t="shared" si="15"/>
        <v>-2.3519539695196272</v>
      </c>
      <c r="EZ56" s="5">
        <f t="shared" si="16"/>
        <v>-1.1766075293878435</v>
      </c>
      <c r="FA56" s="5">
        <f t="shared" si="17"/>
        <v>-1.3970377354166708</v>
      </c>
      <c r="FB56" s="9">
        <f>IFERROR(INDEX('Pitcher Heights'!$B:$B,MATCH(H56,'Pitcher Heights'!A:A,0)),75)</f>
        <v>76</v>
      </c>
      <c r="FC56" s="26">
        <f>(9.58+0.31*FB56+1.02*ABS(D56)-2.57*E56-1.88*BE56)</f>
        <v>8.698000000000004</v>
      </c>
      <c r="FD56" s="26">
        <f>17.16 -0.25*FB56-0.85*ABS(D56)+2.53*E56+0.665*BE56</f>
        <v>14.5639</v>
      </c>
      <c r="FE56" s="26">
        <f t="shared" si="18"/>
        <v>-14.003886215701055</v>
      </c>
      <c r="FF56" s="26">
        <f t="shared" si="19"/>
        <v>-11.221410135056946</v>
      </c>
    </row>
    <row r="57" spans="1:162" x14ac:dyDescent="0.25">
      <c r="A57" t="s">
        <v>201</v>
      </c>
      <c r="B57" s="1">
        <v>45505</v>
      </c>
      <c r="C57">
        <v>87.7</v>
      </c>
      <c r="D57">
        <v>-2.65</v>
      </c>
      <c r="E57">
        <v>5.65</v>
      </c>
      <c r="F57" t="s">
        <v>223</v>
      </c>
      <c r="G57">
        <v>656811</v>
      </c>
      <c r="H57">
        <v>671922</v>
      </c>
      <c r="I57" t="s">
        <v>135</v>
      </c>
      <c r="J57" t="s">
        <v>136</v>
      </c>
      <c r="O57">
        <v>4</v>
      </c>
      <c r="P57" t="s">
        <v>238</v>
      </c>
      <c r="Q57" t="s">
        <v>118</v>
      </c>
      <c r="R57" t="s">
        <v>119</v>
      </c>
      <c r="S57" t="s">
        <v>118</v>
      </c>
      <c r="T57" t="s">
        <v>120</v>
      </c>
      <c r="U57" t="s">
        <v>121</v>
      </c>
      <c r="V57" t="s">
        <v>138</v>
      </c>
      <c r="W57">
        <v>7</v>
      </c>
      <c r="X57" t="s">
        <v>148</v>
      </c>
      <c r="Y57">
        <v>2</v>
      </c>
      <c r="Z57">
        <v>2</v>
      </c>
      <c r="AA57">
        <v>2024</v>
      </c>
      <c r="AB57">
        <v>-0.71</v>
      </c>
      <c r="AC57">
        <v>-0.11</v>
      </c>
      <c r="AD57">
        <v>-0.45</v>
      </c>
      <c r="AE57">
        <v>2.63</v>
      </c>
      <c r="AI57">
        <v>0</v>
      </c>
      <c r="AJ57">
        <v>7</v>
      </c>
      <c r="AK57" t="s">
        <v>140</v>
      </c>
      <c r="AL57">
        <v>48.91</v>
      </c>
      <c r="AM57">
        <v>98.07</v>
      </c>
      <c r="AR57">
        <v>6.90755895927499</v>
      </c>
      <c r="AS57">
        <v>-127.594250795736</v>
      </c>
      <c r="AT57">
        <v>-0.95554400130796302</v>
      </c>
      <c r="AU57">
        <v>-9.2056661489740907</v>
      </c>
      <c r="AV57">
        <v>26.194494487194</v>
      </c>
      <c r="AW57">
        <v>-33.415167816261899</v>
      </c>
      <c r="AX57">
        <v>3.53</v>
      </c>
      <c r="AY57">
        <v>1.64</v>
      </c>
      <c r="AZ57">
        <v>314</v>
      </c>
      <c r="BA57">
        <v>96.9</v>
      </c>
      <c r="BB57">
        <v>19</v>
      </c>
      <c r="BC57">
        <v>89</v>
      </c>
      <c r="BD57">
        <v>634</v>
      </c>
      <c r="BE57">
        <v>7.1</v>
      </c>
      <c r="BF57">
        <v>746607</v>
      </c>
      <c r="BG57">
        <v>666310</v>
      </c>
      <c r="BH57">
        <v>647304</v>
      </c>
      <c r="BI57">
        <v>671289</v>
      </c>
      <c r="BJ57">
        <v>608070</v>
      </c>
      <c r="BK57">
        <v>677587</v>
      </c>
      <c r="BL57">
        <v>680757</v>
      </c>
      <c r="BM57">
        <v>657041</v>
      </c>
      <c r="BN57">
        <v>678877</v>
      </c>
      <c r="BO57">
        <v>53.39</v>
      </c>
      <c r="BP57">
        <v>0.34</v>
      </c>
      <c r="BQ57">
        <v>0.39</v>
      </c>
      <c r="BR57">
        <v>0</v>
      </c>
      <c r="BS57">
        <v>1</v>
      </c>
      <c r="BT57">
        <v>0</v>
      </c>
      <c r="BU57">
        <v>0</v>
      </c>
      <c r="BV57">
        <v>4</v>
      </c>
      <c r="BW57">
        <v>51</v>
      </c>
      <c r="BX57">
        <v>6</v>
      </c>
      <c r="BY57" t="s">
        <v>204</v>
      </c>
      <c r="BZ57">
        <v>5</v>
      </c>
      <c r="CA57">
        <v>2</v>
      </c>
      <c r="CB57">
        <v>2</v>
      </c>
      <c r="CC57">
        <v>5</v>
      </c>
      <c r="CD57">
        <v>2</v>
      </c>
      <c r="CE57">
        <v>5</v>
      </c>
      <c r="CF57">
        <v>2</v>
      </c>
      <c r="CG57">
        <v>5</v>
      </c>
      <c r="CH57" t="s">
        <v>142</v>
      </c>
      <c r="CI57" t="s">
        <v>126</v>
      </c>
      <c r="CJ57">
        <v>263</v>
      </c>
      <c r="CK57">
        <v>2.1999999999999999E-2</v>
      </c>
      <c r="CL57">
        <v>-0.20300000000000001</v>
      </c>
      <c r="CM57">
        <v>69.400000000000006</v>
      </c>
      <c r="CN57">
        <v>6.7</v>
      </c>
      <c r="CO57">
        <v>0.58599999999999997</v>
      </c>
      <c r="CP57">
        <v>0.20300000000000001</v>
      </c>
      <c r="CQ57">
        <v>96.9</v>
      </c>
      <c r="CR57">
        <v>3</v>
      </c>
      <c r="CS57">
        <v>-3</v>
      </c>
      <c r="CT57">
        <v>0.90200000000000002</v>
      </c>
      <c r="CU57">
        <v>9.8000000000000004E-2</v>
      </c>
      <c r="CV57">
        <v>25</v>
      </c>
      <c r="CW57">
        <v>30</v>
      </c>
      <c r="CX57">
        <v>25</v>
      </c>
      <c r="CY57">
        <v>31</v>
      </c>
      <c r="CZ57">
        <v>1</v>
      </c>
      <c r="DA57">
        <v>2</v>
      </c>
      <c r="DB57">
        <v>2</v>
      </c>
      <c r="DC57">
        <v>1</v>
      </c>
      <c r="DD57">
        <v>1</v>
      </c>
      <c r="DE57">
        <v>1</v>
      </c>
      <c r="DF57">
        <v>3.08</v>
      </c>
      <c r="DG57">
        <v>0.71</v>
      </c>
      <c r="DH57">
        <v>-0.71</v>
      </c>
      <c r="DI57">
        <v>35.200000000000003</v>
      </c>
      <c r="DJ57" s="6">
        <f>(-AS57-SQRT(AS57^2-2*AV57*(50-BO57)))/AV57</f>
        <v>-2.6496529786758243E-2</v>
      </c>
      <c r="DK57" s="2">
        <f>AR57+AU57*$DJ57</f>
        <v>7.1514771665982337</v>
      </c>
      <c r="DL57" s="2">
        <f>AS57+AV57*$DJ57</f>
        <v>-128.28831399916501</v>
      </c>
      <c r="DM57" s="2">
        <f>AT57+AW57*$DJ57</f>
        <v>-7.0158011934854159E-2</v>
      </c>
      <c r="DN57" s="4">
        <f>(-DL57-SQRT(DL57^2-2*AV57*(BO57-17/12)))/AV57</f>
        <v>0.42343389795011294</v>
      </c>
      <c r="DO57" s="12">
        <f t="shared" si="1"/>
        <v>3.2534860659107294</v>
      </c>
      <c r="DP57" s="12">
        <f t="shared" si="2"/>
        <v>-117.19667709361971</v>
      </c>
      <c r="DQ57" s="12">
        <f t="shared" si="3"/>
        <v>-14.219272771031793</v>
      </c>
      <c r="DR57" s="5">
        <f>(2 *DK57 +AU57*$DN57)/2</f>
        <v>5.2024816162544818</v>
      </c>
      <c r="DS57" s="5">
        <f>(2 *DL57 +AV57*$DN57)/2</f>
        <v>-122.74249554639236</v>
      </c>
      <c r="DT57" s="5">
        <f>(2 *DM57 +AW57*$DN57)/2</f>
        <v>-7.1447153914833237</v>
      </c>
      <c r="DU57" s="5">
        <f>SQRT(DR57^2+DS57^2+DT57^2)</f>
        <v>123.06028191885842</v>
      </c>
      <c r="DV57" s="16">
        <f>DR57/$DU57</f>
        <v>4.2275879228724778E-2</v>
      </c>
      <c r="DW57" s="16">
        <f>DS57/$DU57</f>
        <v>-0.9974176365638785</v>
      </c>
      <c r="DX57" s="16">
        <f>DT57/$DU57</f>
        <v>-5.8058662633279967E-2</v>
      </c>
      <c r="DY57" s="16">
        <f t="shared" si="4"/>
        <v>26.443967869220941</v>
      </c>
      <c r="DZ57" s="9">
        <f>AU57+$DY57*DV57</f>
        <v>-8.0877241570066278</v>
      </c>
      <c r="EA57" s="9">
        <f>AV57+$DY57*DW57</f>
        <v>-0.18118544629549405</v>
      </c>
      <c r="EB57" s="9">
        <f>AW57+$DY57*DX57+32.174</f>
        <v>-2.7764692254662933</v>
      </c>
      <c r="EC57" s="9">
        <f t="shared" si="5"/>
        <v>8.5529463675238411</v>
      </c>
      <c r="ED57" s="22">
        <f t="shared" si="6"/>
        <v>0.10491739278106903</v>
      </c>
      <c r="EE57" s="22">
        <f t="shared" si="7"/>
        <v>6.2139760455626844E-2</v>
      </c>
      <c r="EF57" s="22">
        <f t="shared" si="8"/>
        <v>603.49622384793872</v>
      </c>
      <c r="EG57" s="23">
        <f t="shared" si="9"/>
        <v>0.95188678840368879</v>
      </c>
      <c r="EH57" s="12">
        <f>IF(S57="L",1,-1)</f>
        <v>-1</v>
      </c>
      <c r="EI57" s="10">
        <f>DEGREES(ATAN(DM57/SQRT(DL57^2+DK57^2)))</f>
        <v>-3.1285205879322903E-2</v>
      </c>
      <c r="EJ57" s="10">
        <f>-DEGREES(ATAN(DK57/SQRT(DL57^2+DM57^2)))*EH57</f>
        <v>3.190670580376104</v>
      </c>
      <c r="EK57" s="10">
        <f>DEGREES(ATAN(DQ57/SQRT(DP57^2+DO57^2)))</f>
        <v>-6.915148481988858</v>
      </c>
      <c r="EL57" s="10">
        <f>-DEGREES(ATAN(DO57/SQRT(DP57^2+DQ57^2)))*EH57</f>
        <v>1.5786038056186058</v>
      </c>
      <c r="EM57" s="15">
        <f>(AD57-D57- (DK57/DL57)*(17/12-BO57))*12*EH57</f>
        <v>8.3672608690844399</v>
      </c>
      <c r="EN57" s="15">
        <f>(AE57-E57-(DM57/DL57)*(17/12-BO57)+0.5*32.174*DN57^2)*12</f>
        <v>-1.2868549852065208</v>
      </c>
      <c r="EO57" s="15">
        <f t="shared" si="10"/>
        <v>8.465639385437024</v>
      </c>
      <c r="EP57" s="15">
        <f>EM57/DN57*0.4</f>
        <v>7.9041955871659884</v>
      </c>
      <c r="EQ57" s="15">
        <f>EN57/DN57*0.4</f>
        <v>-1.2156371905379499</v>
      </c>
      <c r="ER57" s="17">
        <f>SIN(RADIANS(CJ57))*EH57</f>
        <v>0.99254615164132209</v>
      </c>
      <c r="ES57" s="17">
        <f t="shared" si="11"/>
        <v>0.12186934340514717</v>
      </c>
      <c r="ET57" s="16">
        <f t="shared" si="12"/>
        <v>1</v>
      </c>
      <c r="EU57" s="20">
        <f>(0.5*DZ57*DN57^2)*12*EH57</f>
        <v>8.700592447495449</v>
      </c>
      <c r="EV57" s="20">
        <f>(0.5*EB57*DN57^2)*12</f>
        <v>-2.9868633876277459</v>
      </c>
      <c r="EW57" s="20">
        <f t="shared" si="13"/>
        <v>9.1990033065417443</v>
      </c>
      <c r="EX57" s="14">
        <f t="shared" si="14"/>
        <v>-0.42984288334835696</v>
      </c>
      <c r="EY57" s="14">
        <f t="shared" si="15"/>
        <v>-4.1079398805777663</v>
      </c>
      <c r="EZ57" s="5">
        <f t="shared" si="16"/>
        <v>-3.527692411428518E-2</v>
      </c>
      <c r="FA57" s="5">
        <f t="shared" si="17"/>
        <v>-2.3185568986144842</v>
      </c>
      <c r="FB57" s="9">
        <f>IFERROR(INDEX('Pitcher Heights'!$B:$B,MATCH(H57,'Pitcher Heights'!A:A,0)),75)</f>
        <v>77</v>
      </c>
      <c r="FC57" s="26">
        <f>(9.58+0.31*FB57+1.02*ABS(D57)-2.57*E57-1.88*BE57)</f>
        <v>8.2845000000000084</v>
      </c>
      <c r="FD57" s="26">
        <f>17.16 -0.25*FB57-0.85*ABS(D57)+2.53*E57+0.665*BE57</f>
        <v>14.673500000000001</v>
      </c>
      <c r="FE57" s="26">
        <f t="shared" si="18"/>
        <v>-0.38030441283402006</v>
      </c>
      <c r="FF57" s="26">
        <f t="shared" si="19"/>
        <v>-15.889137190537951</v>
      </c>
    </row>
    <row r="58" spans="1:162" x14ac:dyDescent="0.25">
      <c r="A58" t="s">
        <v>133</v>
      </c>
      <c r="B58" s="1">
        <v>45505</v>
      </c>
      <c r="C58">
        <v>79.400000000000006</v>
      </c>
      <c r="D58">
        <v>-1.59</v>
      </c>
      <c r="E58">
        <v>5.0999999999999996</v>
      </c>
      <c r="F58" t="s">
        <v>134</v>
      </c>
      <c r="G58">
        <v>602104</v>
      </c>
      <c r="H58">
        <v>594902</v>
      </c>
      <c r="J58" t="s">
        <v>116</v>
      </c>
      <c r="O58">
        <v>14</v>
      </c>
      <c r="P58" t="s">
        <v>183</v>
      </c>
      <c r="Q58" t="s">
        <v>118</v>
      </c>
      <c r="R58" t="s">
        <v>118</v>
      </c>
      <c r="S58" t="s">
        <v>118</v>
      </c>
      <c r="T58" t="s">
        <v>120</v>
      </c>
      <c r="U58" t="s">
        <v>121</v>
      </c>
      <c r="V58" t="s">
        <v>122</v>
      </c>
      <c r="Y58">
        <v>0</v>
      </c>
      <c r="Z58">
        <v>1</v>
      </c>
      <c r="AA58">
        <v>2024</v>
      </c>
      <c r="AB58">
        <v>1.25</v>
      </c>
      <c r="AC58">
        <v>0.04</v>
      </c>
      <c r="AD58">
        <v>1.56</v>
      </c>
      <c r="AE58">
        <v>1.55</v>
      </c>
      <c r="AI58">
        <v>2</v>
      </c>
      <c r="AJ58">
        <v>2</v>
      </c>
      <c r="AK58" t="s">
        <v>140</v>
      </c>
      <c r="AR58">
        <v>4.62123549057016</v>
      </c>
      <c r="AS58">
        <v>-115.69283526879499</v>
      </c>
      <c r="AT58">
        <v>-1.1120454492844001</v>
      </c>
      <c r="AU58">
        <v>10.3652341648689</v>
      </c>
      <c r="AV58">
        <v>21.117066804417401</v>
      </c>
      <c r="AW58">
        <v>-31.851000910213301</v>
      </c>
      <c r="AX58">
        <v>3.23</v>
      </c>
      <c r="AY58">
        <v>1.43</v>
      </c>
      <c r="BC58">
        <v>80.3</v>
      </c>
      <c r="BD58">
        <v>1993</v>
      </c>
      <c r="BE58">
        <v>6.8</v>
      </c>
      <c r="BF58">
        <v>746607</v>
      </c>
      <c r="BG58">
        <v>666310</v>
      </c>
      <c r="BH58">
        <v>647304</v>
      </c>
      <c r="BI58">
        <v>671289</v>
      </c>
      <c r="BJ58">
        <v>608070</v>
      </c>
      <c r="BK58">
        <v>677587</v>
      </c>
      <c r="BL58">
        <v>680757</v>
      </c>
      <c r="BM58">
        <v>657041</v>
      </c>
      <c r="BN58">
        <v>678877</v>
      </c>
      <c r="BO58">
        <v>53.7</v>
      </c>
      <c r="BW58">
        <v>14</v>
      </c>
      <c r="BX58">
        <v>2</v>
      </c>
      <c r="BY58" t="s">
        <v>141</v>
      </c>
      <c r="BZ58">
        <v>2</v>
      </c>
      <c r="CA58">
        <v>1</v>
      </c>
      <c r="CB58">
        <v>1</v>
      </c>
      <c r="CC58">
        <v>2</v>
      </c>
      <c r="CD58">
        <v>1</v>
      </c>
      <c r="CE58">
        <v>2</v>
      </c>
      <c r="CF58">
        <v>1</v>
      </c>
      <c r="CG58">
        <v>2</v>
      </c>
      <c r="CH58" t="s">
        <v>126</v>
      </c>
      <c r="CI58" t="s">
        <v>126</v>
      </c>
      <c r="CJ58">
        <v>80</v>
      </c>
      <c r="CK58">
        <v>0</v>
      </c>
      <c r="CL58">
        <v>1.0999999999999999E-2</v>
      </c>
      <c r="CP58">
        <v>-1.0999999999999999E-2</v>
      </c>
      <c r="CR58">
        <v>1</v>
      </c>
      <c r="CS58">
        <v>-1</v>
      </c>
      <c r="CT58">
        <v>0.64900000000000002</v>
      </c>
      <c r="CU58">
        <v>0.35099999999999998</v>
      </c>
      <c r="CV58">
        <v>32</v>
      </c>
      <c r="CW58">
        <v>30</v>
      </c>
      <c r="CX58">
        <v>32</v>
      </c>
      <c r="CY58">
        <v>30</v>
      </c>
      <c r="CZ58">
        <v>1</v>
      </c>
      <c r="DA58">
        <v>0</v>
      </c>
      <c r="DB58">
        <v>6</v>
      </c>
      <c r="DC58">
        <v>1</v>
      </c>
      <c r="DD58">
        <v>6</v>
      </c>
      <c r="DE58">
        <v>2</v>
      </c>
      <c r="DF58">
        <v>3.56</v>
      </c>
      <c r="DG58">
        <v>-1.25</v>
      </c>
      <c r="DH58">
        <v>-1.25</v>
      </c>
      <c r="DI58">
        <v>34.200000000000003</v>
      </c>
      <c r="DJ58" s="6">
        <f>(-AS58-SQRT(AS58^2-2*AV58*(50-BO58)))/AV58</f>
        <v>-3.1888433818900434E-2</v>
      </c>
      <c r="DK58" s="2">
        <f>AR58+AU58*$DJ58</f>
        <v>4.2907044068863325</v>
      </c>
      <c r="DL58" s="2">
        <f>AS58+AV58*$DJ58</f>
        <v>-116.36622545603696</v>
      </c>
      <c r="DM58" s="2">
        <f>AT58+AW58*$DJ58</f>
        <v>-9.63669146933257E-2</v>
      </c>
      <c r="DN58" s="4">
        <f>(-DL58-SQRT(DL58^2-2*AV58*(BO58-17/12)))/AV58</f>
        <v>0.46928216556299807</v>
      </c>
      <c r="DO58" s="12">
        <f t="shared" si="1"/>
        <v>9.1549239423435829</v>
      </c>
      <c r="DP58" s="12">
        <f t="shared" si="2"/>
        <v>-106.45636261572146</v>
      </c>
      <c r="DQ58" s="12">
        <f t="shared" si="3"/>
        <v>-15.043473597187246</v>
      </c>
      <c r="DR58" s="5">
        <f>(2 *DK58 +AU58*$DN58)/2</f>
        <v>6.7228141746149586</v>
      </c>
      <c r="DS58" s="5">
        <f>(2 *DL58 +AV58*$DN58)/2</f>
        <v>-111.41129403587921</v>
      </c>
      <c r="DT58" s="5">
        <f>(2 *DM58 +AW58*$DN58)/2</f>
        <v>-7.5699202559402856</v>
      </c>
      <c r="DU58" s="5">
        <f>SQRT(DR58^2+DS58^2+DT58^2)</f>
        <v>111.87035515209931</v>
      </c>
      <c r="DV58" s="16">
        <f>DR58/$DU58</f>
        <v>6.0094688762492958E-2</v>
      </c>
      <c r="DW58" s="16">
        <f>DS58/$DU58</f>
        <v>-0.99589649004335457</v>
      </c>
      <c r="DX58" s="16">
        <f>DT58/$DU58</f>
        <v>-6.7666901080703612E-2</v>
      </c>
      <c r="DY58" s="16">
        <f t="shared" si="4"/>
        <v>20.429373536899927</v>
      </c>
      <c r="DZ58" s="9">
        <f>AU58+$DY58*DV58</f>
        <v>11.59293100918161</v>
      </c>
      <c r="EA58" s="9">
        <f>AV58+$DY58*DW58</f>
        <v>0.77152540523417201</v>
      </c>
      <c r="EB58" s="9">
        <f>AW58+$DY58*DX58+32.174</f>
        <v>-1.0593933084754568</v>
      </c>
      <c r="EC58" s="9">
        <f t="shared" si="5"/>
        <v>11.666773976408768</v>
      </c>
      <c r="ED58" s="22">
        <f t="shared" si="6"/>
        <v>0.17317623878155367</v>
      </c>
      <c r="EE58" s="22">
        <f t="shared" si="7"/>
        <v>0.12025749876003521</v>
      </c>
      <c r="EF58" s="22">
        <f t="shared" si="8"/>
        <v>1061.7304186553952</v>
      </c>
      <c r="EG58" s="23">
        <f t="shared" si="9"/>
        <v>0.53272976349994738</v>
      </c>
      <c r="EH58" s="12">
        <f>IF(S58="L",1,-1)</f>
        <v>-1</v>
      </c>
      <c r="EI58" s="10">
        <f>DEGREES(ATAN(DM58/SQRT(DL58^2+DK58^2)))</f>
        <v>-4.7416392914655763E-2</v>
      </c>
      <c r="EJ58" s="10">
        <f>-DEGREES(ATAN(DK58/SQRT(DL58^2+DM58^2)))*EH58</f>
        <v>2.111676708316045</v>
      </c>
      <c r="EK58" s="10">
        <f>DEGREES(ATAN(DQ58/SQRT(DP58^2+DO58^2)))</f>
        <v>-8.0140846802659897</v>
      </c>
      <c r="EL58" s="10">
        <f>-DEGREES(ATAN(DO58/SQRT(DP58^2+DQ58^2)))*EH58</f>
        <v>4.8670514193781642</v>
      </c>
      <c r="EM58" s="15">
        <f>(AD58-D58- (DK58/DL58)*(17/12-BO58))*12*EH58</f>
        <v>-14.666243325065871</v>
      </c>
      <c r="EN58" s="15">
        <f>(AE58-E58-(DM58/DL58)*(17/12-BO58)+0.5*32.174*DN58^2)*12</f>
        <v>0.43283160008499699</v>
      </c>
      <c r="EO58" s="15">
        <f t="shared" si="10"/>
        <v>14.672628819133651</v>
      </c>
      <c r="EP58" s="15">
        <f>EM58/DN58*0.4</f>
        <v>-12.50100208472297</v>
      </c>
      <c r="EQ58" s="15">
        <f>EN58/DN58*0.4</f>
        <v>0.3689307899146167</v>
      </c>
      <c r="ER58" s="17">
        <f>SIN(RADIANS(CJ58))*EH58</f>
        <v>-0.98480775301220802</v>
      </c>
      <c r="ES58" s="17">
        <f t="shared" si="11"/>
        <v>-0.17364817766693041</v>
      </c>
      <c r="ET58" s="16">
        <f t="shared" si="12"/>
        <v>0.99999999999999989</v>
      </c>
      <c r="EU58" s="20">
        <f>(0.5*DZ58*DN58^2)*12*EH58</f>
        <v>-15.318371620851433</v>
      </c>
      <c r="EV58" s="20">
        <f>(0.5*EB58*DN58^2)*12</f>
        <v>-1.3998341212431622</v>
      </c>
      <c r="EW58" s="20">
        <f t="shared" si="13"/>
        <v>15.382198954684704</v>
      </c>
      <c r="EX58" s="14">
        <f t="shared" si="14"/>
        <v>-0.1698628319016553</v>
      </c>
      <c r="EY58" s="14">
        <f t="shared" si="15"/>
        <v>1.2712566957479987</v>
      </c>
      <c r="EZ58" s="5">
        <f t="shared" si="16"/>
        <v>-0.21652470691269343</v>
      </c>
      <c r="FA58" s="5">
        <f t="shared" si="17"/>
        <v>2.9807068561108405</v>
      </c>
      <c r="FB58" s="9">
        <f>IFERROR(INDEX('Pitcher Heights'!$B:$B,MATCH(H58,'Pitcher Heights'!A:A,0)),75)</f>
        <v>76</v>
      </c>
      <c r="FC58" s="26">
        <f>(9.58+0.31*FB58+1.02*ABS(D58)-2.57*E58-1.88*BE58)</f>
        <v>8.8708000000000027</v>
      </c>
      <c r="FD58" s="26">
        <f>17.16 -0.25*FB58-0.85*ABS(D58)+2.53*E58+0.665*BE58</f>
        <v>14.233499999999999</v>
      </c>
      <c r="FE58" s="26">
        <f t="shared" si="18"/>
        <v>-21.371802084722972</v>
      </c>
      <c r="FF58" s="26">
        <f t="shared" si="19"/>
        <v>-13.864569210085383</v>
      </c>
    </row>
    <row r="59" spans="1:162" x14ac:dyDescent="0.25">
      <c r="A59" t="s">
        <v>127</v>
      </c>
      <c r="B59" s="1">
        <v>45505</v>
      </c>
      <c r="C59">
        <v>93.8</v>
      </c>
      <c r="D59">
        <v>1.97</v>
      </c>
      <c r="E59">
        <v>5.46</v>
      </c>
      <c r="F59" t="s">
        <v>206</v>
      </c>
      <c r="G59">
        <v>702616</v>
      </c>
      <c r="H59">
        <v>682120</v>
      </c>
      <c r="I59" t="s">
        <v>229</v>
      </c>
      <c r="J59" t="s">
        <v>229</v>
      </c>
      <c r="O59">
        <v>12</v>
      </c>
      <c r="P59" t="s">
        <v>236</v>
      </c>
      <c r="Q59" t="s">
        <v>118</v>
      </c>
      <c r="R59" t="s">
        <v>119</v>
      </c>
      <c r="S59" t="s">
        <v>119</v>
      </c>
      <c r="T59" t="s">
        <v>120</v>
      </c>
      <c r="U59" t="s">
        <v>121</v>
      </c>
      <c r="V59" t="s">
        <v>122</v>
      </c>
      <c r="Y59">
        <v>0</v>
      </c>
      <c r="Z59">
        <v>1</v>
      </c>
      <c r="AA59">
        <v>2024</v>
      </c>
      <c r="AB59">
        <v>1.32</v>
      </c>
      <c r="AC59">
        <v>0.39</v>
      </c>
      <c r="AD59">
        <v>1.68</v>
      </c>
      <c r="AE59">
        <v>3.22</v>
      </c>
      <c r="AI59">
        <v>1</v>
      </c>
      <c r="AJ59">
        <v>8</v>
      </c>
      <c r="AK59" t="s">
        <v>140</v>
      </c>
      <c r="AR59">
        <v>-3.6606607508683102</v>
      </c>
      <c r="AS59">
        <v>-136.563813227254</v>
      </c>
      <c r="AT59">
        <v>-0.952136496163968</v>
      </c>
      <c r="AU59">
        <v>17.2938619415904</v>
      </c>
      <c r="AV59">
        <v>30.3506883081848</v>
      </c>
      <c r="AW59">
        <v>-27.238415709422799</v>
      </c>
      <c r="AX59">
        <v>3.55</v>
      </c>
      <c r="AY59">
        <v>1.66</v>
      </c>
      <c r="BC59">
        <v>94</v>
      </c>
      <c r="BD59">
        <v>2282</v>
      </c>
      <c r="BE59">
        <v>6.4</v>
      </c>
      <c r="BF59">
        <v>746607</v>
      </c>
      <c r="BG59">
        <v>666310</v>
      </c>
      <c r="BH59">
        <v>647304</v>
      </c>
      <c r="BI59">
        <v>671289</v>
      </c>
      <c r="BJ59">
        <v>608070</v>
      </c>
      <c r="BK59">
        <v>677587</v>
      </c>
      <c r="BL59">
        <v>680757</v>
      </c>
      <c r="BM59">
        <v>657041</v>
      </c>
      <c r="BN59">
        <v>678877</v>
      </c>
      <c r="BO59">
        <v>54.11</v>
      </c>
      <c r="BQ59">
        <v>0.72019200000000005</v>
      </c>
      <c r="BR59">
        <v>0.7</v>
      </c>
      <c r="BS59">
        <v>1</v>
      </c>
      <c r="BT59">
        <v>0</v>
      </c>
      <c r="BU59">
        <v>0</v>
      </c>
      <c r="BW59">
        <v>64</v>
      </c>
      <c r="BX59">
        <v>2</v>
      </c>
      <c r="BY59" t="s">
        <v>130</v>
      </c>
      <c r="BZ59">
        <v>10</v>
      </c>
      <c r="CA59">
        <v>2</v>
      </c>
      <c r="CB59">
        <v>2</v>
      </c>
      <c r="CC59">
        <v>10</v>
      </c>
      <c r="CD59">
        <v>2</v>
      </c>
      <c r="CE59">
        <v>10</v>
      </c>
      <c r="CF59">
        <v>2</v>
      </c>
      <c r="CG59">
        <v>10</v>
      </c>
      <c r="CH59" t="s">
        <v>142</v>
      </c>
      <c r="CI59" t="s">
        <v>126</v>
      </c>
      <c r="CJ59">
        <v>130</v>
      </c>
      <c r="CK59">
        <v>0</v>
      </c>
      <c r="CL59">
        <v>0.29199999999999998</v>
      </c>
      <c r="CP59">
        <v>-0.29199999999999998</v>
      </c>
      <c r="CR59">
        <v>8</v>
      </c>
      <c r="CS59">
        <v>-8</v>
      </c>
      <c r="CT59">
        <v>0.999</v>
      </c>
      <c r="CU59">
        <v>1E-3</v>
      </c>
      <c r="CV59">
        <v>27</v>
      </c>
      <c r="CW59">
        <v>20</v>
      </c>
      <c r="CX59">
        <v>28</v>
      </c>
      <c r="CY59">
        <v>21</v>
      </c>
      <c r="CZ59">
        <v>1</v>
      </c>
      <c r="DA59">
        <v>2</v>
      </c>
      <c r="DB59">
        <v>2</v>
      </c>
      <c r="DC59">
        <v>1</v>
      </c>
      <c r="DD59">
        <v>3</v>
      </c>
      <c r="DE59">
        <v>1</v>
      </c>
      <c r="DF59">
        <v>2.19</v>
      </c>
      <c r="DG59">
        <v>1.32</v>
      </c>
      <c r="DH59">
        <v>1.32</v>
      </c>
      <c r="DI59">
        <v>19.3</v>
      </c>
      <c r="DJ59" s="6">
        <f>(-AS59-SQRT(AS59^2-2*AV59*(50-BO59)))/AV59</f>
        <v>-2.999583771891778E-2</v>
      </c>
      <c r="DK59" s="2">
        <f>AR59+AU59*$DJ59</f>
        <v>-4.1794046272016239</v>
      </c>
      <c r="DL59" s="2">
        <f>AS59+AV59*$DJ59</f>
        <v>-137.47420754840377</v>
      </c>
      <c r="DM59" s="2">
        <f>AT59+AW59*$DJ59</f>
        <v>-0.13509739882370098</v>
      </c>
      <c r="DN59" s="4">
        <f>(-DL59-SQRT(DL59^2-2*AV59*(BO59-17/12)))/AV59</f>
        <v>0.40105096950215774</v>
      </c>
      <c r="DO59" s="12">
        <f t="shared" si="1"/>
        <v>2.7563154709096738</v>
      </c>
      <c r="DP59" s="12">
        <f t="shared" si="2"/>
        <v>-125.30203457734845</v>
      </c>
      <c r="DQ59" s="12">
        <f t="shared" si="3"/>
        <v>-11.059090426790519</v>
      </c>
      <c r="DR59" s="5">
        <f>(2 *DK59 +AU59*$DN59)/2</f>
        <v>-0.71154457814597505</v>
      </c>
      <c r="DS59" s="5">
        <f>(2 *DL59 +AV59*$DN59)/2</f>
        <v>-131.38812106287611</v>
      </c>
      <c r="DT59" s="5">
        <f>(2 *DM59 +AW59*$DN59)/2</f>
        <v>-5.59709391280711</v>
      </c>
      <c r="DU59" s="5">
        <f>SQRT(DR59^2+DS59^2+DT59^2)</f>
        <v>131.50920923033664</v>
      </c>
      <c r="DV59" s="16">
        <f>DR59/$DU59</f>
        <v>-5.4106064686292362E-3</v>
      </c>
      <c r="DW59" s="16">
        <f>DS59/$DU59</f>
        <v>-0.9990792419164467</v>
      </c>
      <c r="DX59" s="16">
        <f>DT59/$DU59</f>
        <v>-4.2560471206270233E-2</v>
      </c>
      <c r="DY59" s="16">
        <f t="shared" si="4"/>
        <v>30.626373740957611</v>
      </c>
      <c r="DZ59" s="9">
        <f>AU59+$DY59*DV59</f>
        <v>17.128154685716918</v>
      </c>
      <c r="EA59" s="9">
        <f>AV59+$DY59*DW59</f>
        <v>-0.2474859515808987</v>
      </c>
      <c r="EB59" s="9">
        <f>AW59+$DY59*DX59+32.174</f>
        <v>3.6321113928227042</v>
      </c>
      <c r="EC59" s="9">
        <f t="shared" si="5"/>
        <v>17.510772838568514</v>
      </c>
      <c r="ED59" s="22">
        <f t="shared" si="6"/>
        <v>0.18808775976910216</v>
      </c>
      <c r="EE59" s="22">
        <f t="shared" si="7"/>
        <v>0.13620167755917731</v>
      </c>
      <c r="EF59" s="22">
        <f t="shared" si="8"/>
        <v>1413.5972760276306</v>
      </c>
      <c r="EG59" s="23">
        <f t="shared" si="9"/>
        <v>0.61945542332499148</v>
      </c>
      <c r="EH59" s="12">
        <f>IF(S59="L",1,-1)</f>
        <v>1</v>
      </c>
      <c r="EI59" s="10">
        <f>DEGREES(ATAN(DM59/SQRT(DL59^2+DK59^2)))</f>
        <v>-5.6279165706000368E-2</v>
      </c>
      <c r="EJ59" s="10">
        <f>-DEGREES(ATAN(DK59/SQRT(DL59^2+DM59^2)))*EH59</f>
        <v>1.7413331696456051</v>
      </c>
      <c r="EK59" s="10">
        <f>DEGREES(ATAN(DQ59/SQRT(DP59^2+DO59^2)))</f>
        <v>-5.0426116267303547</v>
      </c>
      <c r="EL59" s="10">
        <f>-DEGREES(ATAN(DO59/SQRT(DP59^2+DQ59^2)))*EH59</f>
        <v>-1.2552752729883632</v>
      </c>
      <c r="EM59" s="15">
        <f>(AD59-D59- (DK59/DL59)*(17/12-BO59))*12*EH59</f>
        <v>15.743396017333986</v>
      </c>
      <c r="EN59" s="15">
        <f>(AE59-E59-(DM59/DL59)*(17/12-BO59)+0.5*32.174*DN59^2)*12</f>
        <v>4.7909476501157098</v>
      </c>
      <c r="EO59" s="15">
        <f t="shared" si="10"/>
        <v>16.456235825508724</v>
      </c>
      <c r="EP59" s="15">
        <f>EM59/DN59*0.4</f>
        <v>15.702139842102321</v>
      </c>
      <c r="EQ59" s="15">
        <f>EN59/DN59*0.4</f>
        <v>4.778392787393507</v>
      </c>
      <c r="ER59" s="17">
        <f>SIN(RADIANS(CJ59))*EH59</f>
        <v>0.76604444311897801</v>
      </c>
      <c r="ES59" s="17">
        <f t="shared" si="11"/>
        <v>0.64278760968653936</v>
      </c>
      <c r="ET59" s="16">
        <f t="shared" si="12"/>
        <v>1</v>
      </c>
      <c r="EU59" s="20">
        <f>(0.5*DZ59*DN59^2)*12*EH59</f>
        <v>16.529547617735005</v>
      </c>
      <c r="EV59" s="20">
        <f>(0.5*EB59*DN59^2)*12</f>
        <v>3.5051737517670478</v>
      </c>
      <c r="EW59" s="20">
        <f t="shared" si="13"/>
        <v>16.897105890567346</v>
      </c>
      <c r="EX59" s="14">
        <f t="shared" si="14"/>
        <v>3.5856135454729401</v>
      </c>
      <c r="EY59" s="14">
        <f t="shared" si="15"/>
        <v>-7.3560765542510804</v>
      </c>
      <c r="EZ59" s="5">
        <f t="shared" si="16"/>
        <v>3.1371880085475787</v>
      </c>
      <c r="FA59" s="5">
        <f t="shared" si="17"/>
        <v>-5.7869168406010374</v>
      </c>
      <c r="FB59" s="9">
        <f>IFERROR(INDEX('Pitcher Heights'!$B:$B,MATCH(H59,'Pitcher Heights'!A:A,0)),75)</f>
        <v>78</v>
      </c>
      <c r="FC59" s="26">
        <f>(9.58+0.31*FB59+1.02*ABS(D59)-2.57*E59-1.88*BE59)</f>
        <v>9.7051999999999978</v>
      </c>
      <c r="FD59" s="26">
        <f>17.16 -0.25*FB59-0.85*ABS(D59)+2.53*E59+0.665*BE59</f>
        <v>14.055299999999999</v>
      </c>
      <c r="FE59" s="26">
        <f t="shared" si="18"/>
        <v>5.9969398421023232</v>
      </c>
      <c r="FF59" s="26">
        <f t="shared" si="19"/>
        <v>-9.276907212606492</v>
      </c>
    </row>
    <row r="60" spans="1:162" x14ac:dyDescent="0.25">
      <c r="A60" t="s">
        <v>127</v>
      </c>
      <c r="B60" s="1">
        <v>45505</v>
      </c>
      <c r="C60">
        <v>90</v>
      </c>
      <c r="D60">
        <v>-1.49</v>
      </c>
      <c r="E60">
        <v>5.22</v>
      </c>
      <c r="F60" t="s">
        <v>134</v>
      </c>
      <c r="G60">
        <v>602104</v>
      </c>
      <c r="H60">
        <v>594902</v>
      </c>
      <c r="J60" t="s">
        <v>160</v>
      </c>
      <c r="O60">
        <v>11</v>
      </c>
      <c r="P60" t="s">
        <v>159</v>
      </c>
      <c r="Q60" t="s">
        <v>118</v>
      </c>
      <c r="R60" t="s">
        <v>118</v>
      </c>
      <c r="S60" t="s">
        <v>118</v>
      </c>
      <c r="T60" t="s">
        <v>120</v>
      </c>
      <c r="U60" t="s">
        <v>121</v>
      </c>
      <c r="V60" t="s">
        <v>129</v>
      </c>
      <c r="Y60">
        <v>1</v>
      </c>
      <c r="Z60">
        <v>1</v>
      </c>
      <c r="AA60">
        <v>2024</v>
      </c>
      <c r="AB60">
        <v>-1.1100000000000001</v>
      </c>
      <c r="AC60">
        <v>1.1100000000000001</v>
      </c>
      <c r="AD60">
        <v>-0.45</v>
      </c>
      <c r="AE60">
        <v>3.51</v>
      </c>
      <c r="AI60">
        <v>1</v>
      </c>
      <c r="AJ60">
        <v>5</v>
      </c>
      <c r="AK60" t="s">
        <v>140</v>
      </c>
      <c r="AR60">
        <v>4.9892802374471801</v>
      </c>
      <c r="AS60">
        <v>-131.02405846275701</v>
      </c>
      <c r="AT60">
        <v>-0.647554062518788</v>
      </c>
      <c r="AU60">
        <v>-13.793436434582301</v>
      </c>
      <c r="AV60">
        <v>27.066824045543999</v>
      </c>
      <c r="AW60">
        <v>-19.468351808274399</v>
      </c>
      <c r="AX60">
        <v>3.22</v>
      </c>
      <c r="AY60">
        <v>1.51</v>
      </c>
      <c r="BC60">
        <v>91.3</v>
      </c>
      <c r="BD60">
        <v>1985</v>
      </c>
      <c r="BE60">
        <v>7</v>
      </c>
      <c r="BF60">
        <v>746607</v>
      </c>
      <c r="BG60">
        <v>666310</v>
      </c>
      <c r="BH60">
        <v>647304</v>
      </c>
      <c r="BI60">
        <v>671289</v>
      </c>
      <c r="BJ60">
        <v>608070</v>
      </c>
      <c r="BK60">
        <v>677587</v>
      </c>
      <c r="BL60">
        <v>680757</v>
      </c>
      <c r="BM60">
        <v>657041</v>
      </c>
      <c r="BN60">
        <v>678877</v>
      </c>
      <c r="BO60">
        <v>53.48</v>
      </c>
      <c r="BW60">
        <v>37</v>
      </c>
      <c r="BX60">
        <v>3</v>
      </c>
      <c r="BY60" t="s">
        <v>130</v>
      </c>
      <c r="BZ60">
        <v>5</v>
      </c>
      <c r="CA60">
        <v>2</v>
      </c>
      <c r="CB60">
        <v>2</v>
      </c>
      <c r="CC60">
        <v>5</v>
      </c>
      <c r="CD60">
        <v>2</v>
      </c>
      <c r="CE60">
        <v>5</v>
      </c>
      <c r="CF60">
        <v>2</v>
      </c>
      <c r="CG60">
        <v>5</v>
      </c>
      <c r="CH60" t="s">
        <v>142</v>
      </c>
      <c r="CI60" t="s">
        <v>126</v>
      </c>
      <c r="CJ60">
        <v>216</v>
      </c>
      <c r="CK60">
        <v>0</v>
      </c>
      <c r="CL60">
        <v>-3.9E-2</v>
      </c>
      <c r="CM60">
        <v>67.400000000000006</v>
      </c>
      <c r="CN60">
        <v>6.6</v>
      </c>
      <c r="CP60">
        <v>3.9E-2</v>
      </c>
      <c r="CR60">
        <v>3</v>
      </c>
      <c r="CS60">
        <v>-3</v>
      </c>
      <c r="CT60">
        <v>0.86799999999999999</v>
      </c>
      <c r="CU60">
        <v>0.13200000000000001</v>
      </c>
      <c r="CV60">
        <v>32</v>
      </c>
      <c r="CW60">
        <v>30</v>
      </c>
      <c r="CX60">
        <v>32</v>
      </c>
      <c r="CY60">
        <v>30</v>
      </c>
      <c r="CZ60">
        <v>2</v>
      </c>
      <c r="DA60">
        <v>1</v>
      </c>
      <c r="DB60">
        <v>6</v>
      </c>
      <c r="DC60">
        <v>1</v>
      </c>
      <c r="DD60">
        <v>6</v>
      </c>
      <c r="DE60">
        <v>2</v>
      </c>
      <c r="DF60">
        <v>1.7</v>
      </c>
      <c r="DG60">
        <v>1.1100000000000001</v>
      </c>
      <c r="DH60">
        <v>1.1100000000000001</v>
      </c>
      <c r="DI60">
        <v>36.9</v>
      </c>
      <c r="DJ60" s="6">
        <f>(-AS60-SQRT(AS60^2-2*AV60*(50-BO60)))/AV60</f>
        <v>-2.6487540812244859E-2</v>
      </c>
      <c r="DK60" s="2">
        <f>AR60+AU60*$DJ60</f>
        <v>5.3546344479492838</v>
      </c>
      <c r="DL60" s="2">
        <f>AS60+AV60*$DJ60</f>
        <v>-131.74099206932121</v>
      </c>
      <c r="DM60" s="2">
        <f>AT60+AW60*$DJ60</f>
        <v>-0.13188529944997884</v>
      </c>
      <c r="DN60" s="4">
        <f>(-DL60-SQRT(DL60^2-2*AV60*(BO60-17/12)))/AV60</f>
        <v>0.41269049602927665</v>
      </c>
      <c r="DO60" s="12">
        <f t="shared" si="1"/>
        <v>-0.33778567618678323</v>
      </c>
      <c r="DP60" s="12">
        <f t="shared" si="2"/>
        <v>-120.5707710280285</v>
      </c>
      <c r="DQ60" s="12">
        <f t="shared" si="3"/>
        <v>-8.166289064079205</v>
      </c>
      <c r="DR60" s="5">
        <f>(2 *DK60 +AU60*$DN60)/2</f>
        <v>2.5084243858812503</v>
      </c>
      <c r="DS60" s="5">
        <f>(2 *DL60 +AV60*$DN60)/2</f>
        <v>-126.15588154867486</v>
      </c>
      <c r="DT60" s="5">
        <f>(2 *DM60 +AW60*$DN60)/2</f>
        <v>-4.1490871817645925</v>
      </c>
      <c r="DU60" s="5">
        <f>SQRT(DR60^2+DS60^2+DT60^2)</f>
        <v>126.24901412155602</v>
      </c>
      <c r="DV60" s="16">
        <f>DR60/$DU60</f>
        <v>1.986886316170414E-2</v>
      </c>
      <c r="DW60" s="16">
        <f>DS60/$DU60</f>
        <v>-0.99926231049383496</v>
      </c>
      <c r="DX60" s="16">
        <f>DT60/$DU60</f>
        <v>-3.2864313520656385E-2</v>
      </c>
      <c r="DY60" s="16">
        <f t="shared" si="4"/>
        <v>27.738479440184797</v>
      </c>
      <c r="DZ60" s="9">
        <f>AU60+$DY60*DV60</f>
        <v>-13.242304382271525</v>
      </c>
      <c r="EA60" s="9">
        <f>AV60+$DY60*DW60</f>
        <v>-0.65119300944079939</v>
      </c>
      <c r="EB60" s="9">
        <f>AW60+$DY60*DX60+32.174</f>
        <v>11.794042106817088</v>
      </c>
      <c r="EC60" s="9">
        <f t="shared" si="5"/>
        <v>17.744917776807156</v>
      </c>
      <c r="ED60" s="22">
        <f t="shared" si="6"/>
        <v>0.20681667558462768</v>
      </c>
      <c r="EE60" s="22">
        <f t="shared" si="7"/>
        <v>0.15867585505956974</v>
      </c>
      <c r="EF60" s="22">
        <f t="shared" si="8"/>
        <v>1580.9783374057888</v>
      </c>
      <c r="EG60" s="23">
        <f t="shared" si="9"/>
        <v>0.79646263849158128</v>
      </c>
      <c r="EH60" s="12">
        <f>IF(S60="L",1,-1)</f>
        <v>-1</v>
      </c>
      <c r="EI60" s="10">
        <f>DEGREES(ATAN(DM60/SQRT(DL60^2+DK60^2)))</f>
        <v>-5.7311201078293739E-2</v>
      </c>
      <c r="EJ60" s="10">
        <f>-DEGREES(ATAN(DK60/SQRT(DL60^2+DM60^2)))*EH60</f>
        <v>2.3275141415527099</v>
      </c>
      <c r="EK60" s="10">
        <f>DEGREES(ATAN(DQ60/SQRT(DP60^2+DO60^2)))</f>
        <v>-3.8747248486753638</v>
      </c>
      <c r="EL60" s="10">
        <f>-DEGREES(ATAN(DO60/SQRT(DP60^2+DQ60^2)))*EH60</f>
        <v>-0.16014995904208179</v>
      </c>
      <c r="EM60" s="15">
        <f>(AD60-D60- (DK60/DL60)*(17/12-BO60))*12*EH60</f>
        <v>12.913473702858472</v>
      </c>
      <c r="EN60" s="15">
        <f>(AE60-E60-(DM60/DL60)*(17/12-BO60)+0.5*32.174*DN60^2)*12</f>
        <v>12.9834331296227</v>
      </c>
      <c r="EO60" s="15">
        <f t="shared" si="10"/>
        <v>18.311945251824056</v>
      </c>
      <c r="EP60" s="15">
        <f>EM60/DN60*0.4</f>
        <v>12.516376148330179</v>
      </c>
      <c r="EQ60" s="15">
        <f>EN60/DN60*0.4</f>
        <v>12.58418427809071</v>
      </c>
      <c r="ER60" s="17">
        <f>SIN(RADIANS(CJ60))*EH60</f>
        <v>0.58778525229247303</v>
      </c>
      <c r="ES60" s="17">
        <f t="shared" si="11"/>
        <v>0.80901699437494756</v>
      </c>
      <c r="ET60" s="16">
        <f t="shared" si="12"/>
        <v>1</v>
      </c>
      <c r="EU60" s="20">
        <f>(0.5*DZ60*DN60^2)*12*EH60</f>
        <v>13.532054915250669</v>
      </c>
      <c r="EV60" s="20">
        <f>(0.5*EB60*DN60^2)*12</f>
        <v>12.052103686416764</v>
      </c>
      <c r="EW60" s="20">
        <f t="shared" si="13"/>
        <v>18.120974408058203</v>
      </c>
      <c r="EX60" s="14">
        <f t="shared" si="14"/>
        <v>2.8808134010247315</v>
      </c>
      <c r="EY60" s="14">
        <f t="shared" si="15"/>
        <v>-2.6080725643358278</v>
      </c>
      <c r="EZ60" s="5">
        <f t="shared" si="16"/>
        <v>2.1499823430491158</v>
      </c>
      <c r="FA60" s="5">
        <f t="shared" si="17"/>
        <v>-1.8312417791665911</v>
      </c>
      <c r="FB60" s="9">
        <f>IFERROR(INDEX('Pitcher Heights'!$B:$B,MATCH(H60,'Pitcher Heights'!A:A,0)),75)</f>
        <v>76</v>
      </c>
      <c r="FC60" s="26">
        <f>(9.58+0.31*FB60+1.02*ABS(D60)-2.57*E60-1.88*BE60)</f>
        <v>8.0844000000000058</v>
      </c>
      <c r="FD60" s="26">
        <f>17.16 -0.25*FB60-0.85*ABS(D60)+2.53*E60+0.665*BE60</f>
        <v>14.755099999999999</v>
      </c>
      <c r="FE60" s="26">
        <f t="shared" si="18"/>
        <v>4.4319761483301736</v>
      </c>
      <c r="FF60" s="26">
        <f t="shared" si="19"/>
        <v>-2.1709157219092887</v>
      </c>
    </row>
    <row r="61" spans="1:162" x14ac:dyDescent="0.25">
      <c r="A61" t="s">
        <v>133</v>
      </c>
      <c r="B61" s="1">
        <v>45505</v>
      </c>
      <c r="C61">
        <v>79.8</v>
      </c>
      <c r="D61">
        <v>-1.62</v>
      </c>
      <c r="E61">
        <v>5.0599999999999996</v>
      </c>
      <c r="F61" t="s">
        <v>134</v>
      </c>
      <c r="G61">
        <v>602104</v>
      </c>
      <c r="H61">
        <v>594902</v>
      </c>
      <c r="I61" t="s">
        <v>135</v>
      </c>
      <c r="J61" t="s">
        <v>136</v>
      </c>
      <c r="O61">
        <v>9</v>
      </c>
      <c r="P61" t="s">
        <v>159</v>
      </c>
      <c r="Q61" t="s">
        <v>118</v>
      </c>
      <c r="R61" t="s">
        <v>118</v>
      </c>
      <c r="S61" t="s">
        <v>118</v>
      </c>
      <c r="T61" t="s">
        <v>120</v>
      </c>
      <c r="U61" t="s">
        <v>121</v>
      </c>
      <c r="V61" t="s">
        <v>138</v>
      </c>
      <c r="W61">
        <v>8</v>
      </c>
      <c r="X61" t="s">
        <v>150</v>
      </c>
      <c r="Y61">
        <v>1</v>
      </c>
      <c r="Z61">
        <v>2</v>
      </c>
      <c r="AA61">
        <v>2024</v>
      </c>
      <c r="AB61">
        <v>0.85</v>
      </c>
      <c r="AC61">
        <v>0.37</v>
      </c>
      <c r="AD61">
        <v>0.5</v>
      </c>
      <c r="AE61">
        <v>1.83</v>
      </c>
      <c r="AI61">
        <v>1</v>
      </c>
      <c r="AJ61">
        <v>5</v>
      </c>
      <c r="AK61" t="s">
        <v>140</v>
      </c>
      <c r="AL61">
        <v>145.4</v>
      </c>
      <c r="AM61">
        <v>52.47</v>
      </c>
      <c r="AR61">
        <v>3.1087125231548498</v>
      </c>
      <c r="AS61">
        <v>-116.27118046369699</v>
      </c>
      <c r="AT61">
        <v>-1.1055381216728499</v>
      </c>
      <c r="AU61">
        <v>7.2075574398820201</v>
      </c>
      <c r="AV61">
        <v>20.6933023840893</v>
      </c>
      <c r="AW61">
        <v>-28.851680437166198</v>
      </c>
      <c r="AX61">
        <v>3.22</v>
      </c>
      <c r="AY61">
        <v>1.51</v>
      </c>
      <c r="AZ61">
        <v>365</v>
      </c>
      <c r="BA61">
        <v>97.5</v>
      </c>
      <c r="BB61">
        <v>26</v>
      </c>
      <c r="BC61">
        <v>80.900000000000006</v>
      </c>
      <c r="BD61">
        <v>2025</v>
      </c>
      <c r="BE61">
        <v>6.8</v>
      </c>
      <c r="BF61">
        <v>746607</v>
      </c>
      <c r="BG61">
        <v>666310</v>
      </c>
      <c r="BH61">
        <v>647304</v>
      </c>
      <c r="BI61">
        <v>671289</v>
      </c>
      <c r="BJ61">
        <v>608070</v>
      </c>
      <c r="BK61">
        <v>677587</v>
      </c>
      <c r="BL61">
        <v>680757</v>
      </c>
      <c r="BM61">
        <v>657041</v>
      </c>
      <c r="BN61">
        <v>678877</v>
      </c>
      <c r="BO61">
        <v>53.66</v>
      </c>
      <c r="BP61">
        <v>0.28899999999999998</v>
      </c>
      <c r="BQ61">
        <v>0.41299999999999998</v>
      </c>
      <c r="BR61">
        <v>0</v>
      </c>
      <c r="BS61">
        <v>1</v>
      </c>
      <c r="BT61">
        <v>0</v>
      </c>
      <c r="BU61">
        <v>0</v>
      </c>
      <c r="BV61">
        <v>5</v>
      </c>
      <c r="BW61">
        <v>37</v>
      </c>
      <c r="BX61">
        <v>5</v>
      </c>
      <c r="BY61" t="s">
        <v>141</v>
      </c>
      <c r="BZ61">
        <v>5</v>
      </c>
      <c r="CA61">
        <v>2</v>
      </c>
      <c r="CB61">
        <v>2</v>
      </c>
      <c r="CC61">
        <v>5</v>
      </c>
      <c r="CD61">
        <v>2</v>
      </c>
      <c r="CE61">
        <v>5</v>
      </c>
      <c r="CF61">
        <v>2</v>
      </c>
      <c r="CG61">
        <v>5</v>
      </c>
      <c r="CH61" t="s">
        <v>142</v>
      </c>
      <c r="CI61" t="s">
        <v>142</v>
      </c>
      <c r="CJ61">
        <v>71</v>
      </c>
      <c r="CK61">
        <v>1.4999999999999999E-2</v>
      </c>
      <c r="CL61">
        <v>-0.115</v>
      </c>
      <c r="CM61">
        <v>70.2</v>
      </c>
      <c r="CN61">
        <v>8</v>
      </c>
      <c r="CO61">
        <v>0.74099999999999999</v>
      </c>
      <c r="CP61">
        <v>0.115</v>
      </c>
      <c r="CQ61">
        <v>97.5</v>
      </c>
      <c r="CR61">
        <v>3</v>
      </c>
      <c r="CS61">
        <v>-3</v>
      </c>
      <c r="CT61">
        <v>0.86799999999999999</v>
      </c>
      <c r="CU61">
        <v>0.13200000000000001</v>
      </c>
      <c r="CV61">
        <v>32</v>
      </c>
      <c r="CW61">
        <v>30</v>
      </c>
      <c r="CX61">
        <v>32</v>
      </c>
      <c r="CY61">
        <v>30</v>
      </c>
      <c r="CZ61">
        <v>2</v>
      </c>
      <c r="DA61">
        <v>1</v>
      </c>
      <c r="DB61">
        <v>6</v>
      </c>
      <c r="DC61">
        <v>1</v>
      </c>
      <c r="DD61">
        <v>6</v>
      </c>
      <c r="DE61">
        <v>2</v>
      </c>
      <c r="DF61">
        <v>3.19</v>
      </c>
      <c r="DG61">
        <v>-0.85</v>
      </c>
      <c r="DH61">
        <v>-0.85</v>
      </c>
      <c r="DI61">
        <v>32.4</v>
      </c>
      <c r="DJ61" s="6">
        <f>(-AS61-SQRT(AS61^2-2*AV61*(50-BO61)))/AV61</f>
        <v>-3.1390451226138039E-2</v>
      </c>
      <c r="DK61" s="2">
        <f>AR61+AU61*$DJ61</f>
        <v>2.8824640428786448</v>
      </c>
      <c r="DL61" s="2">
        <f>AS61+AV61*$DJ61</f>
        <v>-116.92075256289247</v>
      </c>
      <c r="DM61" s="2">
        <f>AT61+AW61*$DJ61</f>
        <v>-0.19987085411786343</v>
      </c>
      <c r="DN61" s="4">
        <f>(-DL61-SQRT(DL61^2-2*AV61*(BO61-17/12)))/AV61</f>
        <v>0.46604754063446857</v>
      </c>
      <c r="DO61" s="12">
        <f t="shared" si="1"/>
        <v>6.2415284617173263</v>
      </c>
      <c r="DP61" s="12">
        <f t="shared" si="2"/>
        <v>-107.27668987918227</v>
      </c>
      <c r="DQ61" s="12">
        <f t="shared" si="3"/>
        <v>-13.646125565030779</v>
      </c>
      <c r="DR61" s="5">
        <f>(2 *DK61 +AU61*$DN61)/2</f>
        <v>4.5619962522979858</v>
      </c>
      <c r="DS61" s="5">
        <f>(2 *DL61 +AV61*$DN61)/2</f>
        <v>-112.09872122103738</v>
      </c>
      <c r="DT61" s="5">
        <f>(2 *DM61 +AW61*$DN61)/2</f>
        <v>-6.9229982095743212</v>
      </c>
      <c r="DU61" s="5">
        <f>SQRT(DR61^2+DS61^2+DT61^2)</f>
        <v>112.40490653618109</v>
      </c>
      <c r="DV61" s="16">
        <f>DR61/$DU61</f>
        <v>4.0585383617836666E-2</v>
      </c>
      <c r="DW61" s="16">
        <f>DS61/$DU61</f>
        <v>-0.99727605026703037</v>
      </c>
      <c r="DX61" s="16">
        <f>DT61/$DU61</f>
        <v>-6.1589822214263699E-2</v>
      </c>
      <c r="DY61" s="16">
        <f t="shared" si="4"/>
        <v>20.549034456154601</v>
      </c>
      <c r="DZ61" s="9">
        <f>AU61+$DY61*DV61</f>
        <v>8.0415478862611991</v>
      </c>
      <c r="EA61" s="9">
        <f>AV61+$DY61*DW61</f>
        <v>0.20024246485432684</v>
      </c>
      <c r="EB61" s="9">
        <f>AW61+$DY61*DX61+32.174</f>
        <v>2.0567081840044601</v>
      </c>
      <c r="EC61" s="9">
        <f t="shared" si="5"/>
        <v>8.3028090430837818</v>
      </c>
      <c r="ED61" s="22">
        <f t="shared" si="6"/>
        <v>0.12207368771928906</v>
      </c>
      <c r="EE61" s="22">
        <f t="shared" si="7"/>
        <v>7.4945603536278743E-2</v>
      </c>
      <c r="EF61" s="22">
        <f t="shared" si="8"/>
        <v>664.84209101779106</v>
      </c>
      <c r="EG61" s="23">
        <f t="shared" si="9"/>
        <v>0.32831708198409437</v>
      </c>
      <c r="EH61" s="12">
        <f>IF(S61="L",1,-1)</f>
        <v>-1</v>
      </c>
      <c r="EI61" s="10">
        <f>DEGREES(ATAN(DM61/SQRT(DL61^2+DK61^2)))</f>
        <v>-9.7914754384799227E-2</v>
      </c>
      <c r="EJ61" s="10">
        <f>-DEGREES(ATAN(DK61/SQRT(DL61^2+DM61^2)))*EH61</f>
        <v>1.4122329262210687</v>
      </c>
      <c r="EK61" s="10">
        <f>DEGREES(ATAN(DQ61/SQRT(DP61^2+DO61^2)))</f>
        <v>-7.2372639379595141</v>
      </c>
      <c r="EL61" s="10">
        <f>-DEGREES(ATAN(DO61/SQRT(DP61^2+DQ61^2)))*EH61</f>
        <v>3.3032475515874364</v>
      </c>
      <c r="EM61" s="15">
        <f>(AD61-D61- (DK61/DL61)*(17/12-BO61))*12*EH61</f>
        <v>-9.9844515353299492</v>
      </c>
      <c r="EN61" s="15">
        <f>(AE61-E61-(DM61/DL61)*(17/12-BO61)+0.5*32.174*DN61^2)*12</f>
        <v>4.2409086750679279</v>
      </c>
      <c r="EO61" s="15">
        <f t="shared" si="10"/>
        <v>10.84779142736525</v>
      </c>
      <c r="EP61" s="15">
        <f>EM61/DN61*0.4</f>
        <v>-8.569470420753472</v>
      </c>
      <c r="EQ61" s="15">
        <f>EN61/DN61*0.4</f>
        <v>3.6398936205473227</v>
      </c>
      <c r="ER61" s="17">
        <f>SIN(RADIANS(CJ61))*EH61</f>
        <v>-0.94551857559931674</v>
      </c>
      <c r="ES61" s="17">
        <f t="shared" si="11"/>
        <v>-0.32556815445715676</v>
      </c>
      <c r="ET61" s="16">
        <f t="shared" si="12"/>
        <v>0.99999999999999989</v>
      </c>
      <c r="EU61" s="20">
        <f>(0.5*DZ61*DN61^2)*12*EH61</f>
        <v>-10.479760168996389</v>
      </c>
      <c r="EV61" s="20">
        <f>(0.5*EB61*DN61^2)*12</f>
        <v>2.6803059324937957</v>
      </c>
      <c r="EW61" s="20">
        <f t="shared" si="13"/>
        <v>10.817088937946506</v>
      </c>
      <c r="EX61" s="14">
        <f t="shared" si="14"/>
        <v>-0.25200164425808325</v>
      </c>
      <c r="EY61" s="14">
        <f t="shared" si="15"/>
        <v>6.2020056146199654</v>
      </c>
      <c r="EZ61" s="5">
        <f t="shared" si="16"/>
        <v>0.27233676347092128</v>
      </c>
      <c r="FA61" s="5">
        <f t="shared" si="17"/>
        <v>7.7726041100113985</v>
      </c>
      <c r="FB61" s="9">
        <f>IFERROR(INDEX('Pitcher Heights'!$B:$B,MATCH(H61,'Pitcher Heights'!A:A,0)),75)</f>
        <v>76</v>
      </c>
      <c r="FC61" s="26">
        <f>(9.58+0.31*FB61+1.02*ABS(D61)-2.57*E61-1.88*BE61)</f>
        <v>9.0042000000000044</v>
      </c>
      <c r="FD61" s="26">
        <f>17.16 -0.25*FB61-0.85*ABS(D61)+2.53*E61+0.665*BE61</f>
        <v>14.106799999999998</v>
      </c>
      <c r="FE61" s="26">
        <f t="shared" si="18"/>
        <v>-17.573670420753476</v>
      </c>
      <c r="FF61" s="26">
        <f t="shared" si="19"/>
        <v>-10.466906379452675</v>
      </c>
    </row>
    <row r="62" spans="1:162" x14ac:dyDescent="0.25">
      <c r="A62" t="s">
        <v>143</v>
      </c>
      <c r="B62" s="1">
        <v>45505</v>
      </c>
      <c r="C62">
        <v>89.7</v>
      </c>
      <c r="D62">
        <v>2.64</v>
      </c>
      <c r="E62">
        <v>5.83</v>
      </c>
      <c r="F62" t="s">
        <v>114</v>
      </c>
      <c r="G62">
        <v>671289</v>
      </c>
      <c r="H62">
        <v>669432</v>
      </c>
      <c r="J62" t="s">
        <v>116</v>
      </c>
      <c r="O62">
        <v>12</v>
      </c>
      <c r="P62" t="s">
        <v>166</v>
      </c>
      <c r="Q62" t="s">
        <v>118</v>
      </c>
      <c r="R62" t="s">
        <v>118</v>
      </c>
      <c r="S62" t="s">
        <v>119</v>
      </c>
      <c r="T62" t="s">
        <v>120</v>
      </c>
      <c r="U62" t="s">
        <v>121</v>
      </c>
      <c r="V62" t="s">
        <v>122</v>
      </c>
      <c r="Y62">
        <v>0</v>
      </c>
      <c r="Z62">
        <v>2</v>
      </c>
      <c r="AA62">
        <v>2024</v>
      </c>
      <c r="AB62">
        <v>1.1100000000000001</v>
      </c>
      <c r="AC62">
        <v>1.07</v>
      </c>
      <c r="AD62">
        <v>0.23</v>
      </c>
      <c r="AE62">
        <v>3.98</v>
      </c>
      <c r="AI62">
        <v>0</v>
      </c>
      <c r="AJ62">
        <v>4</v>
      </c>
      <c r="AK62" t="s">
        <v>123</v>
      </c>
      <c r="AR62">
        <v>-8.3469879403621601</v>
      </c>
      <c r="AS62">
        <v>-130.42173590669799</v>
      </c>
      <c r="AT62">
        <v>-0.84282970435197502</v>
      </c>
      <c r="AU62">
        <v>14.4065891470794</v>
      </c>
      <c r="AV62">
        <v>26.348484389613699</v>
      </c>
      <c r="AW62">
        <v>-20.006499720938699</v>
      </c>
      <c r="AX62">
        <v>3.28</v>
      </c>
      <c r="AY62">
        <v>1.35</v>
      </c>
      <c r="BC62">
        <v>90.1</v>
      </c>
      <c r="BD62">
        <v>2532</v>
      </c>
      <c r="BE62">
        <v>6.5</v>
      </c>
      <c r="BF62">
        <v>746607</v>
      </c>
      <c r="BG62">
        <v>668939</v>
      </c>
      <c r="BH62">
        <v>663624</v>
      </c>
      <c r="BI62">
        <v>702616</v>
      </c>
      <c r="BJ62">
        <v>602104</v>
      </c>
      <c r="BK62">
        <v>683002</v>
      </c>
      <c r="BL62">
        <v>681297</v>
      </c>
      <c r="BM62">
        <v>656775</v>
      </c>
      <c r="BN62">
        <v>623993</v>
      </c>
      <c r="BO62">
        <v>54.03</v>
      </c>
      <c r="BW62">
        <v>31</v>
      </c>
      <c r="BX62">
        <v>3</v>
      </c>
      <c r="BY62" t="s">
        <v>144</v>
      </c>
      <c r="BZ62">
        <v>5</v>
      </c>
      <c r="CA62">
        <v>2</v>
      </c>
      <c r="CB62">
        <v>5</v>
      </c>
      <c r="CC62">
        <v>2</v>
      </c>
      <c r="CD62">
        <v>2</v>
      </c>
      <c r="CE62">
        <v>5</v>
      </c>
      <c r="CF62">
        <v>5</v>
      </c>
      <c r="CG62">
        <v>2</v>
      </c>
      <c r="CH62" t="s">
        <v>126</v>
      </c>
      <c r="CI62" t="s">
        <v>126</v>
      </c>
      <c r="CJ62">
        <v>131</v>
      </c>
      <c r="CK62">
        <v>0</v>
      </c>
      <c r="CL62">
        <v>2.1000000000000001E-2</v>
      </c>
      <c r="CP62">
        <v>-2.1000000000000001E-2</v>
      </c>
      <c r="CR62">
        <v>3</v>
      </c>
      <c r="CS62">
        <v>3</v>
      </c>
      <c r="CT62">
        <v>0.86799999999999999</v>
      </c>
      <c r="CU62">
        <v>0.86799999999999999</v>
      </c>
      <c r="CV62">
        <v>26</v>
      </c>
      <c r="CW62">
        <v>25</v>
      </c>
      <c r="CX62">
        <v>27</v>
      </c>
      <c r="CY62">
        <v>25</v>
      </c>
      <c r="CZ62">
        <v>2</v>
      </c>
      <c r="DA62">
        <v>1</v>
      </c>
      <c r="DB62">
        <v>6</v>
      </c>
      <c r="DC62">
        <v>2</v>
      </c>
      <c r="DD62">
        <v>6</v>
      </c>
      <c r="DE62">
        <v>3</v>
      </c>
      <c r="DF62">
        <v>1.76</v>
      </c>
      <c r="DG62">
        <v>1.1100000000000001</v>
      </c>
      <c r="DH62">
        <v>-1.1100000000000001</v>
      </c>
      <c r="DI62">
        <v>22.6</v>
      </c>
      <c r="DJ62" s="6">
        <f>(-AS62-SQRT(AS62^2-2*AV62*(50-BO62)))/AV62</f>
        <v>-3.0803908465892187E-2</v>
      </c>
      <c r="DK62" s="2">
        <f>AR62+AU62*$DJ62</f>
        <v>-8.79076719375451</v>
      </c>
      <c r="DL62" s="2">
        <f>AS62+AV62*$DJ62</f>
        <v>-131.23337220805064</v>
      </c>
      <c r="DM62" s="2">
        <f>AT62+AW62*$DJ62</f>
        <v>-0.22655131822528174</v>
      </c>
      <c r="DN62" s="4">
        <f>(-DL62-SQRT(DL62^2-2*AV62*(BO62-17/12)))/AV62</f>
        <v>0.41849611905036904</v>
      </c>
      <c r="DO62" s="12">
        <f t="shared" si="1"/>
        <v>-2.7616655469486151</v>
      </c>
      <c r="DP62" s="12">
        <f t="shared" si="2"/>
        <v>-120.20663374813807</v>
      </c>
      <c r="DQ62" s="12">
        <f t="shared" si="3"/>
        <v>-8.5991938072204182</v>
      </c>
      <c r="DR62" s="5">
        <f>(2 *DK62 +AU62*$DN62)/2</f>
        <v>-5.7762163703515625</v>
      </c>
      <c r="DS62" s="5">
        <f>(2 *DL62 +AV62*$DN62)/2</f>
        <v>-125.72000297809436</v>
      </c>
      <c r="DT62" s="5">
        <f>(2 *DM62 +AW62*$DN62)/2</f>
        <v>-4.4128725627228498</v>
      </c>
      <c r="DU62" s="5">
        <f>SQRT(DR62^2+DS62^2+DT62^2)</f>
        <v>125.9299696999249</v>
      </c>
      <c r="DV62" s="16">
        <f>DR62/$DU62</f>
        <v>-4.586848058580139E-2</v>
      </c>
      <c r="DW62" s="16">
        <f>DS62/$DU62</f>
        <v>-0.998332670750808</v>
      </c>
      <c r="DX62" s="16">
        <f>DT62/$DU62</f>
        <v>-3.5042274473964886E-2</v>
      </c>
      <c r="DY62" s="16">
        <f t="shared" si="4"/>
        <v>27.391738029960354</v>
      </c>
      <c r="DZ62" s="9">
        <f>AU62+$DY62*DV62</f>
        <v>13.150171743040806</v>
      </c>
      <c r="EA62" s="9">
        <f>AV62+$DY62*DW62</f>
        <v>-0.99758259434309693</v>
      </c>
      <c r="EB62" s="9">
        <f>AW62+$DY62*DX62+32.174</f>
        <v>11.207631476696488</v>
      </c>
      <c r="EC62" s="9">
        <f t="shared" si="5"/>
        <v>17.307027220798005</v>
      </c>
      <c r="ED62" s="22">
        <f t="shared" si="6"/>
        <v>0.20273644712399641</v>
      </c>
      <c r="EE62" s="22">
        <f t="shared" si="7"/>
        <v>0.153513877063785</v>
      </c>
      <c r="EF62" s="22">
        <f t="shared" si="8"/>
        <v>1525.6812732547019</v>
      </c>
      <c r="EG62" s="23">
        <f t="shared" si="9"/>
        <v>0.6025597445713673</v>
      </c>
      <c r="EH62" s="12">
        <f>IF(S62="L",1,-1)</f>
        <v>1</v>
      </c>
      <c r="EI62" s="10">
        <f>DEGREES(ATAN(DM62/SQRT(DL62^2+DK62^2)))</f>
        <v>-9.8689813342053886E-2</v>
      </c>
      <c r="EJ62" s="10">
        <f>-DEGREES(ATAN(DK62/SQRT(DL62^2+DM62^2)))*EH62</f>
        <v>3.8322705673951245</v>
      </c>
      <c r="EK62" s="10">
        <f>DEGREES(ATAN(DQ62/SQRT(DP62^2+DO62^2)))</f>
        <v>-4.0907085773438547</v>
      </c>
      <c r="EL62" s="10">
        <f>-DEGREES(ATAN(DO62/SQRT(DP62^2+DQ62^2)))*EH62</f>
        <v>1.3127464618905713</v>
      </c>
      <c r="EM62" s="15">
        <f>(AD62-D62- (DK62/DL62)*(17/12-BO62))*12*EH62</f>
        <v>13.37212952517857</v>
      </c>
      <c r="EN62" s="15">
        <f>(AE62-E62-(DM62/DL62)*(17/12-BO62)+0.5*32.174*DN62^2)*12</f>
        <v>12.699465348387319</v>
      </c>
      <c r="EO62" s="15">
        <f t="shared" si="10"/>
        <v>18.441536491654993</v>
      </c>
      <c r="EP62" s="15">
        <f>EM62/DN62*0.4</f>
        <v>12.781126434837155</v>
      </c>
      <c r="EQ62" s="15">
        <f>EN62/DN62*0.4</f>
        <v>12.138191749260974</v>
      </c>
      <c r="ER62" s="17">
        <f>SIN(RADIANS(CJ62))*EH62</f>
        <v>0.75470958022277213</v>
      </c>
      <c r="ES62" s="17">
        <f t="shared" si="11"/>
        <v>0.65605902899050716</v>
      </c>
      <c r="ET62" s="16">
        <f t="shared" si="12"/>
        <v>1</v>
      </c>
      <c r="EU62" s="20">
        <f>(0.5*DZ62*DN62^2)*12*EH62</f>
        <v>13.818647704419661</v>
      </c>
      <c r="EV62" s="20">
        <f>(0.5*EB62*DN62^2)*12</f>
        <v>11.777360326825724</v>
      </c>
      <c r="EW62" s="20">
        <f t="shared" si="13"/>
        <v>18.156575686146088</v>
      </c>
      <c r="EX62" s="14">
        <f t="shared" si="14"/>
        <v>0.11570609004535548</v>
      </c>
      <c r="EY62" s="14">
        <f t="shared" si="15"/>
        <v>-0.13442508761992933</v>
      </c>
      <c r="EZ62" s="5">
        <f t="shared" si="16"/>
        <v>-0.54587473910130413</v>
      </c>
      <c r="FA62" s="5">
        <f t="shared" si="17"/>
        <v>0.60072882457913934</v>
      </c>
      <c r="FB62" s="9">
        <f>IFERROR(INDEX('Pitcher Heights'!$B:$B,MATCH(H62,'Pitcher Heights'!A:A,0)),75)</f>
        <v>77</v>
      </c>
      <c r="FC62" s="26">
        <f>(9.58+0.31*FB62+1.02*ABS(D62)-2.57*E62-1.88*BE62)</f>
        <v>8.939700000000002</v>
      </c>
      <c r="FD62" s="26">
        <f>17.16 -0.25*FB62-0.85*ABS(D62)+2.53*E62+0.665*BE62</f>
        <v>14.738399999999999</v>
      </c>
      <c r="FE62" s="26">
        <f t="shared" si="18"/>
        <v>3.8414264348371532</v>
      </c>
      <c r="FF62" s="26">
        <f t="shared" si="19"/>
        <v>-2.6002082507390245</v>
      </c>
    </row>
    <row r="63" spans="1:162" x14ac:dyDescent="0.25">
      <c r="A63" t="s">
        <v>133</v>
      </c>
      <c r="B63" s="1">
        <v>45505</v>
      </c>
      <c r="C63">
        <v>84.5</v>
      </c>
      <c r="D63">
        <v>-2.4</v>
      </c>
      <c r="E63">
        <v>5.56</v>
      </c>
      <c r="F63" t="s">
        <v>213</v>
      </c>
      <c r="G63">
        <v>681807</v>
      </c>
      <c r="H63">
        <v>572143</v>
      </c>
      <c r="I63" t="s">
        <v>162</v>
      </c>
      <c r="J63" t="s">
        <v>145</v>
      </c>
      <c r="O63">
        <v>6</v>
      </c>
      <c r="P63" t="s">
        <v>214</v>
      </c>
      <c r="Q63" t="s">
        <v>118</v>
      </c>
      <c r="R63" t="s">
        <v>118</v>
      </c>
      <c r="S63" t="s">
        <v>118</v>
      </c>
      <c r="T63" t="s">
        <v>120</v>
      </c>
      <c r="U63" t="s">
        <v>121</v>
      </c>
      <c r="V63" t="s">
        <v>129</v>
      </c>
      <c r="W63">
        <v>2</v>
      </c>
      <c r="Y63">
        <v>1</v>
      </c>
      <c r="Z63">
        <v>2</v>
      </c>
      <c r="AA63">
        <v>2024</v>
      </c>
      <c r="AB63">
        <v>0.83</v>
      </c>
      <c r="AC63">
        <v>0.05</v>
      </c>
      <c r="AD63">
        <v>0.79</v>
      </c>
      <c r="AE63">
        <v>2.36</v>
      </c>
      <c r="AH63">
        <v>657041</v>
      </c>
      <c r="AI63">
        <v>2</v>
      </c>
      <c r="AJ63">
        <v>8</v>
      </c>
      <c r="AK63" t="s">
        <v>123</v>
      </c>
      <c r="AR63">
        <v>5.8188984807906099</v>
      </c>
      <c r="AS63">
        <v>-122.93791509245899</v>
      </c>
      <c r="AT63">
        <v>-1.18480674779155</v>
      </c>
      <c r="AU63">
        <v>7.3279067996662501</v>
      </c>
      <c r="AV63">
        <v>23.923629119971501</v>
      </c>
      <c r="AW63">
        <v>-31.670887021154901</v>
      </c>
      <c r="AX63">
        <v>3.25</v>
      </c>
      <c r="AY63">
        <v>1.35</v>
      </c>
      <c r="BC63">
        <v>85.3</v>
      </c>
      <c r="BD63">
        <v>2237</v>
      </c>
      <c r="BE63">
        <v>6.8</v>
      </c>
      <c r="BF63">
        <v>746607</v>
      </c>
      <c r="BG63">
        <v>668939</v>
      </c>
      <c r="BH63">
        <v>663624</v>
      </c>
      <c r="BI63">
        <v>702616</v>
      </c>
      <c r="BJ63">
        <v>602104</v>
      </c>
      <c r="BK63">
        <v>683002</v>
      </c>
      <c r="BL63">
        <v>596103</v>
      </c>
      <c r="BM63">
        <v>656775</v>
      </c>
      <c r="BN63">
        <v>623993</v>
      </c>
      <c r="BO63">
        <v>53.73</v>
      </c>
      <c r="BQ63">
        <v>0</v>
      </c>
      <c r="BR63">
        <v>0</v>
      </c>
      <c r="BS63">
        <v>1</v>
      </c>
      <c r="BT63">
        <v>0</v>
      </c>
      <c r="BU63">
        <v>0</v>
      </c>
      <c r="BW63">
        <v>72</v>
      </c>
      <c r="BX63">
        <v>4</v>
      </c>
      <c r="BY63" t="s">
        <v>141</v>
      </c>
      <c r="BZ63">
        <v>10</v>
      </c>
      <c r="CA63">
        <v>3</v>
      </c>
      <c r="CB63">
        <v>10</v>
      </c>
      <c r="CC63">
        <v>3</v>
      </c>
      <c r="CD63">
        <v>3</v>
      </c>
      <c r="CE63">
        <v>10</v>
      </c>
      <c r="CF63">
        <v>10</v>
      </c>
      <c r="CG63">
        <v>3</v>
      </c>
      <c r="CH63" t="s">
        <v>126</v>
      </c>
      <c r="CI63" t="s">
        <v>126</v>
      </c>
      <c r="CJ63">
        <v>70</v>
      </c>
      <c r="CK63">
        <v>0</v>
      </c>
      <c r="CL63">
        <v>-0.16500000000000001</v>
      </c>
      <c r="CP63">
        <v>0.16500000000000001</v>
      </c>
      <c r="CR63">
        <v>7</v>
      </c>
      <c r="CS63">
        <v>7</v>
      </c>
      <c r="CT63">
        <v>0.999</v>
      </c>
      <c r="CU63">
        <v>0.999</v>
      </c>
      <c r="CV63">
        <v>34</v>
      </c>
      <c r="CW63">
        <v>28</v>
      </c>
      <c r="CX63">
        <v>34</v>
      </c>
      <c r="CY63">
        <v>29</v>
      </c>
      <c r="CZ63">
        <v>1</v>
      </c>
      <c r="DA63">
        <v>4</v>
      </c>
      <c r="DB63">
        <v>1</v>
      </c>
      <c r="DC63">
        <v>3</v>
      </c>
      <c r="DD63">
        <v>3</v>
      </c>
      <c r="DE63">
        <v>1</v>
      </c>
      <c r="DF63">
        <v>3.14</v>
      </c>
      <c r="DG63">
        <v>-0.83</v>
      </c>
      <c r="DH63">
        <v>-0.83</v>
      </c>
      <c r="DI63">
        <v>35.4</v>
      </c>
      <c r="DJ63" s="6">
        <f>(-AS63-SQRT(AS63^2-2*AV63*(50-BO63)))/AV63</f>
        <v>-3.0251473864838788E-2</v>
      </c>
      <c r="DK63" s="2">
        <f>AR63+AU63*$DJ63</f>
        <v>5.597218499756532</v>
      </c>
      <c r="DL63" s="2">
        <f>AS63+AV63*$DJ63</f>
        <v>-123.66164013353391</v>
      </c>
      <c r="DM63" s="2">
        <f>AT63+AW63*$DJ63</f>
        <v>-0.2267157367948206</v>
      </c>
      <c r="DN63" s="4">
        <f>(-DL63-SQRT(DL63^2-2*AV63*(BO63-17/12)))/AV63</f>
        <v>0.44192745784826792</v>
      </c>
      <c r="DO63" s="12">
        <f t="shared" si="1"/>
        <v>8.8356217230820739</v>
      </c>
      <c r="DP63" s="12">
        <f t="shared" si="2"/>
        <v>-113.08913153404011</v>
      </c>
      <c r="DQ63" s="12">
        <f t="shared" si="3"/>
        <v>-14.222950325853509</v>
      </c>
      <c r="DR63" s="5">
        <f>(2 *DK63 +AU63*$DN63)/2</f>
        <v>7.2164201114193034</v>
      </c>
      <c r="DS63" s="5">
        <f>(2 *DL63 +AV63*$DN63)/2</f>
        <v>-118.37538583378701</v>
      </c>
      <c r="DT63" s="5">
        <f>(2 *DM63 +AW63*$DN63)/2</f>
        <v>-7.224833031324164</v>
      </c>
      <c r="DU63" s="5">
        <f>SQRT(DR63^2+DS63^2+DT63^2)</f>
        <v>118.8150112690015</v>
      </c>
      <c r="DV63" s="16">
        <f>DR63/$DU63</f>
        <v>6.073660250791936E-2</v>
      </c>
      <c r="DW63" s="16">
        <f>DS63/$DU63</f>
        <v>-0.99629991673174056</v>
      </c>
      <c r="DX63" s="16">
        <f>DT63/$DU63</f>
        <v>-6.0807409385055557E-2</v>
      </c>
      <c r="DY63" s="16">
        <f t="shared" si="4"/>
        <v>23.420630534513808</v>
      </c>
      <c r="DZ63" s="9">
        <f>AU63+$DY63*DV63</f>
        <v>8.7503963269258538</v>
      </c>
      <c r="EA63" s="9">
        <f>AV63+$DY63*DW63</f>
        <v>0.58965686863053435</v>
      </c>
      <c r="EB63" s="9">
        <f>AW63+$DY63*DX63+32.174</f>
        <v>-0.9210348901232166</v>
      </c>
      <c r="EC63" s="9">
        <f t="shared" si="5"/>
        <v>8.8184713170608493</v>
      </c>
      <c r="ED63" s="22">
        <f t="shared" si="6"/>
        <v>0.11604280871030087</v>
      </c>
      <c r="EE63" s="22">
        <f t="shared" si="7"/>
        <v>7.0330584120237336E-2</v>
      </c>
      <c r="EF63" s="22">
        <f t="shared" si="8"/>
        <v>659.481496107731</v>
      </c>
      <c r="EG63" s="23">
        <f t="shared" si="9"/>
        <v>0.29480621193908402</v>
      </c>
      <c r="EH63" s="12">
        <f>IF(S63="L",1,-1)</f>
        <v>-1</v>
      </c>
      <c r="EI63" s="10">
        <f>DEGREES(ATAN(DM63/SQRT(DL63^2+DK63^2)))</f>
        <v>-0.10493597460409942</v>
      </c>
      <c r="EJ63" s="10">
        <f>-DEGREES(ATAN(DK63/SQRT(DL63^2+DM63^2)))*EH63</f>
        <v>2.5915694277706041</v>
      </c>
      <c r="EK63" s="10">
        <f>DEGREES(ATAN(DQ63/SQRT(DP63^2+DO63^2)))</f>
        <v>-7.1467632896243432</v>
      </c>
      <c r="EL63" s="10">
        <f>-DEGREES(ATAN(DO63/SQRT(DP63^2+DQ63^2)))*EH63</f>
        <v>4.432649275250486</v>
      </c>
      <c r="EM63" s="15">
        <f>(AD63-D63- (DK63/DL63)*(17/12-BO63))*12*EH63</f>
        <v>-9.8660966940682595</v>
      </c>
      <c r="EN63" s="15">
        <f>(AE63-E63-(DM63/DL63)*(17/12-BO63)+0.5*32.174*DN63^2)*12</f>
        <v>0.45237684007944878</v>
      </c>
      <c r="EO63" s="15">
        <f t="shared" si="10"/>
        <v>9.8764623617034513</v>
      </c>
      <c r="EP63" s="15">
        <f>EM63/DN63*0.4</f>
        <v>-8.9300599171692117</v>
      </c>
      <c r="EQ63" s="15">
        <f>EN63/DN63*0.4</f>
        <v>0.40945800677971778</v>
      </c>
      <c r="ER63" s="17">
        <f>SIN(RADIANS(CJ63))*EH63</f>
        <v>-0.93969262078590832</v>
      </c>
      <c r="ES63" s="17">
        <f t="shared" si="11"/>
        <v>-0.34202014332566882</v>
      </c>
      <c r="ET63" s="16">
        <f t="shared" si="12"/>
        <v>0.99999999999999989</v>
      </c>
      <c r="EU63" s="20">
        <f>(0.5*DZ63*DN63^2)*12*EH63</f>
        <v>-10.253708010613817</v>
      </c>
      <c r="EV63" s="20">
        <f>(0.5*EB63*DN63^2)*12</f>
        <v>-1.0792680100501311</v>
      </c>
      <c r="EW63" s="20">
        <f t="shared" si="13"/>
        <v>10.310351468521503</v>
      </c>
      <c r="EX63" s="14">
        <f t="shared" si="14"/>
        <v>-0.56514681793500721</v>
      </c>
      <c r="EY63" s="14">
        <f t="shared" si="15"/>
        <v>2.4470798769516131</v>
      </c>
      <c r="EZ63" s="5">
        <f t="shared" si="16"/>
        <v>-0.58525789330576217</v>
      </c>
      <c r="FA63" s="5">
        <f t="shared" si="17"/>
        <v>3.8303259125798368</v>
      </c>
      <c r="FB63" s="9">
        <f>IFERROR(INDEX('Pitcher Heights'!$B:$B,MATCH(H63,'Pitcher Heights'!A:A,0)),75)</f>
        <v>76</v>
      </c>
      <c r="FC63" s="26">
        <f>(9.58+0.31*FB63+1.02*ABS(D63)-2.57*E63-1.88*BE63)</f>
        <v>8.5148000000000046</v>
      </c>
      <c r="FD63" s="26">
        <f>17.16 -0.25*FB63-0.85*ABS(D63)+2.53*E63+0.665*BE63</f>
        <v>14.708799999999998</v>
      </c>
      <c r="FE63" s="26">
        <f t="shared" si="18"/>
        <v>-17.444859917169218</v>
      </c>
      <c r="FF63" s="26">
        <f t="shared" si="19"/>
        <v>-14.299341993220281</v>
      </c>
    </row>
    <row r="64" spans="1:162" x14ac:dyDescent="0.25">
      <c r="A64" t="s">
        <v>127</v>
      </c>
      <c r="B64" s="1">
        <v>45505</v>
      </c>
      <c r="C64">
        <v>93.5</v>
      </c>
      <c r="D64">
        <v>1.84</v>
      </c>
      <c r="E64">
        <v>5.43</v>
      </c>
      <c r="F64" t="s">
        <v>206</v>
      </c>
      <c r="G64">
        <v>623993</v>
      </c>
      <c r="H64">
        <v>682120</v>
      </c>
      <c r="J64" t="s">
        <v>116</v>
      </c>
      <c r="O64">
        <v>6</v>
      </c>
      <c r="P64" t="s">
        <v>207</v>
      </c>
      <c r="Q64" t="s">
        <v>118</v>
      </c>
      <c r="R64" t="s">
        <v>118</v>
      </c>
      <c r="S64" t="s">
        <v>119</v>
      </c>
      <c r="T64" t="s">
        <v>120</v>
      </c>
      <c r="U64" t="s">
        <v>121</v>
      </c>
      <c r="V64" t="s">
        <v>122</v>
      </c>
      <c r="Y64">
        <v>0</v>
      </c>
      <c r="Z64">
        <v>0</v>
      </c>
      <c r="AA64">
        <v>2024</v>
      </c>
      <c r="AB64">
        <v>1.19</v>
      </c>
      <c r="AC64">
        <v>0.14000000000000001</v>
      </c>
      <c r="AD64">
        <v>0.65</v>
      </c>
      <c r="AE64">
        <v>2.88</v>
      </c>
      <c r="AF64">
        <v>596103</v>
      </c>
      <c r="AH64">
        <v>668939</v>
      </c>
      <c r="AI64">
        <v>2</v>
      </c>
      <c r="AJ64">
        <v>8</v>
      </c>
      <c r="AK64" t="s">
        <v>140</v>
      </c>
      <c r="AR64">
        <v>-5.6965892209150999</v>
      </c>
      <c r="AS64">
        <v>-136.21995033157199</v>
      </c>
      <c r="AT64">
        <v>-1.1938037046836201</v>
      </c>
      <c r="AU64">
        <v>16.012082719933598</v>
      </c>
      <c r="AV64">
        <v>27.865593087039201</v>
      </c>
      <c r="AW64">
        <v>-30.3130211651807</v>
      </c>
      <c r="AX64">
        <v>3.6</v>
      </c>
      <c r="AY64">
        <v>1.57</v>
      </c>
      <c r="BC64">
        <v>94.1</v>
      </c>
      <c r="BD64">
        <v>2161</v>
      </c>
      <c r="BE64">
        <v>6.4</v>
      </c>
      <c r="BF64">
        <v>746607</v>
      </c>
      <c r="BG64">
        <v>666310</v>
      </c>
      <c r="BH64">
        <v>647304</v>
      </c>
      <c r="BI64">
        <v>671289</v>
      </c>
      <c r="BJ64">
        <v>608070</v>
      </c>
      <c r="BK64">
        <v>677587</v>
      </c>
      <c r="BL64">
        <v>680757</v>
      </c>
      <c r="BM64">
        <v>657041</v>
      </c>
      <c r="BN64">
        <v>678877</v>
      </c>
      <c r="BO64">
        <v>54.06</v>
      </c>
      <c r="BW64">
        <v>68</v>
      </c>
      <c r="BX64">
        <v>1</v>
      </c>
      <c r="BY64" t="s">
        <v>130</v>
      </c>
      <c r="BZ64">
        <v>10</v>
      </c>
      <c r="CA64">
        <v>3</v>
      </c>
      <c r="CB64">
        <v>3</v>
      </c>
      <c r="CC64">
        <v>10</v>
      </c>
      <c r="CD64">
        <v>3</v>
      </c>
      <c r="CE64">
        <v>10</v>
      </c>
      <c r="CF64">
        <v>3</v>
      </c>
      <c r="CG64">
        <v>10</v>
      </c>
      <c r="CH64" t="s">
        <v>142</v>
      </c>
      <c r="CI64" t="s">
        <v>126</v>
      </c>
      <c r="CJ64">
        <v>127</v>
      </c>
      <c r="CK64">
        <v>0</v>
      </c>
      <c r="CL64">
        <v>0.05</v>
      </c>
      <c r="CP64">
        <v>-0.05</v>
      </c>
      <c r="CR64">
        <v>7</v>
      </c>
      <c r="CS64">
        <v>-7</v>
      </c>
      <c r="CT64">
        <v>0.998</v>
      </c>
      <c r="CU64">
        <v>2E-3</v>
      </c>
      <c r="CV64">
        <v>27</v>
      </c>
      <c r="CW64">
        <v>29</v>
      </c>
      <c r="CX64">
        <v>28</v>
      </c>
      <c r="CY64">
        <v>30</v>
      </c>
      <c r="CZ64">
        <v>1</v>
      </c>
      <c r="DA64">
        <v>3</v>
      </c>
      <c r="DB64">
        <v>2</v>
      </c>
      <c r="DC64">
        <v>1</v>
      </c>
      <c r="DD64">
        <v>3</v>
      </c>
      <c r="DE64">
        <v>1</v>
      </c>
      <c r="DF64">
        <v>2.44</v>
      </c>
      <c r="DG64">
        <v>1.19</v>
      </c>
      <c r="DH64">
        <v>-1.19</v>
      </c>
      <c r="DI64">
        <v>26.7</v>
      </c>
      <c r="DJ64" s="6">
        <f>(-AS64-SQRT(AS64^2-2*AV64*(50-BO64)))/AV64</f>
        <v>-2.9714429237345151E-2</v>
      </c>
      <c r="DK64" s="2">
        <f>AR64+AU64*$DJ64</f>
        <v>-6.1723791198390838</v>
      </c>
      <c r="DL64" s="2">
        <f>AS64+AV64*$DJ64</f>
        <v>-137.04796052551347</v>
      </c>
      <c r="DM64" s="2">
        <f>AT64+AW64*$DJ64</f>
        <v>-0.29306958230071234</v>
      </c>
      <c r="DN64" s="4">
        <f>(-DL64-SQRT(DL64^2-2*AV64*(BO64-17/12)))/AV64</f>
        <v>0.40042413300667801</v>
      </c>
      <c r="DO64" s="12">
        <f t="shared" si="1"/>
        <v>0.23924522092153833</v>
      </c>
      <c r="DP64" s="12">
        <f t="shared" si="2"/>
        <v>-125.88990457291892</v>
      </c>
      <c r="DQ64" s="12">
        <f t="shared" si="3"/>
        <v>-12.431134801181274</v>
      </c>
      <c r="DR64" s="5">
        <f>(2 *DK64 +AU64*$DN64)/2</f>
        <v>-2.9665669494587728</v>
      </c>
      <c r="DS64" s="5">
        <f>(2 *DL64 +AV64*$DN64)/2</f>
        <v>-131.46893254921619</v>
      </c>
      <c r="DT64" s="5">
        <f>(2 *DM64 +AW64*$DN64)/2</f>
        <v>-6.3621021917409939</v>
      </c>
      <c r="DU64" s="5">
        <f>SQRT(DR64^2+DS64^2+DT64^2)</f>
        <v>131.65620794096318</v>
      </c>
      <c r="DV64" s="16">
        <f>DR64/$DU64</f>
        <v>-2.2532678070061308E-2</v>
      </c>
      <c r="DW64" s="16">
        <f>DS64/$DU64</f>
        <v>-0.99857754226195716</v>
      </c>
      <c r="DX64" s="16">
        <f>DT64/$DU64</f>
        <v>-4.8323601987639395E-2</v>
      </c>
      <c r="DY64" s="16">
        <f t="shared" si="4"/>
        <v>28.276679764208072</v>
      </c>
      <c r="DZ64" s="9">
        <f>AU64+$DY64*DV64</f>
        <v>15.374933397916481</v>
      </c>
      <c r="EA64" s="9">
        <f>AV64+$DY64*DW64</f>
        <v>-0.37086429523211351</v>
      </c>
      <c r="EB64" s="9">
        <f>AW64+$DY64*DX64+32.174</f>
        <v>0.49454781636177003</v>
      </c>
      <c r="EC64" s="9">
        <f t="shared" si="5"/>
        <v>15.387355031275318</v>
      </c>
      <c r="ED64" s="22">
        <f t="shared" si="6"/>
        <v>0.16491070282231235</v>
      </c>
      <c r="EE64" s="22">
        <f t="shared" si="7"/>
        <v>0.11203763865147477</v>
      </c>
      <c r="EF64" s="22">
        <f t="shared" si="8"/>
        <v>1164.1055654174106</v>
      </c>
      <c r="EG64" s="23">
        <f t="shared" si="9"/>
        <v>0.53868836900389205</v>
      </c>
      <c r="EH64" s="12">
        <f>IF(S64="L",1,-1)</f>
        <v>1</v>
      </c>
      <c r="EI64" s="10">
        <f>DEGREES(ATAN(DM64/SQRT(DL64^2+DK64^2)))</f>
        <v>-0.12239963373609601</v>
      </c>
      <c r="EJ64" s="10">
        <f>-DEGREES(ATAN(DK64/SQRT(DL64^2+DM64^2)))*EH64</f>
        <v>2.5787442325813394</v>
      </c>
      <c r="EK64" s="10">
        <f>DEGREES(ATAN(DQ64/SQRT(DP64^2+DO64^2)))</f>
        <v>-5.6394413257111236</v>
      </c>
      <c r="EL64" s="10">
        <f>-DEGREES(ATAN(DO64/SQRT(DP64^2+DQ64^2)))*EH64</f>
        <v>-0.10835959695012587</v>
      </c>
      <c r="EM64" s="15">
        <f>(AD64-D64- (DK64/DL64)*(17/12-BO64))*12*EH64</f>
        <v>14.171465622933153</v>
      </c>
      <c r="EN64" s="15">
        <f>(AE64-E64-(DM64/DL64)*(17/12-BO64)+0.5*32.174*DN64^2)*12</f>
        <v>1.7034745273339205</v>
      </c>
      <c r="EO64" s="15">
        <f t="shared" si="10"/>
        <v>14.273481122951461</v>
      </c>
      <c r="EP64" s="15">
        <f>EM64/DN64*0.4</f>
        <v>14.156455073297805</v>
      </c>
      <c r="EQ64" s="15">
        <f>EN64/DN64*0.4</f>
        <v>1.7016701910976093</v>
      </c>
      <c r="ER64" s="17">
        <f>SIN(RADIANS(CJ64))*EH64</f>
        <v>0.79863551004729272</v>
      </c>
      <c r="ES64" s="17">
        <f t="shared" si="11"/>
        <v>0.60181502315204838</v>
      </c>
      <c r="ET64" s="16">
        <f t="shared" si="12"/>
        <v>1</v>
      </c>
      <c r="EU64" s="20">
        <f>(0.5*DZ64*DN64^2)*12*EH64</f>
        <v>14.791253536972169</v>
      </c>
      <c r="EV64" s="20">
        <f>(0.5*EB64*DN64^2)*12</f>
        <v>0.47577325694003836</v>
      </c>
      <c r="EW64" s="20">
        <f t="shared" si="13"/>
        <v>14.798903384609654</v>
      </c>
      <c r="EX64" s="14">
        <f t="shared" si="14"/>
        <v>2.9723237842638319</v>
      </c>
      <c r="EY64" s="14">
        <f t="shared" si="15"/>
        <v>-8.4304291260937489</v>
      </c>
      <c r="EZ64" s="5">
        <f t="shared" si="16"/>
        <v>2.7721567461544083</v>
      </c>
      <c r="FA64" s="5">
        <f t="shared" si="17"/>
        <v>-6.8865208451354381</v>
      </c>
      <c r="FB64" s="9">
        <f>IFERROR(INDEX('Pitcher Heights'!$B:$B,MATCH(H64,'Pitcher Heights'!A:A,0)),75)</f>
        <v>78</v>
      </c>
      <c r="FC64" s="26">
        <f>(9.58+0.31*FB64+1.02*ABS(D64)-2.57*E64-1.88*BE64)</f>
        <v>9.6497000000000028</v>
      </c>
      <c r="FD64" s="26">
        <f>17.16 -0.25*FB64-0.85*ABS(D64)+2.53*E64+0.665*BE64</f>
        <v>14.089899999999998</v>
      </c>
      <c r="FE64" s="26">
        <f t="shared" si="18"/>
        <v>4.5067550732978017</v>
      </c>
      <c r="FF64" s="26">
        <f t="shared" si="19"/>
        <v>-12.388229808902389</v>
      </c>
    </row>
    <row r="65" spans="1:162" x14ac:dyDescent="0.25">
      <c r="A65" t="s">
        <v>201</v>
      </c>
      <c r="B65" s="1">
        <v>45505</v>
      </c>
      <c r="C65">
        <v>85.3</v>
      </c>
      <c r="D65">
        <v>-3.05</v>
      </c>
      <c r="E65">
        <v>4.4800000000000004</v>
      </c>
      <c r="F65" t="s">
        <v>202</v>
      </c>
      <c r="G65">
        <v>663624</v>
      </c>
      <c r="H65">
        <v>680704</v>
      </c>
      <c r="J65" t="s">
        <v>160</v>
      </c>
      <c r="O65">
        <v>14</v>
      </c>
      <c r="P65" t="s">
        <v>190</v>
      </c>
      <c r="Q65" t="s">
        <v>118</v>
      </c>
      <c r="R65" t="s">
        <v>118</v>
      </c>
      <c r="S65" t="s">
        <v>118</v>
      </c>
      <c r="T65" t="s">
        <v>120</v>
      </c>
      <c r="U65" t="s">
        <v>121</v>
      </c>
      <c r="V65" t="s">
        <v>129</v>
      </c>
      <c r="Y65">
        <v>0</v>
      </c>
      <c r="Z65">
        <v>0</v>
      </c>
      <c r="AA65">
        <v>2024</v>
      </c>
      <c r="AB65">
        <v>-1.1299999999999999</v>
      </c>
      <c r="AC65">
        <v>-0.02</v>
      </c>
      <c r="AD65">
        <v>0.44</v>
      </c>
      <c r="AE65">
        <v>1.24</v>
      </c>
      <c r="AH65">
        <v>656811</v>
      </c>
      <c r="AI65">
        <v>0</v>
      </c>
      <c r="AJ65">
        <v>9</v>
      </c>
      <c r="AK65" t="s">
        <v>140</v>
      </c>
      <c r="AR65">
        <v>10.527442508051999</v>
      </c>
      <c r="AS65">
        <v>-123.88020989620701</v>
      </c>
      <c r="AT65">
        <v>-1.27817410717153</v>
      </c>
      <c r="AU65">
        <v>-13.674406417809999</v>
      </c>
      <c r="AV65">
        <v>23.7958046301592</v>
      </c>
      <c r="AW65">
        <v>-32.374670639419598</v>
      </c>
      <c r="AX65">
        <v>3.63</v>
      </c>
      <c r="AY65">
        <v>1.79</v>
      </c>
      <c r="BC65">
        <v>85.8</v>
      </c>
      <c r="BD65">
        <v>1685</v>
      </c>
      <c r="BE65">
        <v>6.6</v>
      </c>
      <c r="BF65">
        <v>746607</v>
      </c>
      <c r="BG65">
        <v>666310</v>
      </c>
      <c r="BH65">
        <v>647304</v>
      </c>
      <c r="BI65">
        <v>671289</v>
      </c>
      <c r="BJ65">
        <v>682177</v>
      </c>
      <c r="BK65">
        <v>677587</v>
      </c>
      <c r="BL65">
        <v>680757</v>
      </c>
      <c r="BM65">
        <v>657041</v>
      </c>
      <c r="BN65">
        <v>678877</v>
      </c>
      <c r="BO65">
        <v>53.85</v>
      </c>
      <c r="BW65">
        <v>74</v>
      </c>
      <c r="BX65">
        <v>1</v>
      </c>
      <c r="BY65" t="s">
        <v>204</v>
      </c>
      <c r="BZ65">
        <v>10</v>
      </c>
      <c r="CA65">
        <v>3</v>
      </c>
      <c r="CB65">
        <v>3</v>
      </c>
      <c r="CC65">
        <v>10</v>
      </c>
      <c r="CD65">
        <v>3</v>
      </c>
      <c r="CE65">
        <v>10</v>
      </c>
      <c r="CF65">
        <v>3</v>
      </c>
      <c r="CG65">
        <v>10</v>
      </c>
      <c r="CH65" t="s">
        <v>126</v>
      </c>
      <c r="CI65" t="s">
        <v>126</v>
      </c>
      <c r="CJ65">
        <v>266</v>
      </c>
      <c r="CK65">
        <v>0</v>
      </c>
      <c r="CL65">
        <v>-6.3E-2</v>
      </c>
      <c r="CM65">
        <v>73</v>
      </c>
      <c r="CN65">
        <v>9.4</v>
      </c>
      <c r="CP65">
        <v>6.3E-2</v>
      </c>
      <c r="CR65">
        <v>7</v>
      </c>
      <c r="CS65">
        <v>-7</v>
      </c>
      <c r="CT65">
        <v>0.998</v>
      </c>
      <c r="CU65">
        <v>2E-3</v>
      </c>
      <c r="CV65">
        <v>27</v>
      </c>
      <c r="CW65">
        <v>27</v>
      </c>
      <c r="CX65">
        <v>27</v>
      </c>
      <c r="CY65">
        <v>27</v>
      </c>
      <c r="CZ65">
        <v>1</v>
      </c>
      <c r="DA65">
        <v>3</v>
      </c>
      <c r="DB65">
        <v>2</v>
      </c>
      <c r="DC65">
        <v>1</v>
      </c>
      <c r="DD65">
        <v>2</v>
      </c>
      <c r="DE65">
        <v>1</v>
      </c>
      <c r="DF65">
        <v>3.16</v>
      </c>
      <c r="DG65">
        <v>1.1299999999999999</v>
      </c>
      <c r="DH65">
        <v>1.1299999999999999</v>
      </c>
      <c r="DI65">
        <v>10.7</v>
      </c>
      <c r="DJ65" s="6">
        <f>(-AS65-SQRT(AS65^2-2*AV65*(50-BO65)))/AV65</f>
        <v>-3.098619465218793E-2</v>
      </c>
      <c r="DK65" s="2">
        <f>AR65+AU65*$DJ65</f>
        <v>10.951160327067388</v>
      </c>
      <c r="DL65" s="2">
        <f>AS65+AV65*$DJ65</f>
        <v>-124.61755133038255</v>
      </c>
      <c r="DM65" s="2">
        <f>AT65+AW65*$DJ65</f>
        <v>-0.27500626093800085</v>
      </c>
      <c r="DN65" s="4">
        <f>(-DL65-SQRT(DL65^2-2*AV65*(BO65-17/12)))/AV65</f>
        <v>0.43916820589737943</v>
      </c>
      <c r="DO65" s="12">
        <f t="shared" si="1"/>
        <v>4.9457957938461599</v>
      </c>
      <c r="DP65" s="12">
        <f t="shared" si="2"/>
        <v>-114.16719050307098</v>
      </c>
      <c r="DQ65" s="12">
        <f t="shared" si="3"/>
        <v>-14.492932282170472</v>
      </c>
      <c r="DR65" s="5">
        <f>(2 *DK65 +AU65*$DN65)/2</f>
        <v>7.9484780604567735</v>
      </c>
      <c r="DS65" s="5">
        <f>(2 *DL65 +AV65*$DN65)/2</f>
        <v>-119.39237091672678</v>
      </c>
      <c r="DT65" s="5">
        <f>(2 *DM65 +AW65*$DN65)/2</f>
        <v>-7.3839692715542355</v>
      </c>
      <c r="DU65" s="5">
        <f>SQRT(DR65^2+DS65^2+DT65^2)</f>
        <v>119.88427561109958</v>
      </c>
      <c r="DV65" s="16">
        <f>DR65/$DU65</f>
        <v>6.6301256106692089E-2</v>
      </c>
      <c r="DW65" s="16">
        <f>DS65/$DU65</f>
        <v>-0.99589683724687528</v>
      </c>
      <c r="DX65" s="16">
        <f>DT65/$DU65</f>
        <v>-6.1592475192556319E-2</v>
      </c>
      <c r="DY65" s="16">
        <f t="shared" si="4"/>
        <v>24.592437091553986</v>
      </c>
      <c r="DZ65" s="9">
        <f>AU65+$DY65*DV65</f>
        <v>-12.043896947915165</v>
      </c>
      <c r="EA65" s="9">
        <f>AV65+$DY65*DW65</f>
        <v>-0.69572568951215885</v>
      </c>
      <c r="EB65" s="9">
        <f>AW65+$DY65*DX65+32.174</f>
        <v>-1.715379710905637</v>
      </c>
      <c r="EC65" s="9">
        <f t="shared" si="5"/>
        <v>12.185319670801999</v>
      </c>
      <c r="ED65" s="22">
        <f t="shared" si="6"/>
        <v>0.15749980937202238</v>
      </c>
      <c r="EE65" s="22">
        <f t="shared" si="7"/>
        <v>0.10499856747283791</v>
      </c>
      <c r="EF65" s="22">
        <f t="shared" si="8"/>
        <v>993.41948475692777</v>
      </c>
      <c r="EG65" s="23">
        <f t="shared" si="9"/>
        <v>0.58956645979639632</v>
      </c>
      <c r="EH65" s="12">
        <f>IF(S65="L",1,-1)</f>
        <v>-1</v>
      </c>
      <c r="EI65" s="10">
        <f>DEGREES(ATAN(DM65/SQRT(DL65^2+DK65^2)))</f>
        <v>-0.1259548247631907</v>
      </c>
      <c r="EJ65" s="10">
        <f>-DEGREES(ATAN(DK65/SQRT(DL65^2+DM65^2)))*EH65</f>
        <v>5.0221337095433114</v>
      </c>
      <c r="EK65" s="10">
        <f>DEGREES(ATAN(DQ65/SQRT(DP65^2+DO65^2)))</f>
        <v>-7.2279977163385691</v>
      </c>
      <c r="EL65" s="10">
        <f>-DEGREES(ATAN(DO65/SQRT(DP65^2+DQ65^2)))*EH65</f>
        <v>2.4608147253993886</v>
      </c>
      <c r="EM65" s="15">
        <f>(AD65-D65- (DK65/DL65)*(17/12-BO65))*12*EH65</f>
        <v>13.412934295611228</v>
      </c>
      <c r="EN65" s="15">
        <f>(AE65-E65-(DM65/DL65)*(17/12-BO65)+0.5*32.174*DN65^2)*12</f>
        <v>-0.2593323383911823</v>
      </c>
      <c r="EO65" s="15">
        <f t="shared" si="10"/>
        <v>13.415441091522831</v>
      </c>
      <c r="EP65" s="15">
        <f>EM65/DN65*0.4</f>
        <v>12.216671530857981</v>
      </c>
      <c r="EQ65" s="15">
        <f>EN65/DN65*0.4</f>
        <v>-0.23620319951101432</v>
      </c>
      <c r="ER65" s="17">
        <f>SIN(RADIANS(CJ65))*EH65</f>
        <v>0.9975640502598242</v>
      </c>
      <c r="ES65" s="17">
        <f t="shared" si="11"/>
        <v>6.975647374412558E-2</v>
      </c>
      <c r="ET65" s="16">
        <f t="shared" si="12"/>
        <v>1</v>
      </c>
      <c r="EU65" s="20">
        <f>(0.5*DZ65*DN65^2)*12*EH65</f>
        <v>13.937345428233748</v>
      </c>
      <c r="EV65" s="20">
        <f>(0.5*EB65*DN65^2)*12</f>
        <v>-1.9850584636241118</v>
      </c>
      <c r="EW65" s="20">
        <f t="shared" si="13"/>
        <v>14.077998959010968</v>
      </c>
      <c r="EX65" s="14">
        <f t="shared" si="14"/>
        <v>-0.10636023287082175</v>
      </c>
      <c r="EY65" s="14">
        <f t="shared" si="15"/>
        <v>-2.9670900283781876</v>
      </c>
      <c r="EZ65" s="5">
        <f t="shared" si="16"/>
        <v>3.0172544329635897E-2</v>
      </c>
      <c r="FA65" s="5">
        <f t="shared" si="17"/>
        <v>-1.1951462026578581</v>
      </c>
      <c r="FB65" s="9">
        <f>IFERROR(INDEX('Pitcher Heights'!$B:$B,MATCH(H65,'Pitcher Heights'!A:A,0)),75)</f>
        <v>71</v>
      </c>
      <c r="FC65" s="26">
        <f>(9.58+0.31*FB65+1.02*ABS(D65)-2.57*E65-1.88*BE65)</f>
        <v>10.779400000000001</v>
      </c>
      <c r="FD65" s="26">
        <f>17.16 -0.25*FB65-0.85*ABS(D65)+2.53*E65+0.665*BE65</f>
        <v>12.540900000000001</v>
      </c>
      <c r="FE65" s="26">
        <f t="shared" si="18"/>
        <v>1.4372715308579807</v>
      </c>
      <c r="FF65" s="26">
        <f t="shared" si="19"/>
        <v>-12.777103199511014</v>
      </c>
    </row>
    <row r="66" spans="1:162" x14ac:dyDescent="0.25">
      <c r="A66" t="s">
        <v>127</v>
      </c>
      <c r="B66" s="1">
        <v>45505</v>
      </c>
      <c r="C66">
        <v>90.1</v>
      </c>
      <c r="D66">
        <v>-1.37</v>
      </c>
      <c r="E66">
        <v>5.24</v>
      </c>
      <c r="F66" t="s">
        <v>134</v>
      </c>
      <c r="G66">
        <v>656775</v>
      </c>
      <c r="H66">
        <v>594902</v>
      </c>
      <c r="I66" t="s">
        <v>135</v>
      </c>
      <c r="J66" t="s">
        <v>136</v>
      </c>
      <c r="O66">
        <v>1</v>
      </c>
      <c r="P66" t="s">
        <v>185</v>
      </c>
      <c r="Q66" t="s">
        <v>118</v>
      </c>
      <c r="R66" t="s">
        <v>119</v>
      </c>
      <c r="S66" t="s">
        <v>118</v>
      </c>
      <c r="T66" t="s">
        <v>120</v>
      </c>
      <c r="U66" t="s">
        <v>121</v>
      </c>
      <c r="V66" t="s">
        <v>138</v>
      </c>
      <c r="W66">
        <v>5</v>
      </c>
      <c r="X66" t="s">
        <v>152</v>
      </c>
      <c r="Y66">
        <v>1</v>
      </c>
      <c r="Z66">
        <v>2</v>
      </c>
      <c r="AA66">
        <v>2024</v>
      </c>
      <c r="AB66">
        <v>-1.18</v>
      </c>
      <c r="AC66">
        <v>0.83</v>
      </c>
      <c r="AD66">
        <v>-0.56000000000000005</v>
      </c>
      <c r="AE66">
        <v>3.16</v>
      </c>
      <c r="AI66">
        <v>1</v>
      </c>
      <c r="AJ66">
        <v>2</v>
      </c>
      <c r="AK66" t="s">
        <v>140</v>
      </c>
      <c r="AL66">
        <v>106.3</v>
      </c>
      <c r="AM66">
        <v>161.46</v>
      </c>
      <c r="AR66">
        <v>4.57148493692788</v>
      </c>
      <c r="AS66">
        <v>-131.184228124253</v>
      </c>
      <c r="AT66">
        <v>-0.99790823219779601</v>
      </c>
      <c r="AU66">
        <v>-14.6334289173111</v>
      </c>
      <c r="AV66">
        <v>27.0041951527921</v>
      </c>
      <c r="AW66">
        <v>-22.524743038133099</v>
      </c>
      <c r="AX66">
        <v>3.39</v>
      </c>
      <c r="AY66">
        <v>1.51</v>
      </c>
      <c r="AZ66">
        <v>7</v>
      </c>
      <c r="BA66">
        <v>91.3</v>
      </c>
      <c r="BB66">
        <v>-24</v>
      </c>
      <c r="BC66">
        <v>91</v>
      </c>
      <c r="BD66">
        <v>1836</v>
      </c>
      <c r="BE66">
        <v>6.8</v>
      </c>
      <c r="BF66">
        <v>746607</v>
      </c>
      <c r="BG66">
        <v>666310</v>
      </c>
      <c r="BH66">
        <v>647304</v>
      </c>
      <c r="BI66">
        <v>671289</v>
      </c>
      <c r="BJ66">
        <v>608070</v>
      </c>
      <c r="BK66">
        <v>677587</v>
      </c>
      <c r="BL66">
        <v>680757</v>
      </c>
      <c r="BM66">
        <v>657041</v>
      </c>
      <c r="BN66">
        <v>678877</v>
      </c>
      <c r="BO66">
        <v>53.74</v>
      </c>
      <c r="BP66">
        <v>0.1</v>
      </c>
      <c r="BQ66">
        <v>0.10299999999999999</v>
      </c>
      <c r="BR66">
        <v>0</v>
      </c>
      <c r="BS66">
        <v>1</v>
      </c>
      <c r="BT66">
        <v>0</v>
      </c>
      <c r="BU66">
        <v>0</v>
      </c>
      <c r="BV66">
        <v>2</v>
      </c>
      <c r="BW66">
        <v>13</v>
      </c>
      <c r="BX66">
        <v>4</v>
      </c>
      <c r="BY66" t="s">
        <v>130</v>
      </c>
      <c r="BZ66">
        <v>2</v>
      </c>
      <c r="CA66">
        <v>1</v>
      </c>
      <c r="CB66">
        <v>1</v>
      </c>
      <c r="CC66">
        <v>2</v>
      </c>
      <c r="CD66">
        <v>1</v>
      </c>
      <c r="CE66">
        <v>2</v>
      </c>
      <c r="CF66">
        <v>1</v>
      </c>
      <c r="CG66">
        <v>2</v>
      </c>
      <c r="CH66" t="s">
        <v>125</v>
      </c>
      <c r="CI66" t="s">
        <v>126</v>
      </c>
      <c r="CJ66">
        <v>222</v>
      </c>
      <c r="CK66">
        <v>1.7000000000000001E-2</v>
      </c>
      <c r="CL66">
        <v>-0.115</v>
      </c>
      <c r="CM66">
        <v>65.3</v>
      </c>
      <c r="CN66">
        <v>6</v>
      </c>
      <c r="CO66">
        <v>0.11700000000000001</v>
      </c>
      <c r="CP66">
        <v>0.115</v>
      </c>
      <c r="CQ66">
        <v>91.3</v>
      </c>
      <c r="CR66">
        <v>1</v>
      </c>
      <c r="CS66">
        <v>-1</v>
      </c>
      <c r="CT66">
        <v>0.63200000000000001</v>
      </c>
      <c r="CU66">
        <v>0.36799999999999999</v>
      </c>
      <c r="CV66">
        <v>32</v>
      </c>
      <c r="CW66">
        <v>29</v>
      </c>
      <c r="CX66">
        <v>32</v>
      </c>
      <c r="CY66">
        <v>30</v>
      </c>
      <c r="CZ66">
        <v>1</v>
      </c>
      <c r="DA66">
        <v>0</v>
      </c>
      <c r="DB66">
        <v>6</v>
      </c>
      <c r="DC66">
        <v>1</v>
      </c>
      <c r="DD66">
        <v>6</v>
      </c>
      <c r="DE66">
        <v>1</v>
      </c>
      <c r="DF66">
        <v>1.96</v>
      </c>
      <c r="DG66">
        <v>1.18</v>
      </c>
      <c r="DH66">
        <v>-1.18</v>
      </c>
      <c r="DI66">
        <v>35.700000000000003</v>
      </c>
      <c r="DJ66" s="6">
        <f>(-AS66-SQRT(AS66^2-2*AV66*(50-BO66)))/AV66</f>
        <v>-2.8426355663767878E-2</v>
      </c>
      <c r="DK66" s="2">
        <f>AR66+AU66*$DJ66</f>
        <v>4.9874599919118312</v>
      </c>
      <c r="DL66" s="2">
        <f>AS66+AV66*$DJ66</f>
        <v>-131.95185898008006</v>
      </c>
      <c r="DM66" s="2">
        <f>AT66+AW66*$DJ66</f>
        <v>-0.35761187536084516</v>
      </c>
      <c r="DN66" s="4">
        <f>(-DL66-SQRT(DL66^2-2*AV66*(BO66-17/12)))/AV66</f>
        <v>0.41407840646183747</v>
      </c>
      <c r="DO66" s="12">
        <f t="shared" si="1"/>
        <v>-1.0719269352409206</v>
      </c>
      <c r="DP66" s="12">
        <f t="shared" si="2"/>
        <v>-120.77000488342743</v>
      </c>
      <c r="DQ66" s="12">
        <f t="shared" si="3"/>
        <v>-9.6846215785533669</v>
      </c>
      <c r="DR66" s="5">
        <f>(2 *DK66 +AU66*$DN66)/2</f>
        <v>1.9577665283354553</v>
      </c>
      <c r="DS66" s="5">
        <f>(2 *DL66 +AV66*$DN66)/2</f>
        <v>-126.36093193175375</v>
      </c>
      <c r="DT66" s="5">
        <f>(2 *DM66 +AW66*$DN66)/2</f>
        <v>-5.0211167269571062</v>
      </c>
      <c r="DU66" s="5">
        <f>SQRT(DR66^2+DS66^2+DT66^2)</f>
        <v>126.47580630945393</v>
      </c>
      <c r="DV66" s="16">
        <f>DR66/$DU66</f>
        <v>1.5479375743573451E-2</v>
      </c>
      <c r="DW66" s="16">
        <f>DS66/$DU66</f>
        <v>-0.99909172844157157</v>
      </c>
      <c r="DX66" s="16">
        <f>DT66/$DU66</f>
        <v>-3.9700215191130851E-2</v>
      </c>
      <c r="DY66" s="16">
        <f t="shared" si="4"/>
        <v>27.589261932825131</v>
      </c>
      <c r="DZ66" s="9">
        <f>AU66+$DY66*DV66</f>
        <v>-14.206364365365033</v>
      </c>
      <c r="EA66" s="9">
        <f>AV66+$DY66*DW66</f>
        <v>-0.56000823810141398</v>
      </c>
      <c r="EB66" s="9">
        <f>AW66+$DY66*DX66+32.174</f>
        <v>8.5539573261692681</v>
      </c>
      <c r="EC66" s="9">
        <f t="shared" si="5"/>
        <v>16.59230495278398</v>
      </c>
      <c r="ED66" s="22">
        <f t="shared" si="6"/>
        <v>0.19269008124452813</v>
      </c>
      <c r="EE66" s="22">
        <f t="shared" si="7"/>
        <v>0.14144886739412174</v>
      </c>
      <c r="EF66" s="22">
        <f t="shared" si="8"/>
        <v>1411.867716098797</v>
      </c>
      <c r="EG66" s="23">
        <f t="shared" si="9"/>
        <v>0.76899113077276526</v>
      </c>
      <c r="EH66" s="12">
        <f>IF(S66="L",1,-1)</f>
        <v>-1</v>
      </c>
      <c r="EI66" s="10">
        <f>DEGREES(ATAN(DM66/SQRT(DL66^2+DK66^2)))</f>
        <v>-0.15517007937179628</v>
      </c>
      <c r="EJ66" s="10">
        <f>-DEGREES(ATAN(DK66/SQRT(DL66^2+DM66^2)))*EH66</f>
        <v>2.1646030175173556</v>
      </c>
      <c r="EK66" s="10">
        <f>DEGREES(ATAN(DQ66/SQRT(DP66^2+DO66^2)))</f>
        <v>-4.5845935546580909</v>
      </c>
      <c r="EL66" s="10">
        <f>-DEGREES(ATAN(DO66/SQRT(DP66^2+DQ66^2)))*EH66</f>
        <v>-0.50690374381896752</v>
      </c>
      <c r="EM66" s="15">
        <f>(AD66-D66- (DK66/DL66)*(17/12-BO66))*12*EH66</f>
        <v>14.01233999071091</v>
      </c>
      <c r="EN66" s="15">
        <f>(AE66-E66-(DM66/DL66)*(17/12-BO66)+0.5*32.174*DN66^2)*12</f>
        <v>9.8411642244083879</v>
      </c>
      <c r="EO66" s="15">
        <f t="shared" si="10"/>
        <v>17.122914042506075</v>
      </c>
      <c r="EP66" s="15">
        <f>EM66/DN66*0.4</f>
        <v>13.535929207650989</v>
      </c>
      <c r="EQ66" s="15">
        <f>EN66/DN66*0.4</f>
        <v>9.5065708047882715</v>
      </c>
      <c r="ER66" s="17">
        <f>SIN(RADIANS(CJ66))*EH66</f>
        <v>0.66913060635885824</v>
      </c>
      <c r="ES66" s="17">
        <f t="shared" si="11"/>
        <v>0.74314482547739424</v>
      </c>
      <c r="ET66" s="16">
        <f t="shared" si="12"/>
        <v>1</v>
      </c>
      <c r="EU66" s="20">
        <f>(0.5*DZ66*DN66^2)*12*EH66</f>
        <v>14.615018394567441</v>
      </c>
      <c r="EV66" s="20">
        <f>(0.5*EB66*DN66^2)*12</f>
        <v>8.8000167004794747</v>
      </c>
      <c r="EW66" s="20">
        <f t="shared" si="13"/>
        <v>17.059866840109343</v>
      </c>
      <c r="EX66" s="14">
        <f t="shared" si="14"/>
        <v>3.1997393514436965</v>
      </c>
      <c r="EY66" s="14">
        <f t="shared" si="15"/>
        <v>-3.8779350650811679</v>
      </c>
      <c r="EZ66" s="5">
        <f t="shared" si="16"/>
        <v>2.5548741348182116</v>
      </c>
      <c r="FA66" s="5">
        <f t="shared" si="17"/>
        <v>-2.8836407433742117</v>
      </c>
      <c r="FB66" s="9">
        <f>IFERROR(INDEX('Pitcher Heights'!$B:$B,MATCH(H66,'Pitcher Heights'!A:A,0)),75)</f>
        <v>76</v>
      </c>
      <c r="FC66" s="26">
        <f>(9.58+0.31*FB66+1.02*ABS(D66)-2.57*E66-1.88*BE66)</f>
        <v>8.2866</v>
      </c>
      <c r="FD66" s="26">
        <f>17.16 -0.25*FB66-0.85*ABS(D66)+2.53*E66+0.665*BE66</f>
        <v>14.774699999999999</v>
      </c>
      <c r="FE66" s="26">
        <f t="shared" si="18"/>
        <v>5.2493292076509892</v>
      </c>
      <c r="FF66" s="26">
        <f t="shared" si="19"/>
        <v>-5.2681291952117277</v>
      </c>
    </row>
    <row r="67" spans="1:162" x14ac:dyDescent="0.25">
      <c r="A67" t="s">
        <v>143</v>
      </c>
      <c r="B67" s="1">
        <v>45505</v>
      </c>
      <c r="C67">
        <v>90.2</v>
      </c>
      <c r="D67">
        <v>-1.48</v>
      </c>
      <c r="E67">
        <v>5.27</v>
      </c>
      <c r="F67" t="s">
        <v>134</v>
      </c>
      <c r="G67">
        <v>668939</v>
      </c>
      <c r="H67">
        <v>594902</v>
      </c>
      <c r="J67" t="s">
        <v>128</v>
      </c>
      <c r="O67">
        <v>1</v>
      </c>
      <c r="P67" t="s">
        <v>228</v>
      </c>
      <c r="Q67" t="s">
        <v>118</v>
      </c>
      <c r="R67" t="s">
        <v>119</v>
      </c>
      <c r="S67" t="s">
        <v>118</v>
      </c>
      <c r="T67" t="s">
        <v>120</v>
      </c>
      <c r="U67" t="s">
        <v>121</v>
      </c>
      <c r="V67" t="s">
        <v>129</v>
      </c>
      <c r="Y67">
        <v>1</v>
      </c>
      <c r="Z67">
        <v>1</v>
      </c>
      <c r="AA67">
        <v>2024</v>
      </c>
      <c r="AB67">
        <v>-0.79</v>
      </c>
      <c r="AC67">
        <v>1.22</v>
      </c>
      <c r="AD67">
        <v>-0.63</v>
      </c>
      <c r="AE67">
        <v>3.58</v>
      </c>
      <c r="AG67">
        <v>681297</v>
      </c>
      <c r="AI67">
        <v>0</v>
      </c>
      <c r="AJ67">
        <v>1</v>
      </c>
      <c r="AK67" t="s">
        <v>140</v>
      </c>
      <c r="AR67">
        <v>3.86032573756219</v>
      </c>
      <c r="AS67">
        <v>-131.29865868670899</v>
      </c>
      <c r="AT67">
        <v>-0.86763742197986804</v>
      </c>
      <c r="AU67">
        <v>-9.9851943368940308</v>
      </c>
      <c r="AV67">
        <v>28.261584590121402</v>
      </c>
      <c r="AW67">
        <v>-18.060897201487901</v>
      </c>
      <c r="AX67">
        <v>3.46</v>
      </c>
      <c r="AY67">
        <v>1.65</v>
      </c>
      <c r="AZ67">
        <v>234</v>
      </c>
      <c r="BA67">
        <v>80.2</v>
      </c>
      <c r="BB67">
        <v>57</v>
      </c>
      <c r="BC67">
        <v>91.3</v>
      </c>
      <c r="BD67">
        <v>1909</v>
      </c>
      <c r="BE67">
        <v>7</v>
      </c>
      <c r="BF67">
        <v>746607</v>
      </c>
      <c r="BG67">
        <v>666310</v>
      </c>
      <c r="BH67">
        <v>647304</v>
      </c>
      <c r="BI67">
        <v>671289</v>
      </c>
      <c r="BJ67">
        <v>608070</v>
      </c>
      <c r="BK67">
        <v>677587</v>
      </c>
      <c r="BL67">
        <v>680757</v>
      </c>
      <c r="BM67">
        <v>657041</v>
      </c>
      <c r="BN67">
        <v>678877</v>
      </c>
      <c r="BO67">
        <v>53.51</v>
      </c>
      <c r="BW67">
        <v>2</v>
      </c>
      <c r="BX67">
        <v>3</v>
      </c>
      <c r="BY67" t="s">
        <v>144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 t="s">
        <v>125</v>
      </c>
      <c r="CI67" t="s">
        <v>126</v>
      </c>
      <c r="CJ67">
        <v>221</v>
      </c>
      <c r="CK67">
        <v>0</v>
      </c>
      <c r="CL67">
        <v>-9.8000000000000004E-2</v>
      </c>
      <c r="CM67">
        <v>61.2</v>
      </c>
      <c r="CN67">
        <v>5.7</v>
      </c>
      <c r="CP67">
        <v>9.8000000000000004E-2</v>
      </c>
      <c r="CQ67">
        <v>88</v>
      </c>
      <c r="CR67">
        <v>0</v>
      </c>
      <c r="CS67">
        <v>0</v>
      </c>
      <c r="CT67">
        <v>0.44</v>
      </c>
      <c r="CU67">
        <v>0.56000000000000005</v>
      </c>
      <c r="CV67">
        <v>32</v>
      </c>
      <c r="CW67">
        <v>26</v>
      </c>
      <c r="CX67">
        <v>32</v>
      </c>
      <c r="CY67">
        <v>26</v>
      </c>
      <c r="CZ67">
        <v>1</v>
      </c>
      <c r="DA67">
        <v>0</v>
      </c>
      <c r="DB67">
        <v>6</v>
      </c>
      <c r="DC67">
        <v>2</v>
      </c>
      <c r="DD67">
        <v>6</v>
      </c>
      <c r="DE67">
        <v>1</v>
      </c>
      <c r="DF67">
        <v>1.58</v>
      </c>
      <c r="DG67">
        <v>0.79</v>
      </c>
      <c r="DH67">
        <v>-0.79</v>
      </c>
      <c r="DI67">
        <v>38</v>
      </c>
      <c r="DJ67" s="6">
        <f>(-AS67-SQRT(AS67^2-2*AV67*(50-BO67)))/AV67</f>
        <v>-2.6656472752228877E-2</v>
      </c>
      <c r="DK67" s="2">
        <f>AR67+AU67*$DJ67</f>
        <v>4.1264957983293158</v>
      </c>
      <c r="DL67" s="2">
        <f>AS67+AV67*$DJ67</f>
        <v>-132.05201284627037</v>
      </c>
      <c r="DM67" s="2">
        <f>AT67+AW67*$DJ67</f>
        <v>-0.38619760784759904</v>
      </c>
      <c r="DN67" s="4">
        <f>(-DL67-SQRT(DL67^2-2*AV67*(BO67-17/12)))/AV67</f>
        <v>0.41271862644521701</v>
      </c>
      <c r="DO67" s="12">
        <f t="shared" ref="DO67:DO130" si="20">DK67+AU67*$DN67</f>
        <v>5.4201068178523215E-3</v>
      </c>
      <c r="DP67" s="12">
        <f t="shared" ref="DP67:DP130" si="21">DL67+AV67*$DN67</f>
        <v>-120.38793047307016</v>
      </c>
      <c r="DQ67" s="12">
        <f t="shared" ref="DQ67:DQ130" si="22">DM67+AW67*$DN67</f>
        <v>-7.8402662932139489</v>
      </c>
      <c r="DR67" s="5">
        <f>(2 *DK67 +AU67*$DN67)/2</f>
        <v>2.0659579525735841</v>
      </c>
      <c r="DS67" s="5">
        <f>(2 *DL67 +AV67*$DN67)/2</f>
        <v>-126.21997165967026</v>
      </c>
      <c r="DT67" s="5">
        <f>(2 *DM67 +AW67*$DN67)/2</f>
        <v>-4.113231950530774</v>
      </c>
      <c r="DU67" s="5">
        <f>SQRT(DR67^2+DS67^2+DT67^2)</f>
        <v>126.30387209071871</v>
      </c>
      <c r="DV67" s="16">
        <f>DR67/$DU67</f>
        <v>1.6357043678674348E-2</v>
      </c>
      <c r="DW67" s="16">
        <f>DS67/$DU67</f>
        <v>-0.99933572558259987</v>
      </c>
      <c r="DX67" s="16">
        <f>DT67/$DU67</f>
        <v>-3.2566158760171771E-2</v>
      </c>
      <c r="DY67" s="16">
        <f t="shared" ref="DY67:DY130" si="23">-(DV67*AU67+DW67*AV67+DX67*(AW67+32.174))</f>
        <v>28.865748948726594</v>
      </c>
      <c r="DZ67" s="9">
        <f>AU67+$DY67*DV67</f>
        <v>-9.5130360205220619</v>
      </c>
      <c r="EA67" s="9">
        <f>AV67+$DY67*DW67</f>
        <v>-0.58498958003945845</v>
      </c>
      <c r="EB67" s="9">
        <f>AW67+$DY67*DX67+32.174</f>
        <v>13.173056235516608</v>
      </c>
      <c r="EC67" s="9">
        <f t="shared" ref="EC67:EC130" si="24">SQRT(DZ67^2+EA67^2+EB67^2)</f>
        <v>16.259442724785739</v>
      </c>
      <c r="ED67" s="22">
        <f t="shared" ref="ED67:ED130" si="25">EC67/(0.0053831*DU67^2)</f>
        <v>0.18933891282779924</v>
      </c>
      <c r="EE67" s="22">
        <f t="shared" ref="EE67:EE130" si="26">0.166*LN((0.336/(0.336-ED67)))</f>
        <v>0.13761180289875721</v>
      </c>
      <c r="EF67" s="22">
        <f t="shared" ref="EF67:EF130" si="27">78.92*EE67*DU67</f>
        <v>1371.7009082842085</v>
      </c>
      <c r="EG67" s="23">
        <f t="shared" ref="EG67:EG130" si="28">MAX(MIN(EF67/BD67,1),0)</f>
        <v>0.71854421596867912</v>
      </c>
      <c r="EH67" s="12">
        <f>IF(S67="L",1,-1)</f>
        <v>-1</v>
      </c>
      <c r="EI67" s="10">
        <f>DEGREES(ATAN(DM67/SQRT(DL67^2+DK67^2)))</f>
        <v>-0.16748426367228653</v>
      </c>
      <c r="EJ67" s="10">
        <f>-DEGREES(ATAN(DK67/SQRT(DL67^2+DM67^2)))*EH67</f>
        <v>1.7898467804011131</v>
      </c>
      <c r="EK67" s="10">
        <f>DEGREES(ATAN(DQ67/SQRT(DP67^2+DO67^2)))</f>
        <v>-3.7261268521001423</v>
      </c>
      <c r="EL67" s="10">
        <f>-DEGREES(ATAN(DO67/SQRT(DP67^2+DQ67^2)))*EH67</f>
        <v>2.5741182684369175E-3</v>
      </c>
      <c r="EM67" s="15">
        <f>(AD67-D67- (DK67/DL67)*(17/12-BO67))*12*EH67</f>
        <v>9.3343864728108006</v>
      </c>
      <c r="EN67" s="15">
        <f>(AE67-E67-(DM67/DL67)*(17/12-BO67)+0.5*32.174*DN67^2)*12</f>
        <v>14.430688946049123</v>
      </c>
      <c r="EO67" s="15">
        <f t="shared" ref="EO67:EO130" si="29">SQRT(EM67^2+EN67^2)</f>
        <v>17.186493367799542</v>
      </c>
      <c r="EP67" s="15">
        <f>EM67/DN67*0.4</f>
        <v>9.0467314772863237</v>
      </c>
      <c r="EQ67" s="15">
        <f>EN67/DN67*0.4</f>
        <v>13.98598272178017</v>
      </c>
      <c r="ER67" s="17">
        <f>SIN(RADIANS(CJ67))*EH67</f>
        <v>0.65605902899050705</v>
      </c>
      <c r="ES67" s="17">
        <f t="shared" ref="ES67:ES130" si="30">-COS(RADIANS(CJ67))</f>
        <v>0.75470958022277213</v>
      </c>
      <c r="ET67" s="16">
        <f t="shared" ref="ET67:ET130" si="31">ER67^2+ES67^2</f>
        <v>0.99999999999999989</v>
      </c>
      <c r="EU67" s="20">
        <f>(0.5*DZ67*DN67^2)*12*EH67</f>
        <v>9.7225129565785853</v>
      </c>
      <c r="EV67" s="20">
        <f>(0.5*EB67*DN67^2)*12</f>
        <v>13.463126771648653</v>
      </c>
      <c r="EW67" s="20">
        <f t="shared" ref="EW67:EW130" si="32">SQRT(EU67^2+EV67^2)</f>
        <v>16.606716733307675</v>
      </c>
      <c r="EX67" s="14">
        <f t="shared" ref="EX67:EX130" si="33">EU67-EW67*ER67</f>
        <v>-1.1724734981956537</v>
      </c>
      <c r="EY67" s="14">
        <f t="shared" ref="EY67:EY130" si="34">EV67-EW67*ES67</f>
        <v>0.92987855697553279</v>
      </c>
      <c r="EZ67" s="5">
        <f t="shared" ref="EZ67:EZ130" si="35">EM67-EO67*ER67</f>
        <v>-1.9409676778195575</v>
      </c>
      <c r="FA67" s="5">
        <f t="shared" ref="FA67:FA130" si="36">EN67-EO67*ES67</f>
        <v>1.4598777509356733</v>
      </c>
      <c r="FB67" s="9">
        <f>IFERROR(INDEX('Pitcher Heights'!$B:$B,MATCH(H67,'Pitcher Heights'!A:A,0)),75)</f>
        <v>76</v>
      </c>
      <c r="FC67" s="26">
        <f>(9.58+0.31*FB67+1.02*ABS(D67)-2.57*E67-1.88*BE67)</f>
        <v>7.9456999999999987</v>
      </c>
      <c r="FD67" s="26">
        <f>17.16 -0.25*FB67-0.85*ABS(D67)+2.53*E67+0.665*BE67</f>
        <v>14.8901</v>
      </c>
      <c r="FE67" s="26">
        <f t="shared" ref="FE67:FE130" si="37">EP67-FC67</f>
        <v>1.101031477286325</v>
      </c>
      <c r="FF67" s="26">
        <f t="shared" ref="FF67:FF130" si="38">EQ67-FD67</f>
        <v>-0.90411727821983057</v>
      </c>
    </row>
    <row r="68" spans="1:162" x14ac:dyDescent="0.25">
      <c r="A68" t="s">
        <v>133</v>
      </c>
      <c r="B68" s="1">
        <v>45505</v>
      </c>
      <c r="C68">
        <v>81</v>
      </c>
      <c r="D68">
        <v>-1.65</v>
      </c>
      <c r="E68">
        <v>5.1100000000000003</v>
      </c>
      <c r="F68" t="s">
        <v>134</v>
      </c>
      <c r="G68">
        <v>602104</v>
      </c>
      <c r="H68">
        <v>594902</v>
      </c>
      <c r="J68" t="s">
        <v>160</v>
      </c>
      <c r="O68">
        <v>14</v>
      </c>
      <c r="P68" t="s">
        <v>183</v>
      </c>
      <c r="Q68" t="s">
        <v>118</v>
      </c>
      <c r="R68" t="s">
        <v>118</v>
      </c>
      <c r="S68" t="s">
        <v>118</v>
      </c>
      <c r="T68" t="s">
        <v>120</v>
      </c>
      <c r="U68" t="s">
        <v>121</v>
      </c>
      <c r="V68" t="s">
        <v>129</v>
      </c>
      <c r="Y68">
        <v>2</v>
      </c>
      <c r="Z68">
        <v>1</v>
      </c>
      <c r="AA68">
        <v>2024</v>
      </c>
      <c r="AB68">
        <v>1.18</v>
      </c>
      <c r="AC68">
        <v>0.25</v>
      </c>
      <c r="AD68">
        <v>1.01</v>
      </c>
      <c r="AE68">
        <v>1.76</v>
      </c>
      <c r="AI68">
        <v>2</v>
      </c>
      <c r="AJ68">
        <v>2</v>
      </c>
      <c r="AK68" t="s">
        <v>140</v>
      </c>
      <c r="AR68">
        <v>3.7166471880662799</v>
      </c>
      <c r="AS68">
        <v>-117.900201035493</v>
      </c>
      <c r="AT68">
        <v>-1.3351376237532699</v>
      </c>
      <c r="AU68">
        <v>10.331021058619299</v>
      </c>
      <c r="AV68">
        <v>22.385078388954799</v>
      </c>
      <c r="AW68">
        <v>-29.799231041390101</v>
      </c>
      <c r="AX68">
        <v>3.22</v>
      </c>
      <c r="AY68">
        <v>1.51</v>
      </c>
      <c r="BC68">
        <v>81.599999999999994</v>
      </c>
      <c r="BD68">
        <v>1999</v>
      </c>
      <c r="BE68">
        <v>6.7</v>
      </c>
      <c r="BF68">
        <v>746607</v>
      </c>
      <c r="BG68">
        <v>666310</v>
      </c>
      <c r="BH68">
        <v>647304</v>
      </c>
      <c r="BI68">
        <v>671289</v>
      </c>
      <c r="BJ68">
        <v>608070</v>
      </c>
      <c r="BK68">
        <v>677587</v>
      </c>
      <c r="BL68">
        <v>680757</v>
      </c>
      <c r="BM68">
        <v>657041</v>
      </c>
      <c r="BN68">
        <v>678877</v>
      </c>
      <c r="BO68">
        <v>53.81</v>
      </c>
      <c r="BW68">
        <v>14</v>
      </c>
      <c r="BX68">
        <v>4</v>
      </c>
      <c r="BY68" t="s">
        <v>141</v>
      </c>
      <c r="BZ68">
        <v>2</v>
      </c>
      <c r="CA68">
        <v>1</v>
      </c>
      <c r="CB68">
        <v>1</v>
      </c>
      <c r="CC68">
        <v>2</v>
      </c>
      <c r="CD68">
        <v>1</v>
      </c>
      <c r="CE68">
        <v>2</v>
      </c>
      <c r="CF68">
        <v>1</v>
      </c>
      <c r="CG68">
        <v>2</v>
      </c>
      <c r="CH68" t="s">
        <v>142</v>
      </c>
      <c r="CI68" t="s">
        <v>126</v>
      </c>
      <c r="CJ68">
        <v>87</v>
      </c>
      <c r="CK68">
        <v>0</v>
      </c>
      <c r="CL68">
        <v>-3.2000000000000001E-2</v>
      </c>
      <c r="CM68">
        <v>71.099999999999994</v>
      </c>
      <c r="CN68">
        <v>8.6</v>
      </c>
      <c r="CP68">
        <v>3.2000000000000001E-2</v>
      </c>
      <c r="CR68">
        <v>1</v>
      </c>
      <c r="CS68">
        <v>-1</v>
      </c>
      <c r="CT68">
        <v>0.64900000000000002</v>
      </c>
      <c r="CU68">
        <v>0.35099999999999998</v>
      </c>
      <c r="CV68">
        <v>32</v>
      </c>
      <c r="CW68">
        <v>30</v>
      </c>
      <c r="CX68">
        <v>32</v>
      </c>
      <c r="CY68">
        <v>30</v>
      </c>
      <c r="CZ68">
        <v>1</v>
      </c>
      <c r="DA68">
        <v>0</v>
      </c>
      <c r="DB68">
        <v>6</v>
      </c>
      <c r="DC68">
        <v>1</v>
      </c>
      <c r="DD68">
        <v>6</v>
      </c>
      <c r="DE68">
        <v>2</v>
      </c>
      <c r="DF68">
        <v>3.22</v>
      </c>
      <c r="DG68">
        <v>-1.18</v>
      </c>
      <c r="DH68">
        <v>-1.18</v>
      </c>
      <c r="DI68">
        <v>31.5</v>
      </c>
      <c r="DJ68" s="6">
        <f>(-AS68-SQRT(AS68^2-2*AV68*(50-BO68)))/AV68</f>
        <v>-3.2216933351598212E-2</v>
      </c>
      <c r="DK68" s="2">
        <f>AR68+AU68*$DJ68</f>
        <v>3.3838133711667844</v>
      </c>
      <c r="DL68" s="2">
        <f>AS68+AV68*$DJ68</f>
        <v>-118.62137961402026</v>
      </c>
      <c r="DM68" s="2">
        <f>AT68+AW68*$DJ68</f>
        <v>-0.37509778336392852</v>
      </c>
      <c r="DN68" s="4">
        <f>(-DL68-SQRT(DL68^2-2*AV68*(BO68-17/12)))/AV68</f>
        <v>0.46180824342499871</v>
      </c>
      <c r="DO68" s="12">
        <f t="shared" si="20"/>
        <v>8.1547640590344344</v>
      </c>
      <c r="DP68" s="12">
        <f t="shared" si="21"/>
        <v>-108.28376588428614</v>
      </c>
      <c r="DQ68" s="12">
        <f t="shared" si="22"/>
        <v>-14.136628326003986</v>
      </c>
      <c r="DR68" s="5">
        <f>(2 *DK68 +AU68*$DN68)/2</f>
        <v>5.7692887151006094</v>
      </c>
      <c r="DS68" s="5">
        <f>(2 *DL68 +AV68*$DN68)/2</f>
        <v>-113.45257274915321</v>
      </c>
      <c r="DT68" s="5">
        <f>(2 *DM68 +AW68*$DN68)/2</f>
        <v>-7.2558630546839575</v>
      </c>
      <c r="DU68" s="5">
        <f>SQRT(DR68^2+DS68^2+DT68^2)</f>
        <v>113.83065713747072</v>
      </c>
      <c r="DV68" s="16">
        <f>DR68/$DU68</f>
        <v>5.0683083627753894E-2</v>
      </c>
      <c r="DW68" s="16">
        <f>DS68/$DU68</f>
        <v>-0.99667853636423343</v>
      </c>
      <c r="DX68" s="16">
        <f>DT68/$DU68</f>
        <v>-6.3742608864334457E-2</v>
      </c>
      <c r="DY68" s="16">
        <f t="shared" si="23"/>
        <v>21.938493129699847</v>
      </c>
      <c r="DZ68" s="9">
        <f>AU68+$DY68*DV68</f>
        <v>11.442931540578781</v>
      </c>
      <c r="EA68" s="9">
        <f>AV68+$DY68*DW68</f>
        <v>0.51945316640876626</v>
      </c>
      <c r="EB68" s="9">
        <f>AW68+$DY68*DX68+32.174</f>
        <v>0.97635217197055368</v>
      </c>
      <c r="EC68" s="9">
        <f t="shared" si="24"/>
        <v>11.496250580001133</v>
      </c>
      <c r="ED68" s="22">
        <f t="shared" si="25"/>
        <v>0.16481824588299449</v>
      </c>
      <c r="EE68" s="22">
        <f t="shared" si="26"/>
        <v>0.11194795620686242</v>
      </c>
      <c r="EF68" s="22">
        <f t="shared" si="27"/>
        <v>1005.6861954440737</v>
      </c>
      <c r="EG68" s="23">
        <f t="shared" si="28"/>
        <v>0.50309464504455914</v>
      </c>
      <c r="EH68" s="12">
        <f>IF(S68="L",1,-1)</f>
        <v>-1</v>
      </c>
      <c r="EI68" s="10">
        <f>DEGREES(ATAN(DM68/SQRT(DL68^2+DK68^2)))</f>
        <v>-0.18110318284180374</v>
      </c>
      <c r="EJ68" s="10">
        <f>-DEGREES(ATAN(DK68/SQRT(DL68^2+DM68^2)))*EH68</f>
        <v>1.6339777335188042</v>
      </c>
      <c r="EK68" s="10">
        <f>DEGREES(ATAN(DQ68/SQRT(DP68^2+DO68^2)))</f>
        <v>-7.4172252447606484</v>
      </c>
      <c r="EL68" s="10">
        <f>-DEGREES(ATAN(DO68/SQRT(DP68^2+DQ68^2)))*EH68</f>
        <v>4.2706653164607342</v>
      </c>
      <c r="EM68" s="15">
        <f>(AD68-D68- (DK68/DL68)*(17/12-BO68))*12*EH68</f>
        <v>-13.985027825148244</v>
      </c>
      <c r="EN68" s="15">
        <f>(AE68-E68-(DM68/DL68)*(17/12-BO68)+0.5*32.174*DN68^2)*12</f>
        <v>2.9579891480019604</v>
      </c>
      <c r="EO68" s="15">
        <f t="shared" si="29"/>
        <v>14.294429092127743</v>
      </c>
      <c r="EP68" s="15">
        <f>EM68/DN68*0.4</f>
        <v>-12.113276905954168</v>
      </c>
      <c r="EQ68" s="15">
        <f>EN68/DN68*0.4</f>
        <v>2.562092981332726</v>
      </c>
      <c r="ER68" s="17">
        <f>SIN(RADIANS(CJ68))*EH68</f>
        <v>-0.99862953475457383</v>
      </c>
      <c r="ES68" s="17">
        <f t="shared" si="30"/>
        <v>-5.2335956242943966E-2</v>
      </c>
      <c r="ET68" s="16">
        <f t="shared" si="31"/>
        <v>0.99999999999999989</v>
      </c>
      <c r="EU68" s="20">
        <f>(0.5*DZ68*DN68^2)*12*EH68</f>
        <v>-14.642388040258517</v>
      </c>
      <c r="EV68" s="20">
        <f>(0.5*EB68*DN68^2)*12</f>
        <v>1.2493413348882942</v>
      </c>
      <c r="EW68" s="20">
        <f t="shared" si="32"/>
        <v>14.695590539089135</v>
      </c>
      <c r="EX68" s="14">
        <f t="shared" si="33"/>
        <v>3.3062702735783489E-2</v>
      </c>
      <c r="EY68" s="14">
        <f t="shared" si="34"/>
        <v>2.0184491183062847</v>
      </c>
      <c r="EZ68" s="5">
        <f t="shared" si="35"/>
        <v>0.28981124870552932</v>
      </c>
      <c r="FA68" s="5">
        <f t="shared" si="36"/>
        <v>3.7061017634854232</v>
      </c>
      <c r="FB68" s="9">
        <f>IFERROR(INDEX('Pitcher Heights'!$B:$B,MATCH(H68,'Pitcher Heights'!A:A,0)),75)</f>
        <v>76</v>
      </c>
      <c r="FC68" s="26">
        <f>(9.58+0.31*FB68+1.02*ABS(D68)-2.57*E68-1.88*BE68)</f>
        <v>9.0943000000000005</v>
      </c>
      <c r="FD68" s="26">
        <f>17.16 -0.25*FB68-0.85*ABS(D68)+2.53*E68+0.665*BE68</f>
        <v>14.141300000000001</v>
      </c>
      <c r="FE68" s="26">
        <f t="shared" si="37"/>
        <v>-21.20757690595417</v>
      </c>
      <c r="FF68" s="26">
        <f t="shared" si="38"/>
        <v>-11.579207018667276</v>
      </c>
    </row>
    <row r="69" spans="1:162" x14ac:dyDescent="0.25">
      <c r="A69" t="s">
        <v>209</v>
      </c>
      <c r="B69" s="1">
        <v>45505</v>
      </c>
      <c r="C69">
        <v>84.7</v>
      </c>
      <c r="D69">
        <v>-1.62</v>
      </c>
      <c r="E69">
        <v>5.88</v>
      </c>
      <c r="F69" t="s">
        <v>178</v>
      </c>
      <c r="G69">
        <v>681807</v>
      </c>
      <c r="H69">
        <v>544150</v>
      </c>
      <c r="I69" t="s">
        <v>162</v>
      </c>
      <c r="J69" t="s">
        <v>145</v>
      </c>
      <c r="O69">
        <v>3</v>
      </c>
      <c r="P69" t="s">
        <v>214</v>
      </c>
      <c r="Q69" t="s">
        <v>118</v>
      </c>
      <c r="R69" t="s">
        <v>118</v>
      </c>
      <c r="S69" t="s">
        <v>118</v>
      </c>
      <c r="T69" t="s">
        <v>120</v>
      </c>
      <c r="U69" t="s">
        <v>121</v>
      </c>
      <c r="V69" t="s">
        <v>129</v>
      </c>
      <c r="W69">
        <v>2</v>
      </c>
      <c r="Y69">
        <v>3</v>
      </c>
      <c r="Z69">
        <v>2</v>
      </c>
      <c r="AA69">
        <v>2024</v>
      </c>
      <c r="AB69">
        <v>0.37</v>
      </c>
      <c r="AC69">
        <v>0.62</v>
      </c>
      <c r="AD69">
        <v>0.48</v>
      </c>
      <c r="AE69">
        <v>3.16</v>
      </c>
      <c r="AG69">
        <v>647304</v>
      </c>
      <c r="AI69">
        <v>1</v>
      </c>
      <c r="AJ69">
        <v>5</v>
      </c>
      <c r="AK69" t="s">
        <v>123</v>
      </c>
      <c r="AR69">
        <v>4.2011170863515002</v>
      </c>
      <c r="AS69">
        <v>-123.269189987242</v>
      </c>
      <c r="AT69">
        <v>-1.2045864182400401</v>
      </c>
      <c r="AU69">
        <v>2.8772423775664402</v>
      </c>
      <c r="AV69">
        <v>26.499923873463299</v>
      </c>
      <c r="AW69">
        <v>-25.860115130758</v>
      </c>
      <c r="AX69">
        <v>3.43</v>
      </c>
      <c r="AY69">
        <v>1.58</v>
      </c>
      <c r="BC69">
        <v>85</v>
      </c>
      <c r="BD69">
        <v>2136</v>
      </c>
      <c r="BE69">
        <v>6.7</v>
      </c>
      <c r="BF69">
        <v>746607</v>
      </c>
      <c r="BG69">
        <v>668939</v>
      </c>
      <c r="BH69">
        <v>663624</v>
      </c>
      <c r="BI69">
        <v>702616</v>
      </c>
      <c r="BJ69">
        <v>602104</v>
      </c>
      <c r="BK69">
        <v>683002</v>
      </c>
      <c r="BL69">
        <v>681297</v>
      </c>
      <c r="BM69">
        <v>656775</v>
      </c>
      <c r="BN69">
        <v>623993</v>
      </c>
      <c r="BO69">
        <v>53.81</v>
      </c>
      <c r="BQ69">
        <v>0</v>
      </c>
      <c r="BR69">
        <v>0</v>
      </c>
      <c r="BS69">
        <v>1</v>
      </c>
      <c r="BT69">
        <v>0</v>
      </c>
      <c r="BU69">
        <v>0</v>
      </c>
      <c r="BW69">
        <v>41</v>
      </c>
      <c r="BX69">
        <v>11</v>
      </c>
      <c r="BY69" t="s">
        <v>211</v>
      </c>
      <c r="BZ69">
        <v>5</v>
      </c>
      <c r="CA69">
        <v>2</v>
      </c>
      <c r="CB69">
        <v>5</v>
      </c>
      <c r="CC69">
        <v>2</v>
      </c>
      <c r="CD69">
        <v>2</v>
      </c>
      <c r="CE69">
        <v>5</v>
      </c>
      <c r="CF69">
        <v>5</v>
      </c>
      <c r="CG69">
        <v>2</v>
      </c>
      <c r="CH69" t="s">
        <v>126</v>
      </c>
      <c r="CI69" t="s">
        <v>126</v>
      </c>
      <c r="CJ69">
        <v>199</v>
      </c>
      <c r="CK69">
        <v>-1.4E-2</v>
      </c>
      <c r="CL69">
        <v>-0.35599999999999998</v>
      </c>
      <c r="CP69">
        <v>0.35599999999999998</v>
      </c>
      <c r="CR69">
        <v>3</v>
      </c>
      <c r="CS69">
        <v>3</v>
      </c>
      <c r="CT69">
        <v>0.9</v>
      </c>
      <c r="CU69">
        <v>0.9</v>
      </c>
      <c r="CV69">
        <v>34</v>
      </c>
      <c r="CW69">
        <v>28</v>
      </c>
      <c r="CX69">
        <v>35</v>
      </c>
      <c r="CY69">
        <v>29</v>
      </c>
      <c r="CZ69">
        <v>1</v>
      </c>
      <c r="DA69">
        <v>2</v>
      </c>
      <c r="DB69">
        <v>4</v>
      </c>
      <c r="DC69">
        <v>3</v>
      </c>
      <c r="DD69">
        <v>5</v>
      </c>
      <c r="DE69">
        <v>1</v>
      </c>
      <c r="DF69">
        <v>2.58</v>
      </c>
      <c r="DG69">
        <v>-0.37</v>
      </c>
      <c r="DH69">
        <v>-0.37</v>
      </c>
      <c r="DI69">
        <v>32.299999999999997</v>
      </c>
      <c r="DJ69" s="6">
        <f>(-AS69-SQRT(AS69^2-2*AV69*(50-BO69)))/AV69</f>
        <v>-3.0805959638316158E-2</v>
      </c>
      <c r="DK69" s="2">
        <f>AR69+AU69*$DJ69</f>
        <v>4.1124808737985354</v>
      </c>
      <c r="DL69" s="2">
        <f>AS69+AV69*$DJ69</f>
        <v>-124.08554557250636</v>
      </c>
      <c r="DM69" s="2">
        <f>AT69+AW69*$DJ69</f>
        <v>-0.4079407552797002</v>
      </c>
      <c r="DN69" s="4">
        <f>(-DL69-SQRT(DL69^2-2*AV69*(BO69-17/12)))/AV69</f>
        <v>0.44321121356507981</v>
      </c>
      <c r="DO69" s="12">
        <f t="shared" si="20"/>
        <v>5.3877069596806333</v>
      </c>
      <c r="DP69" s="12">
        <f t="shared" si="21"/>
        <v>-112.34048215316646</v>
      </c>
      <c r="DQ69" s="12">
        <f t="shared" si="22"/>
        <v>-11.869433765315636</v>
      </c>
      <c r="DR69" s="5">
        <f>(2 *DK69 +AU69*$DN69)/2</f>
        <v>4.7500939167395844</v>
      </c>
      <c r="DS69" s="5">
        <f>(2 *DL69 +AV69*$DN69)/2</f>
        <v>-118.21301386283642</v>
      </c>
      <c r="DT69" s="5">
        <f>(2 *DM69 +AW69*$DN69)/2</f>
        <v>-6.1386872602976679</v>
      </c>
      <c r="DU69" s="5">
        <f>SQRT(DR69^2+DS69^2+DT69^2)</f>
        <v>118.46756315562814</v>
      </c>
      <c r="DV69" s="16">
        <f>DR69/$DU69</f>
        <v>4.0096156198465009E-2</v>
      </c>
      <c r="DW69" s="16">
        <f>DS69/$DU69</f>
        <v>-0.99785131654597026</v>
      </c>
      <c r="DX69" s="16">
        <f>DT69/$DU69</f>
        <v>-5.181745194027005E-2</v>
      </c>
      <c r="DY69" s="16">
        <f t="shared" si="23"/>
        <v>26.654786991479941</v>
      </c>
      <c r="DZ69" s="9">
        <f>AU69+$DY69*DV69</f>
        <v>3.9459968802136332</v>
      </c>
      <c r="EA69" s="9">
        <f>AV69+$DY69*DW69</f>
        <v>-9.7590418237363252E-2</v>
      </c>
      <c r="EB69" s="9">
        <f>AW69+$DY69*DX69+32.174</f>
        <v>4.9327017253328513</v>
      </c>
      <c r="EC69" s="9">
        <f t="shared" si="24"/>
        <v>6.3175914381581499</v>
      </c>
      <c r="ED69" s="22">
        <f t="shared" si="25"/>
        <v>8.3621928355578842E-2</v>
      </c>
      <c r="EE69" s="22">
        <f t="shared" si="26"/>
        <v>4.7506363466806728E-2</v>
      </c>
      <c r="EF69" s="22">
        <f t="shared" si="27"/>
        <v>444.15884898041014</v>
      </c>
      <c r="EG69" s="23">
        <f t="shared" si="28"/>
        <v>0.20793953603951787</v>
      </c>
      <c r="EH69" s="12">
        <f>IF(S69="L",1,-1)</f>
        <v>-1</v>
      </c>
      <c r="EI69" s="10">
        <f>DEGREES(ATAN(DM69/SQRT(DL69^2+DK69^2)))</f>
        <v>-0.18826022972239956</v>
      </c>
      <c r="EJ69" s="10">
        <f>-DEGREES(ATAN(DK69/SQRT(DL69^2+DM69^2)))*EH69</f>
        <v>1.8982090864879306</v>
      </c>
      <c r="EK69" s="10">
        <f>DEGREES(ATAN(DQ69/SQRT(DP69^2+DO69^2)))</f>
        <v>-6.0243872351917345</v>
      </c>
      <c r="EL69" s="10">
        <f>-DEGREES(ATAN(DO69/SQRT(DP69^2+DQ69^2)))*EH69</f>
        <v>2.7305537472226571</v>
      </c>
      <c r="EM69" s="15">
        <f>(AD69-D69- (DK69/DL69)*(17/12-BO69))*12*EH69</f>
        <v>-4.3627706269479738</v>
      </c>
      <c r="EN69" s="15">
        <f>(AE69-E69-(DM69/DL69)*(17/12-BO69)+0.5*32.174*DN69^2)*12</f>
        <v>7.3477911565952336</v>
      </c>
      <c r="EO69" s="15">
        <f t="shared" si="29"/>
        <v>8.545396563314025</v>
      </c>
      <c r="EP69" s="15">
        <f>EM69/DN69*0.4</f>
        <v>-3.9374189943029116</v>
      </c>
      <c r="EQ69" s="15">
        <f>EN69/DN69*0.4</f>
        <v>6.6314126824467685</v>
      </c>
      <c r="ER69" s="17">
        <f>SIN(RADIANS(CJ69))*EH69</f>
        <v>0.32556815445715676</v>
      </c>
      <c r="ES69" s="17">
        <f t="shared" si="30"/>
        <v>0.94551857559931674</v>
      </c>
      <c r="ET69" s="16">
        <f t="shared" si="31"/>
        <v>0.99999999999999989</v>
      </c>
      <c r="EU69" s="20">
        <f>(0.5*DZ69*DN69^2)*12*EH69</f>
        <v>-4.6508193166175786</v>
      </c>
      <c r="EV69" s="20">
        <f>(0.5*EB69*DN69^2)*12</f>
        <v>5.8137664989864035</v>
      </c>
      <c r="EW69" s="20">
        <f t="shared" si="32"/>
        <v>7.4451327201440698</v>
      </c>
      <c r="EX69" s="14">
        <f t="shared" si="33"/>
        <v>-7.0747174360034748</v>
      </c>
      <c r="EY69" s="14">
        <f t="shared" si="34"/>
        <v>-1.2257447857120836</v>
      </c>
      <c r="EZ69" s="5">
        <f t="shared" si="35"/>
        <v>-7.1448796151706508</v>
      </c>
      <c r="FA69" s="5">
        <f t="shared" si="36"/>
        <v>-0.73204002988073924</v>
      </c>
      <c r="FB69" s="9">
        <f>IFERROR(INDEX('Pitcher Heights'!$B:$B,MATCH(H69,'Pitcher Heights'!A:A,0)),75)</f>
        <v>75</v>
      </c>
      <c r="FC69" s="26">
        <f>(9.58+0.31*FB69+1.02*ABS(D69)-2.57*E69-1.88*BE69)</f>
        <v>6.774799999999999</v>
      </c>
      <c r="FD69" s="26">
        <f>17.16 -0.25*FB69-0.85*ABS(D69)+2.53*E69+0.665*BE69</f>
        <v>16.364899999999999</v>
      </c>
      <c r="FE69" s="26">
        <f t="shared" si="37"/>
        <v>-10.71221899430291</v>
      </c>
      <c r="FF69" s="26">
        <f t="shared" si="38"/>
        <v>-9.7334873175532302</v>
      </c>
    </row>
    <row r="70" spans="1:162" x14ac:dyDescent="0.25">
      <c r="A70" t="s">
        <v>133</v>
      </c>
      <c r="B70" s="1">
        <v>45505</v>
      </c>
      <c r="C70">
        <v>80</v>
      </c>
      <c r="D70">
        <v>-1.67</v>
      </c>
      <c r="E70">
        <v>5.09</v>
      </c>
      <c r="F70" t="s">
        <v>134</v>
      </c>
      <c r="G70">
        <v>602104</v>
      </c>
      <c r="H70">
        <v>594902</v>
      </c>
      <c r="J70" t="s">
        <v>116</v>
      </c>
      <c r="O70">
        <v>14</v>
      </c>
      <c r="P70" t="s">
        <v>183</v>
      </c>
      <c r="Q70" t="s">
        <v>118</v>
      </c>
      <c r="R70" t="s">
        <v>118</v>
      </c>
      <c r="S70" t="s">
        <v>118</v>
      </c>
      <c r="T70" t="s">
        <v>120</v>
      </c>
      <c r="U70" t="s">
        <v>121</v>
      </c>
      <c r="V70" t="s">
        <v>122</v>
      </c>
      <c r="Y70">
        <v>2</v>
      </c>
      <c r="Z70">
        <v>2</v>
      </c>
      <c r="AA70">
        <v>2024</v>
      </c>
      <c r="AB70">
        <v>1.26</v>
      </c>
      <c r="AC70">
        <v>-0.02</v>
      </c>
      <c r="AD70">
        <v>1.27</v>
      </c>
      <c r="AE70">
        <v>1.36</v>
      </c>
      <c r="AI70">
        <v>2</v>
      </c>
      <c r="AJ70">
        <v>2</v>
      </c>
      <c r="AK70" t="s">
        <v>140</v>
      </c>
      <c r="AR70">
        <v>4.12791110653425</v>
      </c>
      <c r="AS70">
        <v>-116.48375157924499</v>
      </c>
      <c r="AT70">
        <v>-1.4461213714261401</v>
      </c>
      <c r="AU70">
        <v>10.6769831203009</v>
      </c>
      <c r="AV70">
        <v>22.627843055163002</v>
      </c>
      <c r="AW70">
        <v>-32.315266746092199</v>
      </c>
      <c r="AX70">
        <v>3.18</v>
      </c>
      <c r="AY70">
        <v>1.5</v>
      </c>
      <c r="BC70">
        <v>80.5</v>
      </c>
      <c r="BD70">
        <v>1953</v>
      </c>
      <c r="BE70">
        <v>6.7</v>
      </c>
      <c r="BF70">
        <v>746607</v>
      </c>
      <c r="BG70">
        <v>666310</v>
      </c>
      <c r="BH70">
        <v>647304</v>
      </c>
      <c r="BI70">
        <v>671289</v>
      </c>
      <c r="BJ70">
        <v>608070</v>
      </c>
      <c r="BK70">
        <v>677587</v>
      </c>
      <c r="BL70">
        <v>680757</v>
      </c>
      <c r="BM70">
        <v>657041</v>
      </c>
      <c r="BN70">
        <v>678877</v>
      </c>
      <c r="BO70">
        <v>53.82</v>
      </c>
      <c r="BW70">
        <v>14</v>
      </c>
      <c r="BX70">
        <v>5</v>
      </c>
      <c r="BY70" t="s">
        <v>141</v>
      </c>
      <c r="BZ70">
        <v>2</v>
      </c>
      <c r="CA70">
        <v>1</v>
      </c>
      <c r="CB70">
        <v>1</v>
      </c>
      <c r="CC70">
        <v>2</v>
      </c>
      <c r="CD70">
        <v>1</v>
      </c>
      <c r="CE70">
        <v>2</v>
      </c>
      <c r="CF70">
        <v>1</v>
      </c>
      <c r="CG70">
        <v>2</v>
      </c>
      <c r="CH70" t="s">
        <v>142</v>
      </c>
      <c r="CI70" t="s">
        <v>142</v>
      </c>
      <c r="CJ70">
        <v>73</v>
      </c>
      <c r="CK70">
        <v>0</v>
      </c>
      <c r="CL70">
        <v>4.1000000000000002E-2</v>
      </c>
      <c r="CP70">
        <v>-4.1000000000000002E-2</v>
      </c>
      <c r="CR70">
        <v>1</v>
      </c>
      <c r="CS70">
        <v>-1</v>
      </c>
      <c r="CT70">
        <v>0.64900000000000002</v>
      </c>
      <c r="CU70">
        <v>0.35099999999999998</v>
      </c>
      <c r="CV70">
        <v>32</v>
      </c>
      <c r="CW70">
        <v>30</v>
      </c>
      <c r="CX70">
        <v>32</v>
      </c>
      <c r="CY70">
        <v>30</v>
      </c>
      <c r="CZ70">
        <v>1</v>
      </c>
      <c r="DA70">
        <v>0</v>
      </c>
      <c r="DB70">
        <v>6</v>
      </c>
      <c r="DC70">
        <v>1</v>
      </c>
      <c r="DD70">
        <v>6</v>
      </c>
      <c r="DE70">
        <v>2</v>
      </c>
      <c r="DF70">
        <v>3.59</v>
      </c>
      <c r="DG70">
        <v>-1.26</v>
      </c>
      <c r="DH70">
        <v>-1.26</v>
      </c>
      <c r="DI70">
        <v>37.799999999999997</v>
      </c>
      <c r="DJ70" s="6">
        <f>(-AS70-SQRT(AS70^2-2*AV70*(50-BO70)))/AV70</f>
        <v>-3.2690475125857765E-2</v>
      </c>
      <c r="DK70" s="2">
        <f>AR70+AU70*$DJ70</f>
        <v>3.7788754554208501</v>
      </c>
      <c r="DL70" s="2">
        <f>AS70+AV70*$DJ70</f>
        <v>-117.22346651979161</v>
      </c>
      <c r="DM70" s="2">
        <f>AT70+AW70*$DJ70</f>
        <v>-0.38971994767755436</v>
      </c>
      <c r="DN70" s="4">
        <f>(-DL70-SQRT(DL70^2-2*AV70*(BO70-17/12)))/AV70</f>
        <v>0.46819479575886247</v>
      </c>
      <c r="DO70" s="12">
        <f t="shared" si="20"/>
        <v>8.7777833867509525</v>
      </c>
      <c r="DP70" s="12">
        <f t="shared" si="21"/>
        <v>-106.62922816211598</v>
      </c>
      <c r="DQ70" s="12">
        <f t="shared" si="22"/>
        <v>-15.51955966175735</v>
      </c>
      <c r="DR70" s="5">
        <f>(2 *DK70 +AU70*$DN70)/2</f>
        <v>6.2783294210859015</v>
      </c>
      <c r="DS70" s="5">
        <f>(2 *DL70 +AV70*$DN70)/2</f>
        <v>-111.9263473409538</v>
      </c>
      <c r="DT70" s="5">
        <f>(2 *DM70 +AW70*$DN70)/2</f>
        <v>-7.9546398047174529</v>
      </c>
      <c r="DU70" s="5">
        <f>SQRT(DR70^2+DS70^2+DT70^2)</f>
        <v>112.38416678442877</v>
      </c>
      <c r="DV70" s="16">
        <f>DR70/$DU70</f>
        <v>5.5864892722199605E-2</v>
      </c>
      <c r="DW70" s="16">
        <f>DS70/$DU70</f>
        <v>-0.99592629943724054</v>
      </c>
      <c r="DX70" s="16">
        <f>DT70/$DU70</f>
        <v>-7.0780787296984227E-2</v>
      </c>
      <c r="DY70" s="16">
        <f t="shared" si="23"/>
        <v>21.929196510055515</v>
      </c>
      <c r="DZ70" s="9">
        <f>AU70+$DY70*DV70</f>
        <v>11.902055330819184</v>
      </c>
      <c r="EA70" s="9">
        <f>AV70+$DY70*DW70</f>
        <v>0.78797952527136061</v>
      </c>
      <c r="EB70" s="9">
        <f>AW70+$DY70*DX70+32.174</f>
        <v>-1.6934325398642045</v>
      </c>
      <c r="EC70" s="9">
        <f t="shared" si="24"/>
        <v>12.047719560032894</v>
      </c>
      <c r="ED70" s="22">
        <f t="shared" si="25"/>
        <v>0.17719935712352081</v>
      </c>
      <c r="EE70" s="22">
        <f t="shared" si="26"/>
        <v>0.12441061942775718</v>
      </c>
      <c r="EF70" s="22">
        <f t="shared" si="27"/>
        <v>1103.4423777740476</v>
      </c>
      <c r="EG70" s="23">
        <f t="shared" si="28"/>
        <v>0.56499865733438182</v>
      </c>
      <c r="EH70" s="12">
        <f>IF(S70="L",1,-1)</f>
        <v>-1</v>
      </c>
      <c r="EI70" s="10">
        <f>DEGREES(ATAN(DM70/SQRT(DL70^2+DK70^2)))</f>
        <v>-0.19038536844645471</v>
      </c>
      <c r="EJ70" s="10">
        <f>-DEGREES(ATAN(DK70/SQRT(DL70^2+DM70^2)))*EH70</f>
        <v>1.8463663716468655</v>
      </c>
      <c r="EK70" s="10">
        <f>DEGREES(ATAN(DQ70/SQRT(DP70^2+DO70^2)))</f>
        <v>-8.2535457675511825</v>
      </c>
      <c r="EL70" s="10">
        <f>-DEGREES(ATAN(DO70/SQRT(DP70^2+DQ70^2)))*EH70</f>
        <v>4.6571617295223984</v>
      </c>
      <c r="EM70" s="15">
        <f>(AD70-D70- (DK70/DL70)*(17/12-BO70))*12*EH70</f>
        <v>-15.008393026274824</v>
      </c>
      <c r="EN70" s="15">
        <f>(AE70-E70-(DM70/DL70)*(17/12-BO70)+0.5*32.174*DN70^2)*12</f>
        <v>-0.35289104710425967</v>
      </c>
      <c r="EO70" s="15">
        <f t="shared" si="29"/>
        <v>15.012541201350993</v>
      </c>
      <c r="EP70" s="15">
        <f>EM70/DN70*0.4</f>
        <v>-12.822349297538711</v>
      </c>
      <c r="EQ70" s="15">
        <f>EN70/DN70*0.4</f>
        <v>-0.30149078998820106</v>
      </c>
      <c r="ER70" s="17">
        <f>SIN(RADIANS(CJ70))*EH70</f>
        <v>-0.95630475596303544</v>
      </c>
      <c r="ES70" s="17">
        <f t="shared" si="30"/>
        <v>-0.29237170472273677</v>
      </c>
      <c r="ET70" s="16">
        <f t="shared" si="31"/>
        <v>1</v>
      </c>
      <c r="EU70" s="20">
        <f>(0.5*DZ70*DN70^2)*12*EH70</f>
        <v>-15.654037837392137</v>
      </c>
      <c r="EV70" s="20">
        <f>(0.5*EB70*DN70^2)*12</f>
        <v>-2.2272671666600949</v>
      </c>
      <c r="EW70" s="20">
        <f t="shared" si="32"/>
        <v>15.811692497838008</v>
      </c>
      <c r="EX70" s="14">
        <f t="shared" si="33"/>
        <v>-0.53324110188460239</v>
      </c>
      <c r="EY70" s="14">
        <f t="shared" si="34"/>
        <v>2.3956243234845109</v>
      </c>
      <c r="EZ70" s="5">
        <f t="shared" si="35"/>
        <v>-0.65182847633184693</v>
      </c>
      <c r="FA70" s="5">
        <f t="shared" si="36"/>
        <v>4.0363512161550528</v>
      </c>
      <c r="FB70" s="9">
        <f>IFERROR(INDEX('Pitcher Heights'!$B:$B,MATCH(H70,'Pitcher Heights'!A:A,0)),75)</f>
        <v>76</v>
      </c>
      <c r="FC70" s="26">
        <f>(9.58+0.31*FB70+1.02*ABS(D70)-2.57*E70-1.88*BE70)</f>
        <v>9.1661000000000037</v>
      </c>
      <c r="FD70" s="26">
        <f>17.16 -0.25*FB70-0.85*ABS(D70)+2.53*E70+0.665*BE70</f>
        <v>14.073699999999999</v>
      </c>
      <c r="FE70" s="26">
        <f t="shared" si="37"/>
        <v>-21.988449297538715</v>
      </c>
      <c r="FF70" s="26">
        <f t="shared" si="38"/>
        <v>-14.375190789988199</v>
      </c>
    </row>
    <row r="71" spans="1:162" x14ac:dyDescent="0.25">
      <c r="A71" t="s">
        <v>143</v>
      </c>
      <c r="B71" s="1">
        <v>45505</v>
      </c>
      <c r="C71">
        <v>89.8</v>
      </c>
      <c r="D71">
        <v>-1.51</v>
      </c>
      <c r="E71">
        <v>5.34</v>
      </c>
      <c r="F71" t="s">
        <v>134</v>
      </c>
      <c r="G71">
        <v>683002</v>
      </c>
      <c r="H71">
        <v>594902</v>
      </c>
      <c r="J71" t="s">
        <v>116</v>
      </c>
      <c r="O71">
        <v>11</v>
      </c>
      <c r="P71" t="s">
        <v>220</v>
      </c>
      <c r="Q71" t="s">
        <v>118</v>
      </c>
      <c r="R71" t="s">
        <v>119</v>
      </c>
      <c r="S71" t="s">
        <v>118</v>
      </c>
      <c r="T71" t="s">
        <v>120</v>
      </c>
      <c r="U71" t="s">
        <v>121</v>
      </c>
      <c r="V71" t="s">
        <v>122</v>
      </c>
      <c r="Y71">
        <v>0</v>
      </c>
      <c r="Z71">
        <v>0</v>
      </c>
      <c r="AA71">
        <v>2024</v>
      </c>
      <c r="AB71">
        <v>-0.81</v>
      </c>
      <c r="AC71">
        <v>1.0900000000000001</v>
      </c>
      <c r="AD71">
        <v>-1.1100000000000001</v>
      </c>
      <c r="AE71">
        <v>3.46</v>
      </c>
      <c r="AG71">
        <v>681297</v>
      </c>
      <c r="AI71">
        <v>1</v>
      </c>
      <c r="AJ71">
        <v>1</v>
      </c>
      <c r="AK71" t="s">
        <v>140</v>
      </c>
      <c r="AR71">
        <v>2.7493960954030401</v>
      </c>
      <c r="AS71">
        <v>-130.78799932903999</v>
      </c>
      <c r="AT71">
        <v>-1.0095529004096899</v>
      </c>
      <c r="AU71">
        <v>-9.9145790060977301</v>
      </c>
      <c r="AV71">
        <v>26.430130077518999</v>
      </c>
      <c r="AW71">
        <v>-19.610246049250101</v>
      </c>
      <c r="AX71">
        <v>3.65</v>
      </c>
      <c r="AY71">
        <v>1.68</v>
      </c>
      <c r="BC71">
        <v>91.2</v>
      </c>
      <c r="BD71">
        <v>1875</v>
      </c>
      <c r="BE71">
        <v>7</v>
      </c>
      <c r="BF71">
        <v>746607</v>
      </c>
      <c r="BG71">
        <v>666310</v>
      </c>
      <c r="BH71">
        <v>647304</v>
      </c>
      <c r="BI71">
        <v>671289</v>
      </c>
      <c r="BJ71">
        <v>608070</v>
      </c>
      <c r="BK71">
        <v>677587</v>
      </c>
      <c r="BL71">
        <v>680757</v>
      </c>
      <c r="BM71">
        <v>657041</v>
      </c>
      <c r="BN71">
        <v>678877</v>
      </c>
      <c r="BO71">
        <v>53.49</v>
      </c>
      <c r="BW71">
        <v>3</v>
      </c>
      <c r="BX71">
        <v>1</v>
      </c>
      <c r="BY71" t="s">
        <v>144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 t="s">
        <v>126</v>
      </c>
      <c r="CI71" t="s">
        <v>126</v>
      </c>
      <c r="CJ71">
        <v>216</v>
      </c>
      <c r="CK71">
        <v>0</v>
      </c>
      <c r="CL71">
        <v>3.3000000000000002E-2</v>
      </c>
      <c r="CP71">
        <v>-3.3000000000000002E-2</v>
      </c>
      <c r="CR71">
        <v>0</v>
      </c>
      <c r="CS71">
        <v>0</v>
      </c>
      <c r="CT71">
        <v>0.48099999999999998</v>
      </c>
      <c r="CU71">
        <v>0.51900000000000002</v>
      </c>
      <c r="CV71">
        <v>32</v>
      </c>
      <c r="CW71">
        <v>23</v>
      </c>
      <c r="CX71">
        <v>32</v>
      </c>
      <c r="CY71">
        <v>23</v>
      </c>
      <c r="CZ71">
        <v>1</v>
      </c>
      <c r="DA71">
        <v>0</v>
      </c>
      <c r="DB71">
        <v>6</v>
      </c>
      <c r="DC71">
        <v>1</v>
      </c>
      <c r="DD71">
        <v>6</v>
      </c>
      <c r="DE71">
        <v>1</v>
      </c>
      <c r="DF71">
        <v>1.72</v>
      </c>
      <c r="DG71">
        <v>0.81</v>
      </c>
      <c r="DH71">
        <v>-0.81</v>
      </c>
      <c r="DI71">
        <v>37.5</v>
      </c>
      <c r="DJ71" s="6">
        <f>(-AS71-SQRT(AS71^2-2*AV71*(50-BO71)))/AV71</f>
        <v>-2.6612843188697499E-2</v>
      </c>
      <c r="DK71" s="2">
        <f>AR71+AU71*$DJ71</f>
        <v>3.0132512317742712</v>
      </c>
      <c r="DL71" s="2">
        <f>AS71+AV71*$DJ71</f>
        <v>-131.49138023624988</v>
      </c>
      <c r="DM71" s="2">
        <f>AT71+AW71*$DJ71</f>
        <v>-0.48766849740922236</v>
      </c>
      <c r="DN71" s="4">
        <f>(-DL71-SQRT(DL71^2-2*AV71*(BO71-17/12)))/AV71</f>
        <v>0.41317809672277661</v>
      </c>
      <c r="DO71" s="12">
        <f t="shared" si="20"/>
        <v>-1.083235651772787</v>
      </c>
      <c r="DP71" s="12">
        <f t="shared" si="21"/>
        <v>-120.57102939468517</v>
      </c>
      <c r="DQ71" s="12">
        <f t="shared" si="22"/>
        <v>-8.590192636303728</v>
      </c>
      <c r="DR71" s="5">
        <f>(2 *DK71 +AU71*$DN71)/2</f>
        <v>0.96500779000074211</v>
      </c>
      <c r="DS71" s="5">
        <f>(2 *DL71 +AV71*$DN71)/2</f>
        <v>-126.03120481546753</v>
      </c>
      <c r="DT71" s="5">
        <f>(2 *DM71 +AW71*$DN71)/2</f>
        <v>-4.5389305668564752</v>
      </c>
      <c r="DU71" s="5">
        <f>SQRT(DR71^2+DS71^2+DT71^2)</f>
        <v>126.11660365694848</v>
      </c>
      <c r="DV71" s="16">
        <f>DR71/$DU71</f>
        <v>7.6517108930848881E-3</v>
      </c>
      <c r="DW71" s="16">
        <f>DS71/$DU71</f>
        <v>-0.99932285806147103</v>
      </c>
      <c r="DX71" s="16">
        <f>DT71/$DU71</f>
        <v>-3.5989952434834695E-2</v>
      </c>
      <c r="DY71" s="16">
        <f t="shared" si="23"/>
        <v>26.940265527274502</v>
      </c>
      <c r="DZ71" s="9">
        <f>AU71+$DY71*DV71</f>
        <v>-9.708439882900084</v>
      </c>
      <c r="EA71" s="9">
        <f>AV71+$DY71*DW71</f>
        <v>-0.49189306613187966</v>
      </c>
      <c r="EB71" s="9">
        <f>AW71+$DY71*DX71+32.174</f>
        <v>11.594175075841473</v>
      </c>
      <c r="EC71" s="9">
        <f t="shared" si="24"/>
        <v>15.130124237350374</v>
      </c>
      <c r="ED71" s="22">
        <f t="shared" si="25"/>
        <v>0.17671178479990718</v>
      </c>
      <c r="EE71" s="22">
        <f t="shared" si="26"/>
        <v>0.12390172345700633</v>
      </c>
      <c r="EF71" s="22">
        <f t="shared" si="27"/>
        <v>1233.2090142575969</v>
      </c>
      <c r="EG71" s="23">
        <f t="shared" si="28"/>
        <v>0.6577114742707183</v>
      </c>
      <c r="EH71" s="12">
        <f>IF(S71="L",1,-1)</f>
        <v>-1</v>
      </c>
      <c r="EI71" s="10">
        <f>DEGREES(ATAN(DM71/SQRT(DL71^2+DK71^2)))</f>
        <v>-0.2124389063151581</v>
      </c>
      <c r="EJ71" s="10">
        <f>-DEGREES(ATAN(DK71/SQRT(DL71^2+DM71^2)))*EH71</f>
        <v>1.3127490136413222</v>
      </c>
      <c r="EK71" s="10">
        <f>DEGREES(ATAN(DQ71/SQRT(DP71^2+DO71^2)))</f>
        <v>-4.0750401040084006</v>
      </c>
      <c r="EL71" s="10">
        <f>-DEGREES(ATAN(DO71/SQRT(DP71^2+DQ71^2)))*EH71</f>
        <v>-0.51344217143558513</v>
      </c>
      <c r="EM71" s="15">
        <f>(AD71-D71- (DK71/DL71)*(17/12-BO71))*12*EH71</f>
        <v>9.5197251890433705</v>
      </c>
      <c r="EN71" s="15">
        <f>(AE71-E71-(DM71/DL71)*(17/12-BO71)+0.5*32.174*DN71^2)*12</f>
        <v>12.713249399346637</v>
      </c>
      <c r="EO71" s="15">
        <f t="shared" si="29"/>
        <v>15.882439295174228</v>
      </c>
      <c r="EP71" s="15">
        <f>EM71/DN71*0.4</f>
        <v>9.2160985924001348</v>
      </c>
      <c r="EQ71" s="15">
        <f>EN71/DN71*0.4</f>
        <v>12.307767038170603</v>
      </c>
      <c r="ER71" s="17">
        <f>SIN(RADIANS(CJ71))*EH71</f>
        <v>0.58778525229247303</v>
      </c>
      <c r="ES71" s="17">
        <f t="shared" si="30"/>
        <v>0.80901699437494756</v>
      </c>
      <c r="ET71" s="16">
        <f t="shared" si="31"/>
        <v>1</v>
      </c>
      <c r="EU71" s="20">
        <f>(0.5*DZ71*DN71^2)*12*EH71</f>
        <v>9.9443242707515989</v>
      </c>
      <c r="EV71" s="20">
        <f>(0.5*EB71*DN71^2)*12</f>
        <v>11.875876865562109</v>
      </c>
      <c r="EW71" s="20">
        <f t="shared" si="32"/>
        <v>15.489546040083054</v>
      </c>
      <c r="EX71" s="14">
        <f t="shared" si="33"/>
        <v>0.83979754368550452</v>
      </c>
      <c r="EY71" s="14">
        <f t="shared" si="34"/>
        <v>-0.65542911601825438</v>
      </c>
      <c r="EZ71" s="5">
        <f t="shared" si="35"/>
        <v>0.18426160090949928</v>
      </c>
      <c r="FA71" s="5">
        <f t="shared" si="36"/>
        <v>-0.13591390257777825</v>
      </c>
      <c r="FB71" s="9">
        <f>IFERROR(INDEX('Pitcher Heights'!$B:$B,MATCH(H71,'Pitcher Heights'!A:A,0)),75)</f>
        <v>76</v>
      </c>
      <c r="FC71" s="26">
        <f>(9.58+0.31*FB71+1.02*ABS(D71)-2.57*E71-1.88*BE71)</f>
        <v>7.796400000000002</v>
      </c>
      <c r="FD71" s="26">
        <f>17.16 -0.25*FB71-0.85*ABS(D71)+2.53*E71+0.665*BE71</f>
        <v>15.041699999999999</v>
      </c>
      <c r="FE71" s="26">
        <f t="shared" si="37"/>
        <v>1.4196985924001329</v>
      </c>
      <c r="FF71" s="26">
        <f t="shared" si="38"/>
        <v>-2.7339329618293959</v>
      </c>
    </row>
    <row r="72" spans="1:162" x14ac:dyDescent="0.25">
      <c r="A72" t="s">
        <v>113</v>
      </c>
      <c r="B72" s="1">
        <v>45505</v>
      </c>
      <c r="C72">
        <v>81.400000000000006</v>
      </c>
      <c r="D72">
        <v>2.6</v>
      </c>
      <c r="E72">
        <v>5.72</v>
      </c>
      <c r="F72" t="s">
        <v>114</v>
      </c>
      <c r="G72">
        <v>666310</v>
      </c>
      <c r="H72">
        <v>669432</v>
      </c>
      <c r="J72" t="s">
        <v>128</v>
      </c>
      <c r="O72">
        <v>6</v>
      </c>
      <c r="P72" t="s">
        <v>165</v>
      </c>
      <c r="Q72" t="s">
        <v>118</v>
      </c>
      <c r="R72" t="s">
        <v>119</v>
      </c>
      <c r="S72" t="s">
        <v>119</v>
      </c>
      <c r="T72" t="s">
        <v>120</v>
      </c>
      <c r="U72" t="s">
        <v>121</v>
      </c>
      <c r="V72" t="s">
        <v>129</v>
      </c>
      <c r="Y72">
        <v>0</v>
      </c>
      <c r="Z72">
        <v>0</v>
      </c>
      <c r="AA72">
        <v>2024</v>
      </c>
      <c r="AB72">
        <v>-0.22</v>
      </c>
      <c r="AC72">
        <v>0.48</v>
      </c>
      <c r="AD72">
        <v>0.82</v>
      </c>
      <c r="AE72">
        <v>2.64</v>
      </c>
      <c r="AI72">
        <v>1</v>
      </c>
      <c r="AJ72">
        <v>4</v>
      </c>
      <c r="AK72" t="s">
        <v>123</v>
      </c>
      <c r="AR72">
        <v>-3.5969403511324698</v>
      </c>
      <c r="AS72">
        <v>-118.583055240449</v>
      </c>
      <c r="AT72">
        <v>-1.3235135617360201</v>
      </c>
      <c r="AU72">
        <v>-1.4552287782272999</v>
      </c>
      <c r="AV72">
        <v>20.409340041150799</v>
      </c>
      <c r="AW72">
        <v>-27.527138719763499</v>
      </c>
      <c r="AX72">
        <v>3.25</v>
      </c>
      <c r="AY72">
        <v>1.54</v>
      </c>
      <c r="AZ72">
        <v>299</v>
      </c>
      <c r="BA72">
        <v>106.9</v>
      </c>
      <c r="BB72">
        <v>21</v>
      </c>
      <c r="BC72">
        <v>82.5</v>
      </c>
      <c r="BD72">
        <v>2277</v>
      </c>
      <c r="BE72">
        <v>6.7</v>
      </c>
      <c r="BF72">
        <v>746607</v>
      </c>
      <c r="BG72">
        <v>668939</v>
      </c>
      <c r="BH72">
        <v>663624</v>
      </c>
      <c r="BI72">
        <v>702616</v>
      </c>
      <c r="BJ72">
        <v>602104</v>
      </c>
      <c r="BK72">
        <v>683002</v>
      </c>
      <c r="BL72">
        <v>681297</v>
      </c>
      <c r="BM72">
        <v>656775</v>
      </c>
      <c r="BN72">
        <v>623993</v>
      </c>
      <c r="BO72">
        <v>53.77</v>
      </c>
      <c r="BW72">
        <v>32</v>
      </c>
      <c r="BX72">
        <v>1</v>
      </c>
      <c r="BY72" t="s">
        <v>124</v>
      </c>
      <c r="BZ72">
        <v>5</v>
      </c>
      <c r="CA72">
        <v>2</v>
      </c>
      <c r="CB72">
        <v>5</v>
      </c>
      <c r="CC72">
        <v>2</v>
      </c>
      <c r="CD72">
        <v>2</v>
      </c>
      <c r="CE72">
        <v>5</v>
      </c>
      <c r="CF72">
        <v>5</v>
      </c>
      <c r="CG72">
        <v>2</v>
      </c>
      <c r="CH72" t="s">
        <v>125</v>
      </c>
      <c r="CI72" t="s">
        <v>126</v>
      </c>
      <c r="CJ72">
        <v>195</v>
      </c>
      <c r="CK72">
        <v>0</v>
      </c>
      <c r="CL72">
        <v>-2.3E-2</v>
      </c>
      <c r="CM72">
        <v>72.8</v>
      </c>
      <c r="CN72">
        <v>7.4</v>
      </c>
      <c r="CP72">
        <v>2.3E-2</v>
      </c>
      <c r="CQ72">
        <v>106.9</v>
      </c>
      <c r="CR72">
        <v>3</v>
      </c>
      <c r="CS72">
        <v>3</v>
      </c>
      <c r="CT72">
        <v>0.85799999999999998</v>
      </c>
      <c r="CU72">
        <v>0.85799999999999998</v>
      </c>
      <c r="CV72">
        <v>26</v>
      </c>
      <c r="CW72">
        <v>24</v>
      </c>
      <c r="CX72">
        <v>27</v>
      </c>
      <c r="CY72">
        <v>24</v>
      </c>
      <c r="CZ72">
        <v>2</v>
      </c>
      <c r="DA72">
        <v>1</v>
      </c>
      <c r="DB72">
        <v>6</v>
      </c>
      <c r="DC72">
        <v>3</v>
      </c>
      <c r="DD72">
        <v>6</v>
      </c>
      <c r="DE72">
        <v>2</v>
      </c>
      <c r="DF72">
        <v>2.92</v>
      </c>
      <c r="DG72">
        <v>-0.22</v>
      </c>
      <c r="DH72">
        <v>-0.22</v>
      </c>
      <c r="DI72">
        <v>23.2</v>
      </c>
      <c r="DJ72" s="6">
        <f>(-AS72-SQRT(AS72^2-2*AV72*(50-BO72)))/AV72</f>
        <v>-3.170555713773076E-2</v>
      </c>
      <c r="DK72" s="2">
        <f>AR72+AU72*$DJ72</f>
        <v>-3.550801511955914</v>
      </c>
      <c r="DL72" s="2">
        <f>AS72+AV72*$DJ72</f>
        <v>-119.23014473726708</v>
      </c>
      <c r="DM72" s="2">
        <f>AT72+AW72*$DJ72</f>
        <v>-0.45075029221831775</v>
      </c>
      <c r="DN72" s="4">
        <f>(-DL72-SQRT(DL72^2-2*AV72*(BO72-17/12)))/AV72</f>
        <v>0.45696717406286702</v>
      </c>
      <c r="DO72" s="12">
        <f t="shared" si="20"/>
        <v>-4.2157932943574021</v>
      </c>
      <c r="DP72" s="12">
        <f t="shared" si="21"/>
        <v>-109.90374629417428</v>
      </c>
      <c r="DQ72" s="12">
        <f t="shared" si="22"/>
        <v>-13.029749083025171</v>
      </c>
      <c r="DR72" s="5">
        <f>(2 *DK72 +AU72*$DN72)/2</f>
        <v>-3.8832974031566581</v>
      </c>
      <c r="DS72" s="5">
        <f>(2 *DL72 +AV72*$DN72)/2</f>
        <v>-114.56694551572068</v>
      </c>
      <c r="DT72" s="5">
        <f>(2 *DM72 +AW72*$DN72)/2</f>
        <v>-6.7402496876217448</v>
      </c>
      <c r="DU72" s="5">
        <f>SQRT(DR72^2+DS72^2+DT72^2)</f>
        <v>114.83072746166401</v>
      </c>
      <c r="DV72" s="16">
        <f>DR72/$DU72</f>
        <v>-3.3817580790412465E-2</v>
      </c>
      <c r="DW72" s="16">
        <f>DS72/$DU72</f>
        <v>-0.99770286271127739</v>
      </c>
      <c r="DX72" s="16">
        <f>DT72/$DU72</f>
        <v>-5.869726541506029E-2</v>
      </c>
      <c r="DY72" s="16">
        <f t="shared" si="23"/>
        <v>20.586002718240827</v>
      </c>
      <c r="DZ72" s="9">
        <f>AU72+$DY72*DV72</f>
        <v>-2.1513975883030598</v>
      </c>
      <c r="EA72" s="9">
        <f>AV72+$DY72*DW72</f>
        <v>-0.12937380262021136</v>
      </c>
      <c r="EB72" s="9">
        <f>AW72+$DY72*DX72+32.174</f>
        <v>3.4385192148487675</v>
      </c>
      <c r="EC72" s="9">
        <f t="shared" si="24"/>
        <v>4.0581601193946035</v>
      </c>
      <c r="ED72" s="22">
        <f t="shared" si="25"/>
        <v>5.7171620040341445E-2</v>
      </c>
      <c r="EE72" s="22">
        <f t="shared" si="26"/>
        <v>3.0961439038303274E-2</v>
      </c>
      <c r="EF72" s="22">
        <f t="shared" si="27"/>
        <v>280.58621490879563</v>
      </c>
      <c r="EG72" s="23">
        <f t="shared" si="28"/>
        <v>0.12322626917382329</v>
      </c>
      <c r="EH72" s="12">
        <f>IF(S72="L",1,-1)</f>
        <v>1</v>
      </c>
      <c r="EI72" s="10">
        <f>DEGREES(ATAN(DM72/SQRT(DL72^2+DK72^2)))</f>
        <v>-0.21651002284307241</v>
      </c>
      <c r="EJ72" s="10">
        <f>-DEGREES(ATAN(DK72/SQRT(DL72^2+DM72^2)))*EH72</f>
        <v>1.7058133593867673</v>
      </c>
      <c r="EK72" s="10">
        <f>DEGREES(ATAN(DQ72/SQRT(DP72^2+DO72^2)))</f>
        <v>-6.7562763614387533</v>
      </c>
      <c r="EL72" s="10">
        <f>-DEGREES(ATAN(DO72/SQRT(DP72^2+DQ72^2)))*EH72</f>
        <v>2.1814670249992902</v>
      </c>
      <c r="EM72" s="15">
        <f>(AD72-D72- (DK72/DL72)*(17/12-BO72))*12*EH72</f>
        <v>-2.6503393954035106</v>
      </c>
      <c r="EN72" s="15">
        <f>(AE72-E72-(DM72/DL72)*(17/12-BO72)+0.5*32.174*DN72^2)*12</f>
        <v>5.7263198495991592</v>
      </c>
      <c r="EO72" s="15">
        <f t="shared" si="29"/>
        <v>6.3099158418112982</v>
      </c>
      <c r="EP72" s="15">
        <f>EM72/DN72*0.4</f>
        <v>-2.3199385389891414</v>
      </c>
      <c r="EQ72" s="15">
        <f>EN72/DN72*0.4</f>
        <v>5.0124561890840447</v>
      </c>
      <c r="ER72" s="17">
        <f>SIN(RADIANS(CJ72))*EH72</f>
        <v>-0.25881904510252079</v>
      </c>
      <c r="ES72" s="17">
        <f t="shared" si="30"/>
        <v>0.96592582628906831</v>
      </c>
      <c r="ET72" s="16">
        <f t="shared" si="31"/>
        <v>1</v>
      </c>
      <c r="EU72" s="20">
        <f>(0.5*DZ72*DN72^2)*12*EH72</f>
        <v>-2.6955161343417364</v>
      </c>
      <c r="EV72" s="20">
        <f>(0.5*EB72*DN72^2)*12</f>
        <v>4.3081688258187727</v>
      </c>
      <c r="EW72" s="20">
        <f t="shared" si="32"/>
        <v>5.0819411510025692</v>
      </c>
      <c r="EX72" s="14">
        <f t="shared" si="33"/>
        <v>-1.380212978372046</v>
      </c>
      <c r="EY72" s="14">
        <f t="shared" si="34"/>
        <v>-0.60060937961580319</v>
      </c>
      <c r="EZ72" s="5">
        <f t="shared" si="35"/>
        <v>-1.0172130025486417</v>
      </c>
      <c r="FA72" s="5">
        <f t="shared" si="36"/>
        <v>-0.36859082371690111</v>
      </c>
      <c r="FB72" s="9">
        <f>IFERROR(INDEX('Pitcher Heights'!$B:$B,MATCH(H72,'Pitcher Heights'!A:A,0)),75)</f>
        <v>77</v>
      </c>
      <c r="FC72" s="26">
        <f>(9.58+0.31*FB72+1.02*ABS(D72)-2.57*E72-1.88*BE72)</f>
        <v>8.8056000000000054</v>
      </c>
      <c r="FD72" s="26">
        <f>17.16 -0.25*FB72-0.85*ABS(D72)+2.53*E72+0.665*BE72</f>
        <v>14.627099999999999</v>
      </c>
      <c r="FE72" s="26">
        <f t="shared" si="37"/>
        <v>-11.125538538989147</v>
      </c>
      <c r="FF72" s="26">
        <f t="shared" si="38"/>
        <v>-9.614643810915954</v>
      </c>
    </row>
    <row r="73" spans="1:162" x14ac:dyDescent="0.25">
      <c r="A73" t="s">
        <v>133</v>
      </c>
      <c r="B73" s="1">
        <v>45505</v>
      </c>
      <c r="C73">
        <v>79.3</v>
      </c>
      <c r="D73">
        <v>-1.75</v>
      </c>
      <c r="E73">
        <v>5.04</v>
      </c>
      <c r="F73" t="s">
        <v>134</v>
      </c>
      <c r="G73">
        <v>623993</v>
      </c>
      <c r="H73">
        <v>594902</v>
      </c>
      <c r="J73" t="s">
        <v>116</v>
      </c>
      <c r="O73">
        <v>13</v>
      </c>
      <c r="P73" t="s">
        <v>137</v>
      </c>
      <c r="Q73" t="s">
        <v>118</v>
      </c>
      <c r="R73" t="s">
        <v>119</v>
      </c>
      <c r="S73" t="s">
        <v>118</v>
      </c>
      <c r="T73" t="s">
        <v>120</v>
      </c>
      <c r="U73" t="s">
        <v>121</v>
      </c>
      <c r="V73" t="s">
        <v>122</v>
      </c>
      <c r="Y73">
        <v>1</v>
      </c>
      <c r="Z73">
        <v>0</v>
      </c>
      <c r="AA73">
        <v>2024</v>
      </c>
      <c r="AB73">
        <v>0.53</v>
      </c>
      <c r="AC73">
        <v>0.06</v>
      </c>
      <c r="AD73">
        <v>-0.98</v>
      </c>
      <c r="AE73">
        <v>1.26</v>
      </c>
      <c r="AH73">
        <v>683002</v>
      </c>
      <c r="AI73">
        <v>2</v>
      </c>
      <c r="AJ73">
        <v>6</v>
      </c>
      <c r="AK73" t="s">
        <v>140</v>
      </c>
      <c r="AR73">
        <v>0.70003566972248799</v>
      </c>
      <c r="AS73">
        <v>-115.571726652545</v>
      </c>
      <c r="AT73">
        <v>-1.66096538794857</v>
      </c>
      <c r="AU73">
        <v>4.6777370095140096</v>
      </c>
      <c r="AV73">
        <v>20.116951261238199</v>
      </c>
      <c r="AW73">
        <v>-31.5612982373666</v>
      </c>
      <c r="AX73">
        <v>3.33</v>
      </c>
      <c r="AY73">
        <v>1.57</v>
      </c>
      <c r="BC73">
        <v>79.7</v>
      </c>
      <c r="BD73">
        <v>1958</v>
      </c>
      <c r="BE73">
        <v>6.4</v>
      </c>
      <c r="BF73">
        <v>746607</v>
      </c>
      <c r="BG73">
        <v>666310</v>
      </c>
      <c r="BH73">
        <v>647304</v>
      </c>
      <c r="BI73">
        <v>671289</v>
      </c>
      <c r="BJ73">
        <v>608070</v>
      </c>
      <c r="BK73">
        <v>677587</v>
      </c>
      <c r="BL73">
        <v>680757</v>
      </c>
      <c r="BM73">
        <v>657041</v>
      </c>
      <c r="BN73">
        <v>678877</v>
      </c>
      <c r="BO73">
        <v>54.14</v>
      </c>
      <c r="BW73">
        <v>47</v>
      </c>
      <c r="BX73">
        <v>2</v>
      </c>
      <c r="BY73" t="s">
        <v>141</v>
      </c>
      <c r="BZ73">
        <v>5</v>
      </c>
      <c r="CA73">
        <v>2</v>
      </c>
      <c r="CB73">
        <v>2</v>
      </c>
      <c r="CC73">
        <v>5</v>
      </c>
      <c r="CD73">
        <v>2</v>
      </c>
      <c r="CE73">
        <v>5</v>
      </c>
      <c r="CF73">
        <v>2</v>
      </c>
      <c r="CG73">
        <v>5</v>
      </c>
      <c r="CH73" t="s">
        <v>142</v>
      </c>
      <c r="CI73" t="s">
        <v>126</v>
      </c>
      <c r="CJ73">
        <v>77</v>
      </c>
      <c r="CK73">
        <v>0</v>
      </c>
      <c r="CL73">
        <v>4.2000000000000003E-2</v>
      </c>
      <c r="CP73">
        <v>-4.2000000000000003E-2</v>
      </c>
      <c r="CR73">
        <v>3</v>
      </c>
      <c r="CS73">
        <v>-3</v>
      </c>
      <c r="CT73">
        <v>0.89700000000000002</v>
      </c>
      <c r="CU73">
        <v>0.10299999999999999</v>
      </c>
      <c r="CV73">
        <v>32</v>
      </c>
      <c r="CW73">
        <v>29</v>
      </c>
      <c r="CX73">
        <v>32</v>
      </c>
      <c r="CY73">
        <v>30</v>
      </c>
      <c r="CZ73">
        <v>3</v>
      </c>
      <c r="DA73">
        <v>2</v>
      </c>
      <c r="DB73">
        <v>6</v>
      </c>
      <c r="DC73">
        <v>1</v>
      </c>
      <c r="DD73">
        <v>6</v>
      </c>
      <c r="DE73">
        <v>1</v>
      </c>
      <c r="DF73">
        <v>3.54</v>
      </c>
      <c r="DG73">
        <v>-0.53</v>
      </c>
      <c r="DH73">
        <v>0.53</v>
      </c>
      <c r="DI73">
        <v>37.299999999999997</v>
      </c>
      <c r="DJ73" s="6">
        <f>(-AS73-SQRT(AS73^2-2*AV73*(50-BO73)))/AV73</f>
        <v>-3.5710920386709408E-2</v>
      </c>
      <c r="DK73" s="2">
        <f>AR73+AU73*$DJ73</f>
        <v>0.5329893757857691</v>
      </c>
      <c r="DL73" s="2">
        <f>AS73+AV73*$DJ73</f>
        <v>-116.29012149745839</v>
      </c>
      <c r="DM73" s="2">
        <f>AT73+AW73*$DJ73</f>
        <v>-0.53388237929277937</v>
      </c>
      <c r="DN73" s="4">
        <f>(-DL73-SQRT(DL73^2-2*AV73*(BO73-17/12)))/AV73</f>
        <v>0.47270479398704907</v>
      </c>
      <c r="DO73" s="12">
        <f t="shared" si="20"/>
        <v>2.7441780851936839</v>
      </c>
      <c r="DP73" s="12">
        <f t="shared" si="21"/>
        <v>-106.78074219586728</v>
      </c>
      <c r="DQ73" s="12">
        <f t="shared" si="22"/>
        <v>-15.453059360550972</v>
      </c>
      <c r="DR73" s="5">
        <f>(2 *DK73 +AU73*$DN73)/2</f>
        <v>1.6385837304897266</v>
      </c>
      <c r="DS73" s="5">
        <f>(2 *DL73 +AV73*$DN73)/2</f>
        <v>-111.53543184666283</v>
      </c>
      <c r="DT73" s="5">
        <f>(2 *DM73 +AW73*$DN73)/2</f>
        <v>-7.9934708699218762</v>
      </c>
      <c r="DU73" s="5">
        <f>SQRT(DR73^2+DS73^2+DT73^2)</f>
        <v>111.83350611695801</v>
      </c>
      <c r="DV73" s="16">
        <f>DR73/$DU73</f>
        <v>1.4651992836351378E-2</v>
      </c>
      <c r="DW73" s="16">
        <f>DS73/$DU73</f>
        <v>-0.99733466041936092</v>
      </c>
      <c r="DX73" s="16">
        <f>DT73/$DU73</f>
        <v>-7.1476529239476089E-2</v>
      </c>
      <c r="DY73" s="16">
        <f t="shared" si="23"/>
        <v>20.038588381098041</v>
      </c>
      <c r="DZ73" s="9">
        <f>AU73+$DY73*DV73</f>
        <v>4.9713422629244519</v>
      </c>
      <c r="EA73" s="9">
        <f>AV73+$DY73*DW73</f>
        <v>0.13177252289243313</v>
      </c>
      <c r="EB73" s="9">
        <f>AW73+$DY73*DX73+32.174</f>
        <v>-0.81958698570598187</v>
      </c>
      <c r="EC73" s="9">
        <f t="shared" si="24"/>
        <v>5.0401716954947942</v>
      </c>
      <c r="ED73" s="22">
        <f t="shared" si="25"/>
        <v>7.4863306013707859E-2</v>
      </c>
      <c r="EE73" s="22">
        <f t="shared" si="26"/>
        <v>4.1843148226650487E-2</v>
      </c>
      <c r="EF73" s="22">
        <f t="shared" si="27"/>
        <v>369.3034546016213</v>
      </c>
      <c r="EG73" s="23">
        <f t="shared" si="28"/>
        <v>0.18861259172707931</v>
      </c>
      <c r="EH73" s="12">
        <f>IF(S73="L",1,-1)</f>
        <v>-1</v>
      </c>
      <c r="EI73" s="10">
        <f>DEGREES(ATAN(DM73/SQRT(DL73^2+DK73^2)))</f>
        <v>-0.26303756946984574</v>
      </c>
      <c r="EJ73" s="10">
        <f>-DEGREES(ATAN(DK73/SQRT(DL73^2+DM73^2)))*EH73</f>
        <v>0.26259759406100769</v>
      </c>
      <c r="EK73" s="10">
        <f>DEGREES(ATAN(DQ73/SQRT(DP73^2+DO73^2)))</f>
        <v>-8.231862288690845</v>
      </c>
      <c r="EL73" s="10">
        <f>-DEGREES(ATAN(DO73/SQRT(DP73^2+DQ73^2)))*EH73</f>
        <v>1.4569598237828523</v>
      </c>
      <c r="EM73" s="15">
        <f>(AD73-D73- (DK73/DL73)*(17/12-BO73))*12*EH73</f>
        <v>-6.3402548287860334</v>
      </c>
      <c r="EN73" s="15">
        <f>(AE73-E73-(DM73/DL73)*(17/12-BO73)+0.5*32.174*DN73^2)*12</f>
        <v>0.68025107243118121</v>
      </c>
      <c r="EO73" s="15">
        <f t="shared" si="29"/>
        <v>6.3766427542624955</v>
      </c>
      <c r="EP73" s="15">
        <f>EM73/DN73*0.4</f>
        <v>-5.365086125155516</v>
      </c>
      <c r="EQ73" s="15">
        <f>EN73/DN73*0.4</f>
        <v>0.57562443290965948</v>
      </c>
      <c r="ER73" s="17">
        <f>SIN(RADIANS(CJ73))*EH73</f>
        <v>-0.97437006478523525</v>
      </c>
      <c r="ES73" s="17">
        <f t="shared" si="30"/>
        <v>-0.22495105434386492</v>
      </c>
      <c r="ET73" s="16">
        <f t="shared" si="31"/>
        <v>1</v>
      </c>
      <c r="EU73" s="20">
        <f>(0.5*DZ73*DN73^2)*12*EH73</f>
        <v>-6.6650732702150108</v>
      </c>
      <c r="EV73" s="20">
        <f>(0.5*EB73*DN73^2)*12</f>
        <v>-1.0988193976874945</v>
      </c>
      <c r="EW73" s="20">
        <f t="shared" si="32"/>
        <v>6.755042987729162</v>
      </c>
      <c r="EX73" s="14">
        <f t="shared" si="33"/>
        <v>-8.3161596634298007E-2</v>
      </c>
      <c r="EY73" s="14">
        <f t="shared" si="34"/>
        <v>0.42073464454031195</v>
      </c>
      <c r="EZ73" s="5">
        <f t="shared" si="35"/>
        <v>-0.1270450152029845</v>
      </c>
      <c r="FA73" s="5">
        <f t="shared" si="36"/>
        <v>2.1146835831766966</v>
      </c>
      <c r="FB73" s="9">
        <f>IFERROR(INDEX('Pitcher Heights'!$B:$B,MATCH(H73,'Pitcher Heights'!A:A,0)),75)</f>
        <v>76</v>
      </c>
      <c r="FC73" s="26">
        <f>(9.58+0.31*FB73+1.02*ABS(D73)-2.57*E73-1.88*BE73)</f>
        <v>9.9401999999999973</v>
      </c>
      <c r="FD73" s="26">
        <f>17.16 -0.25*FB73-0.85*ABS(D73)+2.53*E73+0.665*BE73</f>
        <v>13.6797</v>
      </c>
      <c r="FE73" s="26">
        <f t="shared" si="37"/>
        <v>-15.305286125155513</v>
      </c>
      <c r="FF73" s="26">
        <f t="shared" si="38"/>
        <v>-13.104075567090341</v>
      </c>
    </row>
    <row r="74" spans="1:162" x14ac:dyDescent="0.25">
      <c r="A74" t="s">
        <v>133</v>
      </c>
      <c r="B74" s="1">
        <v>45505</v>
      </c>
      <c r="C74">
        <v>80</v>
      </c>
      <c r="D74">
        <v>-1.55</v>
      </c>
      <c r="E74">
        <v>5.09</v>
      </c>
      <c r="F74" t="s">
        <v>134</v>
      </c>
      <c r="G74">
        <v>602104</v>
      </c>
      <c r="H74">
        <v>594902</v>
      </c>
      <c r="J74" t="s">
        <v>116</v>
      </c>
      <c r="O74">
        <v>14</v>
      </c>
      <c r="P74" t="s">
        <v>159</v>
      </c>
      <c r="Q74" t="s">
        <v>118</v>
      </c>
      <c r="R74" t="s">
        <v>118</v>
      </c>
      <c r="S74" t="s">
        <v>118</v>
      </c>
      <c r="T74" t="s">
        <v>120</v>
      </c>
      <c r="U74" t="s">
        <v>121</v>
      </c>
      <c r="V74" t="s">
        <v>122</v>
      </c>
      <c r="Y74">
        <v>0</v>
      </c>
      <c r="Z74">
        <v>1</v>
      </c>
      <c r="AA74">
        <v>2024</v>
      </c>
      <c r="AB74">
        <v>0.8</v>
      </c>
      <c r="AC74">
        <v>0.22</v>
      </c>
      <c r="AD74">
        <v>2.2200000000000002</v>
      </c>
      <c r="AE74">
        <v>1.51</v>
      </c>
      <c r="AI74">
        <v>1</v>
      </c>
      <c r="AJ74">
        <v>5</v>
      </c>
      <c r="AK74" t="s">
        <v>140</v>
      </c>
      <c r="AR74">
        <v>6.8623189643432703</v>
      </c>
      <c r="AS74">
        <v>-116.267867889184</v>
      </c>
      <c r="AT74">
        <v>-1.55250495375606</v>
      </c>
      <c r="AU74">
        <v>5.84500654712983</v>
      </c>
      <c r="AV74">
        <v>23.226262935107901</v>
      </c>
      <c r="AW74">
        <v>-30.086014423343499</v>
      </c>
      <c r="AX74">
        <v>3.15</v>
      </c>
      <c r="AY74">
        <v>1.35</v>
      </c>
      <c r="BC74">
        <v>80.400000000000006</v>
      </c>
      <c r="BD74">
        <v>2056</v>
      </c>
      <c r="BE74">
        <v>6.8</v>
      </c>
      <c r="BF74">
        <v>746607</v>
      </c>
      <c r="BG74">
        <v>666310</v>
      </c>
      <c r="BH74">
        <v>647304</v>
      </c>
      <c r="BI74">
        <v>671289</v>
      </c>
      <c r="BJ74">
        <v>608070</v>
      </c>
      <c r="BK74">
        <v>677587</v>
      </c>
      <c r="BL74">
        <v>680757</v>
      </c>
      <c r="BM74">
        <v>657041</v>
      </c>
      <c r="BN74">
        <v>678877</v>
      </c>
      <c r="BO74">
        <v>53.74</v>
      </c>
      <c r="BW74">
        <v>37</v>
      </c>
      <c r="BX74">
        <v>2</v>
      </c>
      <c r="BY74" t="s">
        <v>141</v>
      </c>
      <c r="BZ74">
        <v>5</v>
      </c>
      <c r="CA74">
        <v>2</v>
      </c>
      <c r="CB74">
        <v>2</v>
      </c>
      <c r="CC74">
        <v>5</v>
      </c>
      <c r="CD74">
        <v>2</v>
      </c>
      <c r="CE74">
        <v>5</v>
      </c>
      <c r="CF74">
        <v>2</v>
      </c>
      <c r="CG74">
        <v>5</v>
      </c>
      <c r="CH74" t="s">
        <v>142</v>
      </c>
      <c r="CI74" t="s">
        <v>126</v>
      </c>
      <c r="CJ74">
        <v>77</v>
      </c>
      <c r="CK74">
        <v>0</v>
      </c>
      <c r="CL74">
        <v>1.4999999999999999E-2</v>
      </c>
      <c r="CP74">
        <v>-1.4999999999999999E-2</v>
      </c>
      <c r="CR74">
        <v>3</v>
      </c>
      <c r="CS74">
        <v>-3</v>
      </c>
      <c r="CT74">
        <v>0.86799999999999999</v>
      </c>
      <c r="CU74">
        <v>0.13200000000000001</v>
      </c>
      <c r="CV74">
        <v>32</v>
      </c>
      <c r="CW74">
        <v>30</v>
      </c>
      <c r="CX74">
        <v>32</v>
      </c>
      <c r="CY74">
        <v>30</v>
      </c>
      <c r="CZ74">
        <v>2</v>
      </c>
      <c r="DA74">
        <v>1</v>
      </c>
      <c r="DB74">
        <v>6</v>
      </c>
      <c r="DC74">
        <v>1</v>
      </c>
      <c r="DD74">
        <v>6</v>
      </c>
      <c r="DE74">
        <v>2</v>
      </c>
      <c r="DF74">
        <v>3.37</v>
      </c>
      <c r="DG74">
        <v>-0.8</v>
      </c>
      <c r="DH74">
        <v>-0.8</v>
      </c>
      <c r="DI74">
        <v>33</v>
      </c>
      <c r="DJ74" s="6">
        <f>(-AS74-SQRT(AS74^2-2*AV74*(50-BO74)))/AV74</f>
        <v>-3.2064406985442467E-2</v>
      </c>
      <c r="DK74" s="2">
        <f>AR74+AU74*$DJ74</f>
        <v>6.6749022955835233</v>
      </c>
      <c r="DL74" s="2">
        <f>AS74+AV74*$DJ74</f>
        <v>-117.0126042366862</v>
      </c>
      <c r="DM74" s="2">
        <f>AT74+AW74*$DJ74</f>
        <v>-0.58781474271608192</v>
      </c>
      <c r="DN74" s="4">
        <f>(-DL74-SQRT(DL74^2-2*AV74*(BO74-17/12)))/AV74</f>
        <v>0.46898923815383997</v>
      </c>
      <c r="DO74" s="12">
        <f t="shared" si="20"/>
        <v>9.4161474631261495</v>
      </c>
      <c r="DP74" s="12">
        <f t="shared" si="21"/>
        <v>-106.11973687758918</v>
      </c>
      <c r="DQ74" s="12">
        <f t="shared" si="22"/>
        <v>-14.697831726205392</v>
      </c>
      <c r="DR74" s="5">
        <f>(2 *DK74 +AU74*$DN74)/2</f>
        <v>8.0455248793548364</v>
      </c>
      <c r="DS74" s="5">
        <f>(2 *DL74 +AV74*$DN74)/2</f>
        <v>-111.5661705571377</v>
      </c>
      <c r="DT74" s="5">
        <f>(2 *DM74 +AW74*$DN74)/2</f>
        <v>-7.642823234460737</v>
      </c>
      <c r="DU74" s="5">
        <f>SQRT(DR74^2+DS74^2+DT74^2)</f>
        <v>112.1166964834492</v>
      </c>
      <c r="DV74" s="16">
        <f>DR74/$DU74</f>
        <v>7.1760274175956706E-2</v>
      </c>
      <c r="DW74" s="16">
        <f>DS74/$DU74</f>
        <v>-0.99508970614030912</v>
      </c>
      <c r="DX74" s="16">
        <f>DT74/$DU74</f>
        <v>-6.8168466197975952E-2</v>
      </c>
      <c r="DY74" s="16">
        <f t="shared" si="23"/>
        <v>22.835110660655946</v>
      </c>
      <c r="DZ74" s="9">
        <f>AU74+$DY74*DV74</f>
        <v>7.4836603489768123</v>
      </c>
      <c r="EA74" s="9">
        <f>AV74+$DY74*DW74</f>
        <v>0.50327937811433543</v>
      </c>
      <c r="EB74" s="9">
        <f>AW74+$DY74*DX74+32.174</f>
        <v>0.53135110745853353</v>
      </c>
      <c r="EC74" s="9">
        <f t="shared" si="24"/>
        <v>7.5193614323744482</v>
      </c>
      <c r="ED74" s="22">
        <f t="shared" si="25"/>
        <v>0.11112401573415891</v>
      </c>
      <c r="EE74" s="22">
        <f t="shared" si="26"/>
        <v>6.6659307065429566E-2</v>
      </c>
      <c r="EF74" s="22">
        <f t="shared" si="27"/>
        <v>589.81819284224866</v>
      </c>
      <c r="EG74" s="23">
        <f t="shared" si="28"/>
        <v>0.2868765529388369</v>
      </c>
      <c r="EH74" s="12">
        <f>IF(S74="L",1,-1)</f>
        <v>-1</v>
      </c>
      <c r="EI74" s="10">
        <f>DEGREES(ATAN(DM74/SQRT(DL74^2+DK74^2)))</f>
        <v>-0.28735672067753654</v>
      </c>
      <c r="EJ74" s="10">
        <f>-DEGREES(ATAN(DK74/SQRT(DL74^2+DM74^2)))*EH74</f>
        <v>3.2648183520352454</v>
      </c>
      <c r="EK74" s="10">
        <f>DEGREES(ATAN(DQ74/SQRT(DP74^2+DO74^2)))</f>
        <v>-7.8549590743035838</v>
      </c>
      <c r="EL74" s="10">
        <f>-DEGREES(ATAN(DO74/SQRT(DP74^2+DQ74^2)))*EH74</f>
        <v>5.0229524156628278</v>
      </c>
      <c r="EM74" s="15">
        <f>(AD74-D74- (DK74/DL74)*(17/12-BO74))*12*EH74</f>
        <v>-9.4230238657572425</v>
      </c>
      <c r="EN74" s="15">
        <f>(AE74-E74-(DM74/DL74)*(17/12-BO74)+0.5*32.174*DN74^2)*12</f>
        <v>2.6543681133160195</v>
      </c>
      <c r="EO74" s="15">
        <f t="shared" si="29"/>
        <v>9.7897420219135203</v>
      </c>
      <c r="EP74" s="15">
        <f>EM74/DN74*0.4</f>
        <v>-8.0368785457428853</v>
      </c>
      <c r="EQ74" s="15">
        <f>EN74/DN74*0.4</f>
        <v>2.2639053499520361</v>
      </c>
      <c r="ER74" s="17">
        <f>SIN(RADIANS(CJ74))*EH74</f>
        <v>-0.97437006478523525</v>
      </c>
      <c r="ES74" s="17">
        <f t="shared" si="30"/>
        <v>-0.22495105434386492</v>
      </c>
      <c r="ET74" s="16">
        <f t="shared" si="31"/>
        <v>1</v>
      </c>
      <c r="EU74" s="20">
        <f>(0.5*DZ74*DN74^2)*12*EH74</f>
        <v>-9.876227221456336</v>
      </c>
      <c r="EV74" s="20">
        <f>(0.5*EB74*DN74^2)*12</f>
        <v>0.70122694335672597</v>
      </c>
      <c r="EW74" s="20">
        <f t="shared" si="32"/>
        <v>9.9010900084750553</v>
      </c>
      <c r="EX74" s="14">
        <f t="shared" si="33"/>
        <v>-0.22890150845405088</v>
      </c>
      <c r="EY74" s="14">
        <f t="shared" si="34"/>
        <v>2.9284875799166965</v>
      </c>
      <c r="EZ74" s="5">
        <f t="shared" si="35"/>
        <v>0.11580770236537496</v>
      </c>
      <c r="FA74" s="5">
        <f t="shared" si="36"/>
        <v>4.8565809028999061</v>
      </c>
      <c r="FB74" s="9">
        <f>IFERROR(INDEX('Pitcher Heights'!$B:$B,MATCH(H74,'Pitcher Heights'!A:A,0)),75)</f>
        <v>76</v>
      </c>
      <c r="FC74" s="26">
        <f>(9.58+0.31*FB74+1.02*ABS(D74)-2.57*E74-1.88*BE74)</f>
        <v>8.8557000000000059</v>
      </c>
      <c r="FD74" s="26">
        <f>17.16 -0.25*FB74-0.85*ABS(D74)+2.53*E74+0.665*BE74</f>
        <v>14.242199999999999</v>
      </c>
      <c r="FE74" s="26">
        <f t="shared" si="37"/>
        <v>-16.892578545742893</v>
      </c>
      <c r="FF74" s="26">
        <f t="shared" si="38"/>
        <v>-11.978294650047962</v>
      </c>
    </row>
    <row r="75" spans="1:162" x14ac:dyDescent="0.25">
      <c r="A75" t="s">
        <v>143</v>
      </c>
      <c r="B75" s="1">
        <v>45505</v>
      </c>
      <c r="C75">
        <v>92.2</v>
      </c>
      <c r="D75">
        <v>2.25</v>
      </c>
      <c r="E75">
        <v>5.69</v>
      </c>
      <c r="F75" t="s">
        <v>114</v>
      </c>
      <c r="G75">
        <v>681807</v>
      </c>
      <c r="H75">
        <v>669432</v>
      </c>
      <c r="J75" t="s">
        <v>116</v>
      </c>
      <c r="O75">
        <v>11</v>
      </c>
      <c r="P75" t="s">
        <v>173</v>
      </c>
      <c r="Q75" t="s">
        <v>118</v>
      </c>
      <c r="R75" t="s">
        <v>118</v>
      </c>
      <c r="S75" t="s">
        <v>119</v>
      </c>
      <c r="T75" t="s">
        <v>120</v>
      </c>
      <c r="U75" t="s">
        <v>121</v>
      </c>
      <c r="V75" t="s">
        <v>122</v>
      </c>
      <c r="Y75">
        <v>2</v>
      </c>
      <c r="Z75">
        <v>2</v>
      </c>
      <c r="AA75">
        <v>2024</v>
      </c>
      <c r="AB75">
        <v>0.92</v>
      </c>
      <c r="AC75">
        <v>1.1100000000000001</v>
      </c>
      <c r="AD75">
        <v>-0.66</v>
      </c>
      <c r="AE75">
        <v>3.86</v>
      </c>
      <c r="AG75">
        <v>608070</v>
      </c>
      <c r="AH75">
        <v>647304</v>
      </c>
      <c r="AI75">
        <v>2</v>
      </c>
      <c r="AJ75">
        <v>3</v>
      </c>
      <c r="AK75" t="s">
        <v>123</v>
      </c>
      <c r="AR75">
        <v>-9.4792589737619792</v>
      </c>
      <c r="AS75">
        <v>-133.93705571148001</v>
      </c>
      <c r="AT75">
        <v>-1.2249828294102501</v>
      </c>
      <c r="AU75">
        <v>13.043287812209099</v>
      </c>
      <c r="AV75">
        <v>28.260903818454501</v>
      </c>
      <c r="AW75">
        <v>-18.788537461028501</v>
      </c>
      <c r="AX75">
        <v>3.28</v>
      </c>
      <c r="AY75">
        <v>1.53</v>
      </c>
      <c r="BC75">
        <v>93.1</v>
      </c>
      <c r="BD75">
        <v>2438</v>
      </c>
      <c r="BE75">
        <v>6.8</v>
      </c>
      <c r="BF75">
        <v>746607</v>
      </c>
      <c r="BG75">
        <v>668939</v>
      </c>
      <c r="BH75">
        <v>663624</v>
      </c>
      <c r="BI75">
        <v>702616</v>
      </c>
      <c r="BJ75">
        <v>602104</v>
      </c>
      <c r="BK75">
        <v>683002</v>
      </c>
      <c r="BL75">
        <v>681297</v>
      </c>
      <c r="BM75">
        <v>656775</v>
      </c>
      <c r="BN75">
        <v>623993</v>
      </c>
      <c r="BO75">
        <v>53.66</v>
      </c>
      <c r="BW75">
        <v>25</v>
      </c>
      <c r="BX75">
        <v>6</v>
      </c>
      <c r="BY75" t="s">
        <v>144</v>
      </c>
      <c r="BZ75">
        <v>2</v>
      </c>
      <c r="CA75">
        <v>1</v>
      </c>
      <c r="CB75">
        <v>2</v>
      </c>
      <c r="CC75">
        <v>1</v>
      </c>
      <c r="CD75">
        <v>1</v>
      </c>
      <c r="CE75">
        <v>2</v>
      </c>
      <c r="CF75">
        <v>2</v>
      </c>
      <c r="CG75">
        <v>1</v>
      </c>
      <c r="CH75" t="s">
        <v>126</v>
      </c>
      <c r="CI75" t="s">
        <v>126</v>
      </c>
      <c r="CJ75">
        <v>132</v>
      </c>
      <c r="CK75">
        <v>0</v>
      </c>
      <c r="CL75">
        <v>0.14899999999999999</v>
      </c>
      <c r="CP75">
        <v>-0.14899999999999999</v>
      </c>
      <c r="CR75">
        <v>1</v>
      </c>
      <c r="CS75">
        <v>1</v>
      </c>
      <c r="CT75">
        <v>0.66800000000000004</v>
      </c>
      <c r="CU75">
        <v>0.66800000000000004</v>
      </c>
      <c r="CV75">
        <v>26</v>
      </c>
      <c r="CW75">
        <v>28</v>
      </c>
      <c r="CX75">
        <v>27</v>
      </c>
      <c r="CY75">
        <v>29</v>
      </c>
      <c r="CZ75">
        <v>2</v>
      </c>
      <c r="DA75">
        <v>1</v>
      </c>
      <c r="DB75">
        <v>6</v>
      </c>
      <c r="DC75">
        <v>3</v>
      </c>
      <c r="DD75">
        <v>6</v>
      </c>
      <c r="DE75">
        <v>1</v>
      </c>
      <c r="DF75">
        <v>1.58</v>
      </c>
      <c r="DG75">
        <v>0.92</v>
      </c>
      <c r="DH75">
        <v>-0.92</v>
      </c>
      <c r="DI75">
        <v>19.899999999999999</v>
      </c>
      <c r="DJ75" s="6">
        <f>(-AS75-SQRT(AS75^2-2*AV75*(50-BO75)))/AV75</f>
        <v>-2.724793988765966E-2</v>
      </c>
      <c r="DK75" s="2">
        <f>AR75+AU75*$DJ75</f>
        <v>-9.8346616960064974</v>
      </c>
      <c r="DL75" s="2">
        <f>AS75+AV75*$DJ75</f>
        <v>-134.70710711989619</v>
      </c>
      <c r="DM75" s="2">
        <f>AT75+AW75*$DJ75</f>
        <v>-0.71303389009510387</v>
      </c>
      <c r="DN75" s="4">
        <f>(-DL75-SQRT(DL75^2-2*AV75*(BO75-17/12)))/AV75</f>
        <v>0.40503814935725657</v>
      </c>
      <c r="DO75" s="12">
        <f t="shared" si="20"/>
        <v>-4.5516325390152641</v>
      </c>
      <c r="DP75" s="12">
        <f t="shared" si="21"/>
        <v>-123.26036293810596</v>
      </c>
      <c r="DQ75" s="12">
        <f t="shared" si="22"/>
        <v>-8.3231083324395758</v>
      </c>
      <c r="DR75" s="5">
        <f>(2 *DK75 +AU75*$DN75)/2</f>
        <v>-7.1931471175108808</v>
      </c>
      <c r="DS75" s="5">
        <f>(2 *DL75 +AV75*$DN75)/2</f>
        <v>-128.98373502900108</v>
      </c>
      <c r="DT75" s="5">
        <f>(2 *DM75 +AW75*$DN75)/2</f>
        <v>-4.5180711112673402</v>
      </c>
      <c r="DU75" s="5">
        <f>SQRT(DR75^2+DS75^2+DT75^2)</f>
        <v>129.2631356344576</v>
      </c>
      <c r="DV75" s="16">
        <f>DR75/$DU75</f>
        <v>-5.5647320345472172E-2</v>
      </c>
      <c r="DW75" s="16">
        <f>DS75/$DU75</f>
        <v>-0.99783851285917569</v>
      </c>
      <c r="DX75" s="16">
        <f>DT75/$DU75</f>
        <v>-3.4952510544413569E-2</v>
      </c>
      <c r="DY75" s="16">
        <f t="shared" si="23"/>
        <v>29.393497774042288</v>
      </c>
      <c r="DZ75" s="9">
        <f>AU75+$DY75*DV75</f>
        <v>11.407618425503046</v>
      </c>
      <c r="EA75" s="9">
        <f>AV75+$DY75*DW75</f>
        <v>-1.0690602881253461</v>
      </c>
      <c r="EB75" s="9">
        <f>AW75+$DY75*DX75+32.174</f>
        <v>12.358085998087088</v>
      </c>
      <c r="EC75" s="9">
        <f t="shared" si="24"/>
        <v>16.852268024738965</v>
      </c>
      <c r="ED75" s="22">
        <f t="shared" si="25"/>
        <v>0.18735985283607973</v>
      </c>
      <c r="EE75" s="22">
        <f t="shared" si="26"/>
        <v>0.13538676054156992</v>
      </c>
      <c r="EF75" s="22">
        <f t="shared" si="27"/>
        <v>1381.1408167133086</v>
      </c>
      <c r="EG75" s="23">
        <f t="shared" si="28"/>
        <v>0.56650566723269424</v>
      </c>
      <c r="EH75" s="12">
        <f>IF(S75="L",1,-1)</f>
        <v>1</v>
      </c>
      <c r="EI75" s="10">
        <f>DEGREES(ATAN(DM75/SQRT(DL75^2+DK75^2)))</f>
        <v>-0.30247111760146617</v>
      </c>
      <c r="EJ75" s="10">
        <f>-DEGREES(ATAN(DK75/SQRT(DL75^2+DM75^2)))*EH75</f>
        <v>4.175568825384099</v>
      </c>
      <c r="EK75" s="10">
        <f>DEGREES(ATAN(DQ75/SQRT(DP75^2+DO75^2)))</f>
        <v>-3.8603880892350904</v>
      </c>
      <c r="EL75" s="10">
        <f>-DEGREES(ATAN(DO75/SQRT(DP75^2+DQ75^2)))*EH75</f>
        <v>2.1099984935568963</v>
      </c>
      <c r="EM75" s="15">
        <f>(AD75-D75- (DK75/DL75)*(17/12-BO75))*12*EH75</f>
        <v>10.850013492849655</v>
      </c>
      <c r="EN75" s="15">
        <f>(AE75-E75-(DM75/DL75)*(17/12-BO75)+0.5*32.174*DN75^2)*12</f>
        <v>13.028430955122525</v>
      </c>
      <c r="EO75" s="15">
        <f t="shared" si="29"/>
        <v>16.954728129563577</v>
      </c>
      <c r="EP75" s="15">
        <f>EM75/DN75*0.4</f>
        <v>10.715053394419494</v>
      </c>
      <c r="EQ75" s="15">
        <f>EN75/DN75*0.4</f>
        <v>12.866374168257455</v>
      </c>
      <c r="ER75" s="17">
        <f>SIN(RADIANS(CJ75))*EH75</f>
        <v>0.74314482547739424</v>
      </c>
      <c r="ES75" s="17">
        <f t="shared" si="30"/>
        <v>0.66913060635885824</v>
      </c>
      <c r="ET75" s="16">
        <f t="shared" si="31"/>
        <v>1</v>
      </c>
      <c r="EU75" s="20">
        <f>(0.5*DZ75*DN75^2)*12*EH75</f>
        <v>11.228922812563194</v>
      </c>
      <c r="EV75" s="20">
        <f>(0.5*EB75*DN75^2)*12</f>
        <v>12.164501704694647</v>
      </c>
      <c r="EW75" s="20">
        <f t="shared" si="32"/>
        <v>16.554872674050412</v>
      </c>
      <c r="EX75" s="14">
        <f t="shared" si="33"/>
        <v>-1.0737451515944816</v>
      </c>
      <c r="EY75" s="14">
        <f t="shared" si="34"/>
        <v>1.0871297141136029</v>
      </c>
      <c r="EZ75" s="5">
        <f t="shared" si="35"/>
        <v>-1.7498049840115364</v>
      </c>
      <c r="FA75" s="5">
        <f t="shared" si="36"/>
        <v>1.6835034411380594</v>
      </c>
      <c r="FB75" s="9">
        <f>IFERROR(INDEX('Pitcher Heights'!$B:$B,MATCH(H75,'Pitcher Heights'!A:A,0)),75)</f>
        <v>77</v>
      </c>
      <c r="FC75" s="26">
        <f>(9.58+0.31*FB75+1.02*ABS(D75)-2.57*E75-1.88*BE75)</f>
        <v>8.3377000000000052</v>
      </c>
      <c r="FD75" s="26">
        <f>17.16 -0.25*FB75-0.85*ABS(D75)+2.53*E75+0.665*BE75</f>
        <v>14.9152</v>
      </c>
      <c r="FE75" s="26">
        <f t="shared" si="37"/>
        <v>2.3773533944194885</v>
      </c>
      <c r="FF75" s="26">
        <f t="shared" si="38"/>
        <v>-2.0488258317425458</v>
      </c>
    </row>
    <row r="76" spans="1:162" x14ac:dyDescent="0.25">
      <c r="A76" t="s">
        <v>143</v>
      </c>
      <c r="B76" s="1">
        <v>45505</v>
      </c>
      <c r="C76">
        <v>92.3</v>
      </c>
      <c r="D76">
        <v>2.36</v>
      </c>
      <c r="E76">
        <v>5.82</v>
      </c>
      <c r="F76" t="s">
        <v>114</v>
      </c>
      <c r="G76">
        <v>666310</v>
      </c>
      <c r="H76">
        <v>669432</v>
      </c>
      <c r="J76" t="s">
        <v>116</v>
      </c>
      <c r="O76">
        <v>11</v>
      </c>
      <c r="P76" t="s">
        <v>193</v>
      </c>
      <c r="Q76" t="s">
        <v>118</v>
      </c>
      <c r="R76" t="s">
        <v>119</v>
      </c>
      <c r="S76" t="s">
        <v>119</v>
      </c>
      <c r="T76" t="s">
        <v>120</v>
      </c>
      <c r="U76" t="s">
        <v>121</v>
      </c>
      <c r="V76" t="s">
        <v>122</v>
      </c>
      <c r="Y76">
        <v>1</v>
      </c>
      <c r="Z76">
        <v>2</v>
      </c>
      <c r="AA76">
        <v>2024</v>
      </c>
      <c r="AB76">
        <v>0.77</v>
      </c>
      <c r="AC76">
        <v>1.37</v>
      </c>
      <c r="AD76">
        <v>-0.03</v>
      </c>
      <c r="AE76">
        <v>4.25</v>
      </c>
      <c r="AI76">
        <v>1</v>
      </c>
      <c r="AJ76">
        <v>2</v>
      </c>
      <c r="AK76" t="s">
        <v>123</v>
      </c>
      <c r="AR76">
        <v>-7.8428136572787297</v>
      </c>
      <c r="AS76">
        <v>-134.176386403028</v>
      </c>
      <c r="AT76">
        <v>-1.1453414065201</v>
      </c>
      <c r="AU76">
        <v>11.066003171759199</v>
      </c>
      <c r="AV76">
        <v>29.2961891823117</v>
      </c>
      <c r="AW76">
        <v>-15.547781988619301</v>
      </c>
      <c r="AX76">
        <v>3.3</v>
      </c>
      <c r="AY76">
        <v>1.5</v>
      </c>
      <c r="BC76">
        <v>93</v>
      </c>
      <c r="BD76">
        <v>2471</v>
      </c>
      <c r="BE76">
        <v>6.8</v>
      </c>
      <c r="BF76">
        <v>746607</v>
      </c>
      <c r="BG76">
        <v>668939</v>
      </c>
      <c r="BH76">
        <v>663624</v>
      </c>
      <c r="BI76">
        <v>702616</v>
      </c>
      <c r="BJ76">
        <v>602104</v>
      </c>
      <c r="BK76">
        <v>683002</v>
      </c>
      <c r="BL76">
        <v>681297</v>
      </c>
      <c r="BM76">
        <v>656775</v>
      </c>
      <c r="BN76">
        <v>623993</v>
      </c>
      <c r="BO76">
        <v>53.72</v>
      </c>
      <c r="BW76">
        <v>16</v>
      </c>
      <c r="BX76">
        <v>4</v>
      </c>
      <c r="BY76" t="s">
        <v>144</v>
      </c>
      <c r="BZ76">
        <v>2</v>
      </c>
      <c r="CA76">
        <v>1</v>
      </c>
      <c r="CB76">
        <v>2</v>
      </c>
      <c r="CC76">
        <v>1</v>
      </c>
      <c r="CD76">
        <v>1</v>
      </c>
      <c r="CE76">
        <v>2</v>
      </c>
      <c r="CF76">
        <v>2</v>
      </c>
      <c r="CG76">
        <v>1</v>
      </c>
      <c r="CH76" t="s">
        <v>125</v>
      </c>
      <c r="CI76" t="s">
        <v>126</v>
      </c>
      <c r="CJ76">
        <v>132</v>
      </c>
      <c r="CK76">
        <v>0</v>
      </c>
      <c r="CL76">
        <v>2.7E-2</v>
      </c>
      <c r="CP76">
        <v>-2.7E-2</v>
      </c>
      <c r="CR76">
        <v>1</v>
      </c>
      <c r="CS76">
        <v>1</v>
      </c>
      <c r="CT76">
        <v>0.64</v>
      </c>
      <c r="CU76">
        <v>0.64</v>
      </c>
      <c r="CV76">
        <v>26</v>
      </c>
      <c r="CW76">
        <v>24</v>
      </c>
      <c r="CX76">
        <v>27</v>
      </c>
      <c r="CY76">
        <v>24</v>
      </c>
      <c r="CZ76">
        <v>1</v>
      </c>
      <c r="DA76">
        <v>0</v>
      </c>
      <c r="DB76">
        <v>6</v>
      </c>
      <c r="DC76">
        <v>3</v>
      </c>
      <c r="DD76">
        <v>6</v>
      </c>
      <c r="DE76">
        <v>2</v>
      </c>
      <c r="DF76">
        <v>1.31</v>
      </c>
      <c r="DG76">
        <v>0.77</v>
      </c>
      <c r="DH76">
        <v>0.77</v>
      </c>
      <c r="DI76">
        <v>22.9</v>
      </c>
      <c r="DJ76" s="6">
        <f>(-AS76-SQRT(AS76^2-2*AV76*(50-BO76)))/AV76</f>
        <v>-2.7641288879282737E-2</v>
      </c>
      <c r="DK76" s="2">
        <f>AR76+AU76*$DJ76</f>
        <v>-8.1486922476883841</v>
      </c>
      <c r="DL76" s="2">
        <f>AS76+AV76*$DJ76</f>
        <v>-134.9861708312784</v>
      </c>
      <c r="DM76" s="2">
        <f>AT76+AW76*$DJ76</f>
        <v>-0.71558067314056484</v>
      </c>
      <c r="DN76" s="4">
        <f>(-DL76-SQRT(DL76^2-2*AV76*(BO76-17/12)))/AV76</f>
        <v>0.4052971799447716</v>
      </c>
      <c r="DO76" s="12">
        <f t="shared" si="20"/>
        <v>-3.663672368914483</v>
      </c>
      <c r="DP76" s="12">
        <f t="shared" si="21"/>
        <v>-123.11250797255894</v>
      </c>
      <c r="DQ76" s="12">
        <f t="shared" si="22"/>
        <v>-7.0170528675240806</v>
      </c>
      <c r="DR76" s="5">
        <f>(2 *DK76 +AU76*$DN76)/2</f>
        <v>-5.9061823083014335</v>
      </c>
      <c r="DS76" s="5">
        <f>(2 *DL76 +AV76*$DN76)/2</f>
        <v>-129.04933940191867</v>
      </c>
      <c r="DT76" s="5">
        <f>(2 *DM76 +AW76*$DN76)/2</f>
        <v>-3.8663167703323227</v>
      </c>
      <c r="DU76" s="5">
        <f>SQRT(DR76^2+DS76^2+DT76^2)</f>
        <v>129.24226628661015</v>
      </c>
      <c r="DV76" s="16">
        <f>DR76/$DU76</f>
        <v>-4.5698535610662921E-2</v>
      </c>
      <c r="DW76" s="16">
        <f>DS76/$DU76</f>
        <v>-0.99850724619557785</v>
      </c>
      <c r="DX76" s="16">
        <f>DT76/$DU76</f>
        <v>-2.9915265968474308E-2</v>
      </c>
      <c r="DY76" s="16">
        <f t="shared" si="23"/>
        <v>30.255535058327371</v>
      </c>
      <c r="DZ76" s="9">
        <f>AU76+$DY76*DV76</f>
        <v>9.6833695254765644</v>
      </c>
      <c r="EA76" s="9">
        <f>AV76+$DY76*DW76</f>
        <v>-0.91418181095252393</v>
      </c>
      <c r="EB76" s="9">
        <f>AW76+$DY76*DX76+32.174</f>
        <v>15.721115633092335</v>
      </c>
      <c r="EC76" s="9">
        <f t="shared" si="24"/>
        <v>18.486666830433897</v>
      </c>
      <c r="ED76" s="22">
        <f t="shared" si="25"/>
        <v>0.20559712486246143</v>
      </c>
      <c r="EE76" s="22">
        <f t="shared" si="26"/>
        <v>0.15711608871075178</v>
      </c>
      <c r="EF76" s="22">
        <f t="shared" si="27"/>
        <v>1602.5526274801805</v>
      </c>
      <c r="EG76" s="23">
        <f t="shared" si="28"/>
        <v>0.64854416328619202</v>
      </c>
      <c r="EH76" s="12">
        <f>IF(S76="L",1,-1)</f>
        <v>1</v>
      </c>
      <c r="EI76" s="10">
        <f>DEGREES(ATAN(DM76/SQRT(DL76^2+DK76^2)))</f>
        <v>-0.30317823681002981</v>
      </c>
      <c r="EJ76" s="10">
        <f>-DEGREES(ATAN(DK76/SQRT(DL76^2+DM76^2)))*EH76</f>
        <v>3.4545260218848552</v>
      </c>
      <c r="EK76" s="10">
        <f>DEGREES(ATAN(DQ76/SQRT(DP76^2+DO76^2)))</f>
        <v>-3.2607219635335958</v>
      </c>
      <c r="EL76" s="10">
        <f>-DEGREES(ATAN(DO76/SQRT(DP76^2+DQ76^2)))*EH76</f>
        <v>1.7017864060108618</v>
      </c>
      <c r="EM76" s="15">
        <f>(AD76-D76- (DK76/DL76)*(17/12-BO76))*12*EH76</f>
        <v>9.2086605260606564</v>
      </c>
      <c r="EN76" s="15">
        <f>(AE76-E76-(DM76/DL76)*(17/12-BO76)+0.5*32.174*DN76^2)*12</f>
        <v>16.197735778964677</v>
      </c>
      <c r="EO76" s="15">
        <f t="shared" si="29"/>
        <v>18.632393111175499</v>
      </c>
      <c r="EP76" s="15">
        <f>EM76/DN76*0.4</f>
        <v>9.0883045643845701</v>
      </c>
      <c r="EQ76" s="15">
        <f>EN76/DN76*0.4</f>
        <v>15.986033538325518</v>
      </c>
      <c r="ER76" s="17">
        <f>SIN(RADIANS(CJ76))*EH76</f>
        <v>0.74314482547739424</v>
      </c>
      <c r="ES76" s="17">
        <f t="shared" si="30"/>
        <v>0.66913060635885824</v>
      </c>
      <c r="ET76" s="16">
        <f t="shared" si="31"/>
        <v>1</v>
      </c>
      <c r="EU76" s="20">
        <f>(0.5*DZ76*DN76^2)*12*EH76</f>
        <v>9.5438788873248761</v>
      </c>
      <c r="EV76" s="20">
        <f>(0.5*EB76*DN76^2)*12</f>
        <v>15.494650202195894</v>
      </c>
      <c r="EW76" s="20">
        <f t="shared" si="32"/>
        <v>18.198071576525212</v>
      </c>
      <c r="EX76" s="14">
        <f t="shared" si="33"/>
        <v>-3.979923838437081</v>
      </c>
      <c r="EY76" s="14">
        <f t="shared" si="34"/>
        <v>3.3177635336336753</v>
      </c>
      <c r="EZ76" s="5">
        <f t="shared" si="35"/>
        <v>-4.6379060007700623</v>
      </c>
      <c r="FA76" s="5">
        <f t="shared" si="36"/>
        <v>3.7302312785672029</v>
      </c>
      <c r="FB76" s="9">
        <f>IFERROR(INDEX('Pitcher Heights'!$B:$B,MATCH(H76,'Pitcher Heights'!A:A,0)),75)</f>
        <v>77</v>
      </c>
      <c r="FC76" s="26">
        <f>(9.58+0.31*FB76+1.02*ABS(D76)-2.57*E76-1.88*BE76)</f>
        <v>8.1158000000000072</v>
      </c>
      <c r="FD76" s="26">
        <f>17.16 -0.25*FB76-0.85*ABS(D76)+2.53*E76+0.665*BE76</f>
        <v>15.150599999999999</v>
      </c>
      <c r="FE76" s="26">
        <f t="shared" si="37"/>
        <v>0.9725045643845629</v>
      </c>
      <c r="FF76" s="26">
        <f t="shared" si="38"/>
        <v>0.83543353832551936</v>
      </c>
    </row>
    <row r="77" spans="1:162" x14ac:dyDescent="0.25">
      <c r="A77" t="s">
        <v>143</v>
      </c>
      <c r="B77" s="1">
        <v>45505</v>
      </c>
      <c r="C77">
        <v>92.7</v>
      </c>
      <c r="D77">
        <v>-3.02</v>
      </c>
      <c r="E77">
        <v>4.5</v>
      </c>
      <c r="F77" t="s">
        <v>202</v>
      </c>
      <c r="G77">
        <v>656811</v>
      </c>
      <c r="H77">
        <v>680704</v>
      </c>
      <c r="I77" t="s">
        <v>115</v>
      </c>
      <c r="J77" t="s">
        <v>116</v>
      </c>
      <c r="O77">
        <v>13</v>
      </c>
      <c r="P77" t="s">
        <v>234</v>
      </c>
      <c r="Q77" t="s">
        <v>118</v>
      </c>
      <c r="R77" t="s">
        <v>119</v>
      </c>
      <c r="S77" t="s">
        <v>118</v>
      </c>
      <c r="T77" t="s">
        <v>120</v>
      </c>
      <c r="U77" t="s">
        <v>121</v>
      </c>
      <c r="V77" t="s">
        <v>122</v>
      </c>
      <c r="Y77">
        <v>3</v>
      </c>
      <c r="Z77">
        <v>2</v>
      </c>
      <c r="AA77">
        <v>2024</v>
      </c>
      <c r="AB77">
        <v>-1.04</v>
      </c>
      <c r="AC77">
        <v>0.96</v>
      </c>
      <c r="AD77">
        <v>-1.68</v>
      </c>
      <c r="AE77">
        <v>2.56</v>
      </c>
      <c r="AI77">
        <v>0</v>
      </c>
      <c r="AJ77">
        <v>9</v>
      </c>
      <c r="AK77" t="s">
        <v>140</v>
      </c>
      <c r="AR77">
        <v>5.7471831652011396</v>
      </c>
      <c r="AS77">
        <v>-134.95528312340201</v>
      </c>
      <c r="AT77">
        <v>-1.3082503051234899</v>
      </c>
      <c r="AU77">
        <v>-13.951744275023101</v>
      </c>
      <c r="AV77">
        <v>27.139419743666501</v>
      </c>
      <c r="AW77">
        <v>-20.266157650432501</v>
      </c>
      <c r="AX77">
        <v>3.58</v>
      </c>
      <c r="AY77">
        <v>1.55</v>
      </c>
      <c r="BC77">
        <v>93.8</v>
      </c>
      <c r="BD77">
        <v>2398</v>
      </c>
      <c r="BE77">
        <v>6.8</v>
      </c>
      <c r="BF77">
        <v>746607</v>
      </c>
      <c r="BG77">
        <v>666310</v>
      </c>
      <c r="BH77">
        <v>647304</v>
      </c>
      <c r="BI77">
        <v>671289</v>
      </c>
      <c r="BJ77">
        <v>682177</v>
      </c>
      <c r="BK77">
        <v>677587</v>
      </c>
      <c r="BL77">
        <v>680757</v>
      </c>
      <c r="BM77">
        <v>657041</v>
      </c>
      <c r="BN77">
        <v>678877</v>
      </c>
      <c r="BO77">
        <v>53.75</v>
      </c>
      <c r="BQ77">
        <v>0.68913100000000005</v>
      </c>
      <c r="BR77">
        <v>0.7</v>
      </c>
      <c r="BS77">
        <v>1</v>
      </c>
      <c r="BT77">
        <v>0</v>
      </c>
      <c r="BU77">
        <v>0</v>
      </c>
      <c r="BW77">
        <v>73</v>
      </c>
      <c r="BX77">
        <v>7</v>
      </c>
      <c r="BY77" t="s">
        <v>144</v>
      </c>
      <c r="BZ77">
        <v>10</v>
      </c>
      <c r="CA77">
        <v>3</v>
      </c>
      <c r="CB77">
        <v>3</v>
      </c>
      <c r="CC77">
        <v>10</v>
      </c>
      <c r="CD77">
        <v>3</v>
      </c>
      <c r="CE77">
        <v>10</v>
      </c>
      <c r="CF77">
        <v>3</v>
      </c>
      <c r="CG77">
        <v>10</v>
      </c>
      <c r="CH77" t="s">
        <v>126</v>
      </c>
      <c r="CI77" t="s">
        <v>126</v>
      </c>
      <c r="CJ77">
        <v>241</v>
      </c>
      <c r="CK77">
        <v>-1E-3</v>
      </c>
      <c r="CL77">
        <v>0.33300000000000002</v>
      </c>
      <c r="CP77">
        <v>-0.33300000000000002</v>
      </c>
      <c r="CR77">
        <v>7</v>
      </c>
      <c r="CS77">
        <v>-7</v>
      </c>
      <c r="CT77">
        <v>0.999</v>
      </c>
      <c r="CU77">
        <v>1E-3</v>
      </c>
      <c r="CV77">
        <v>27</v>
      </c>
      <c r="CW77">
        <v>30</v>
      </c>
      <c r="CX77">
        <v>27</v>
      </c>
      <c r="CY77">
        <v>31</v>
      </c>
      <c r="CZ77">
        <v>1</v>
      </c>
      <c r="DA77">
        <v>3</v>
      </c>
      <c r="DB77">
        <v>2</v>
      </c>
      <c r="DC77">
        <v>1</v>
      </c>
      <c r="DD77">
        <v>2</v>
      </c>
      <c r="DE77">
        <v>1</v>
      </c>
      <c r="DF77">
        <v>1.67</v>
      </c>
      <c r="DG77">
        <v>1.04</v>
      </c>
      <c r="DH77">
        <v>-1.04</v>
      </c>
      <c r="DI77">
        <v>13.9</v>
      </c>
      <c r="DJ77" s="6">
        <f>(-AS77-SQRT(AS77^2-2*AV77*(50-BO77)))/AV77</f>
        <v>-2.7709776600004385E-2</v>
      </c>
      <c r="DK77" s="2">
        <f>AR77+AU77*$DJ77</f>
        <v>6.1337828822424196</v>
      </c>
      <c r="DL77" s="2">
        <f>AS77+AV77*$DJ77</f>
        <v>-135.70731038155276</v>
      </c>
      <c r="DM77" s="2">
        <f>AT77+AW77*$DJ77</f>
        <v>-0.7466796040895356</v>
      </c>
      <c r="DN77" s="4">
        <f>(-DL77-SQRT(DL77^2-2*AV77*(BO77-17/12)))/AV77</f>
        <v>0.40177495212760328</v>
      </c>
      <c r="DO77" s="12">
        <f t="shared" si="20"/>
        <v>0.52832149404845019</v>
      </c>
      <c r="DP77" s="12">
        <f t="shared" si="21"/>
        <v>-124.80337131327022</v>
      </c>
      <c r="DQ77" s="12">
        <f t="shared" si="22"/>
        <v>-8.8891141239025142</v>
      </c>
      <c r="DR77" s="5">
        <f>(2 *DK77 +AU77*$DN77)/2</f>
        <v>3.3310521881454349</v>
      </c>
      <c r="DS77" s="5">
        <f>(2 *DL77 +AV77*$DN77)/2</f>
        <v>-130.2553408474115</v>
      </c>
      <c r="DT77" s="5">
        <f>(2 *DM77 +AW77*$DN77)/2</f>
        <v>-4.8178968639960242</v>
      </c>
      <c r="DU77" s="5">
        <f>SQRT(DR77^2+DS77^2+DT77^2)</f>
        <v>130.38696966394915</v>
      </c>
      <c r="DV77" s="16">
        <f>DR77/$DU77</f>
        <v>2.554743159328475E-2</v>
      </c>
      <c r="DW77" s="16">
        <f>DS77/$DU77</f>
        <v>-0.99899047568267829</v>
      </c>
      <c r="DX77" s="16">
        <f>DT77/$DU77</f>
        <v>-3.6950754177456205E-2</v>
      </c>
      <c r="DY77" s="16">
        <f t="shared" si="23"/>
        <v>27.908456827393195</v>
      </c>
      <c r="DZ77" s="9">
        <f>AU77+$DY77*DV77</f>
        <v>-13.238754883351133</v>
      </c>
      <c r="EA77" s="9">
        <f>AV77+$DY77*DW77</f>
        <v>-0.740862817900517</v>
      </c>
      <c r="EB77" s="9">
        <f>AW77+$DY77*DX77+32.174</f>
        <v>10.876603821866343</v>
      </c>
      <c r="EC77" s="9">
        <f t="shared" si="24"/>
        <v>17.149752746737736</v>
      </c>
      <c r="ED77" s="22">
        <f t="shared" si="25"/>
        <v>0.18739458252062394</v>
      </c>
      <c r="EE77" s="22">
        <f t="shared" si="26"/>
        <v>0.13542555087755015</v>
      </c>
      <c r="EF77" s="22">
        <f t="shared" si="27"/>
        <v>1393.5478301500643</v>
      </c>
      <c r="EG77" s="23">
        <f t="shared" si="28"/>
        <v>0.58112920356549802</v>
      </c>
      <c r="EH77" s="12">
        <f>IF(S77="L",1,-1)</f>
        <v>-1</v>
      </c>
      <c r="EI77" s="10">
        <f>DEGREES(ATAN(DM77/SQRT(DL77^2+DK77^2)))</f>
        <v>-0.31492427872248246</v>
      </c>
      <c r="EJ77" s="10">
        <f>-DEGREES(ATAN(DK77/SQRT(DL77^2+DM77^2)))*EH77</f>
        <v>2.5878895856533846</v>
      </c>
      <c r="EK77" s="10">
        <f>DEGREES(ATAN(DQ77/SQRT(DP77^2+DO77^2)))</f>
        <v>-4.0739729157049496</v>
      </c>
      <c r="EL77" s="10">
        <f>-DEGREES(ATAN(DO77/SQRT(DP77^2+DQ77^2)))*EH77</f>
        <v>0.24193194229663648</v>
      </c>
      <c r="EM77" s="15">
        <f>(AD77-D77- (DK77/DL77)*(17/12-BO77))*12*EH77</f>
        <v>12.30473210631002</v>
      </c>
      <c r="EN77" s="15">
        <f>(AE77-E77-(DM77/DL77)*(17/12-BO77)+0.5*32.174*DN77^2)*12</f>
        <v>11.337102478591708</v>
      </c>
      <c r="EO77" s="15">
        <f t="shared" si="29"/>
        <v>16.731297762521198</v>
      </c>
      <c r="EP77" s="15">
        <f>EM77/DN77*0.4</f>
        <v>12.250372544281507</v>
      </c>
      <c r="EQ77" s="15">
        <f>EN77/DN77*0.4</f>
        <v>11.287017688440725</v>
      </c>
      <c r="ER77" s="17">
        <f>SIN(RADIANS(CJ77))*EH77</f>
        <v>0.87461970713939596</v>
      </c>
      <c r="ES77" s="17">
        <f t="shared" si="30"/>
        <v>0.48480962024633684</v>
      </c>
      <c r="ET77" s="16">
        <f t="shared" si="31"/>
        <v>1</v>
      </c>
      <c r="EU77" s="20">
        <f>(0.5*DZ77*DN77^2)*12*EH77</f>
        <v>12.822246086136282</v>
      </c>
      <c r="EV77" s="20">
        <f>(0.5*EB77*DN77^2)*12</f>
        <v>10.534411431755313</v>
      </c>
      <c r="EW77" s="20">
        <f t="shared" si="32"/>
        <v>16.594692492087166</v>
      </c>
      <c r="EX77" s="14">
        <f t="shared" si="33"/>
        <v>-1.6917990013613284</v>
      </c>
      <c r="EY77" s="14">
        <f t="shared" si="34"/>
        <v>2.4891448665617961</v>
      </c>
      <c r="EZ77" s="5">
        <f t="shared" si="35"/>
        <v>-2.3287906428083005</v>
      </c>
      <c r="FA77" s="5">
        <f t="shared" si="36"/>
        <v>3.2256083641154216</v>
      </c>
      <c r="FB77" s="9">
        <f>IFERROR(INDEX('Pitcher Heights'!$B:$B,MATCH(H77,'Pitcher Heights'!A:A,0)),75)</f>
        <v>71</v>
      </c>
      <c r="FC77" s="26">
        <f>(9.58+0.31*FB77+1.02*ABS(D77)-2.57*E77-1.88*BE77)</f>
        <v>10.321400000000004</v>
      </c>
      <c r="FD77" s="26">
        <f>17.16 -0.25*FB77-0.85*ABS(D77)+2.53*E77+0.665*BE77</f>
        <v>12.75</v>
      </c>
      <c r="FE77" s="26">
        <f t="shared" si="37"/>
        <v>1.9289725442815033</v>
      </c>
      <c r="FF77" s="26">
        <f t="shared" si="38"/>
        <v>-1.4629823115592746</v>
      </c>
    </row>
    <row r="78" spans="1:162" x14ac:dyDescent="0.25">
      <c r="A78" t="s">
        <v>113</v>
      </c>
      <c r="B78" s="1">
        <v>45505</v>
      </c>
      <c r="C78">
        <v>85.9</v>
      </c>
      <c r="D78">
        <v>2.44</v>
      </c>
      <c r="E78">
        <v>5.56</v>
      </c>
      <c r="F78" t="s">
        <v>114</v>
      </c>
      <c r="G78">
        <v>647304</v>
      </c>
      <c r="H78">
        <v>669432</v>
      </c>
      <c r="J78" t="s">
        <v>116</v>
      </c>
      <c r="O78">
        <v>11</v>
      </c>
      <c r="P78" t="s">
        <v>219</v>
      </c>
      <c r="Q78" t="s">
        <v>118</v>
      </c>
      <c r="R78" t="s">
        <v>119</v>
      </c>
      <c r="S78" t="s">
        <v>119</v>
      </c>
      <c r="T78" t="s">
        <v>120</v>
      </c>
      <c r="U78" t="s">
        <v>121</v>
      </c>
      <c r="V78" t="s">
        <v>122</v>
      </c>
      <c r="Y78">
        <v>0</v>
      </c>
      <c r="Z78">
        <v>0</v>
      </c>
      <c r="AA78">
        <v>2024</v>
      </c>
      <c r="AB78">
        <v>-0.08</v>
      </c>
      <c r="AC78">
        <v>0.68</v>
      </c>
      <c r="AD78">
        <v>-1.19</v>
      </c>
      <c r="AE78">
        <v>2.91</v>
      </c>
      <c r="AF78">
        <v>657041</v>
      </c>
      <c r="AI78">
        <v>1</v>
      </c>
      <c r="AJ78">
        <v>1</v>
      </c>
      <c r="AK78" t="s">
        <v>123</v>
      </c>
      <c r="AR78">
        <v>-8.5362968731613407</v>
      </c>
      <c r="AS78">
        <v>-124.907272113529</v>
      </c>
      <c r="AT78">
        <v>-1.42570262933383</v>
      </c>
      <c r="AU78">
        <v>0.781288655519773</v>
      </c>
      <c r="AV78">
        <v>23.578527079420699</v>
      </c>
      <c r="AW78">
        <v>-24.9873751635185</v>
      </c>
      <c r="AX78">
        <v>3.18</v>
      </c>
      <c r="AY78">
        <v>1.5</v>
      </c>
      <c r="BC78">
        <v>87.1</v>
      </c>
      <c r="BD78">
        <v>2282</v>
      </c>
      <c r="BE78">
        <v>6.9</v>
      </c>
      <c r="BF78">
        <v>746607</v>
      </c>
      <c r="BG78">
        <v>668939</v>
      </c>
      <c r="BH78">
        <v>663624</v>
      </c>
      <c r="BI78">
        <v>702616</v>
      </c>
      <c r="BJ78">
        <v>602104</v>
      </c>
      <c r="BK78">
        <v>683002</v>
      </c>
      <c r="BL78">
        <v>681297</v>
      </c>
      <c r="BM78">
        <v>656775</v>
      </c>
      <c r="BN78">
        <v>623993</v>
      </c>
      <c r="BO78">
        <v>53.58</v>
      </c>
      <c r="BW78">
        <v>9</v>
      </c>
      <c r="BX78">
        <v>1</v>
      </c>
      <c r="BY78" t="s">
        <v>124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 t="s">
        <v>142</v>
      </c>
      <c r="CI78" t="s">
        <v>126</v>
      </c>
      <c r="CJ78">
        <v>183</v>
      </c>
      <c r="CK78">
        <v>0</v>
      </c>
      <c r="CL78">
        <v>4.8000000000000001E-2</v>
      </c>
      <c r="CP78">
        <v>-4.8000000000000001E-2</v>
      </c>
      <c r="CR78">
        <v>0</v>
      </c>
      <c r="CS78">
        <v>0</v>
      </c>
      <c r="CT78">
        <v>0.59699999999999998</v>
      </c>
      <c r="CU78">
        <v>0.59699999999999998</v>
      </c>
      <c r="CV78">
        <v>26</v>
      </c>
      <c r="CW78">
        <v>27</v>
      </c>
      <c r="CX78">
        <v>27</v>
      </c>
      <c r="CY78">
        <v>27</v>
      </c>
      <c r="CZ78">
        <v>1</v>
      </c>
      <c r="DA78">
        <v>0</v>
      </c>
      <c r="DB78">
        <v>6</v>
      </c>
      <c r="DC78">
        <v>2</v>
      </c>
      <c r="DD78">
        <v>6</v>
      </c>
      <c r="DE78">
        <v>1</v>
      </c>
      <c r="DF78">
        <v>2.4</v>
      </c>
      <c r="DG78">
        <v>-0.08</v>
      </c>
      <c r="DH78">
        <v>-0.08</v>
      </c>
      <c r="DI78">
        <v>20.100000000000001</v>
      </c>
      <c r="DJ78" s="6">
        <f>(-AS78-SQRT(AS78^2-2*AV78*(50-BO78)))/AV78</f>
        <v>-2.8584144722392818E-2</v>
      </c>
      <c r="DK78" s="2">
        <f>AR78+AU78*$DJ78</f>
        <v>-8.5586293411606817</v>
      </c>
      <c r="DL78" s="2">
        <f>AS78+AV78*$DJ78</f>
        <v>-125.58124414390802</v>
      </c>
      <c r="DM78" s="2">
        <f>AT78+AW78*$DJ78</f>
        <v>-0.71145988142709327</v>
      </c>
      <c r="DN78" s="4">
        <f>(-DL78-SQRT(DL78^2-2*AV78*(BO78-17/12)))/AV78</f>
        <v>0.43297409988595187</v>
      </c>
      <c r="DO78" s="12">
        <f t="shared" si="20"/>
        <v>-8.2203515887859027</v>
      </c>
      <c r="DP78" s="12">
        <f t="shared" si="21"/>
        <v>-115.37235260505931</v>
      </c>
      <c r="DQ78" s="12">
        <f t="shared" si="22"/>
        <v>-11.530346151364105</v>
      </c>
      <c r="DR78" s="5">
        <f>(2 *DK78 +AU78*$DN78)/2</f>
        <v>-8.3894904649732922</v>
      </c>
      <c r="DS78" s="5">
        <f>(2 *DL78 +AV78*$DN78)/2</f>
        <v>-120.47679837448366</v>
      </c>
      <c r="DT78" s="5">
        <f>(2 *DM78 +AW78*$DN78)/2</f>
        <v>-6.1209030163955997</v>
      </c>
      <c r="DU78" s="5">
        <f>SQRT(DR78^2+DS78^2+DT78^2)</f>
        <v>120.92356242918081</v>
      </c>
      <c r="DV78" s="16">
        <f>DR78/$DU78</f>
        <v>-6.937845938740532E-2</v>
      </c>
      <c r="DW78" s="16">
        <f>DS78/$DU78</f>
        <v>-0.9963054011499306</v>
      </c>
      <c r="DX78" s="16">
        <f>DT78/$DU78</f>
        <v>-5.0617951484685397E-2</v>
      </c>
      <c r="DY78" s="16">
        <f t="shared" si="23"/>
        <v>23.909390710955215</v>
      </c>
      <c r="DZ78" s="9">
        <f>AU78+$DY78*DV78</f>
        <v>-0.87750803689783929</v>
      </c>
      <c r="EA78" s="9">
        <f>AV78+$DY78*DW78</f>
        <v>-0.24252802410796193</v>
      </c>
      <c r="EB78" s="9">
        <f>AW78+$DY78*DX78+32.174</f>
        <v>5.9763804574459805</v>
      </c>
      <c r="EC78" s="9">
        <f t="shared" si="24"/>
        <v>6.0453257620611511</v>
      </c>
      <c r="ED78" s="22">
        <f t="shared" si="25"/>
        <v>7.6800738242377556E-2</v>
      </c>
      <c r="EE78" s="22">
        <f t="shared" si="26"/>
        <v>4.3079331245312595E-2</v>
      </c>
      <c r="EF78" s="22">
        <f t="shared" si="27"/>
        <v>411.11844540264349</v>
      </c>
      <c r="EG78" s="23">
        <f t="shared" si="28"/>
        <v>0.18015707511071144</v>
      </c>
      <c r="EH78" s="12">
        <f>IF(S78="L",1,-1)</f>
        <v>1</v>
      </c>
      <c r="EI78" s="10">
        <f>DEGREES(ATAN(DM78/SQRT(DL78^2+DK78^2)))</f>
        <v>-0.32384514481592497</v>
      </c>
      <c r="EJ78" s="10">
        <f>-DEGREES(ATAN(DK78/SQRT(DL78^2+DM78^2)))*EH78</f>
        <v>3.8987382582779411</v>
      </c>
      <c r="EK78" s="10">
        <f>DEGREES(ATAN(DQ78/SQRT(DP78^2+DO78^2)))</f>
        <v>-5.6928688432821879</v>
      </c>
      <c r="EL78" s="10">
        <f>-DEGREES(ATAN(DO78/SQRT(DP78^2+DQ78^2)))*EH78</f>
        <v>4.0553382515858845</v>
      </c>
      <c r="EM78" s="15">
        <f>(AD78-D78- (DK78/DL78)*(17/12-BO78))*12*EH78</f>
        <v>-0.89949238268612852</v>
      </c>
      <c r="EN78" s="15">
        <f>(AE78-E78-(DM78/DL78)*(17/12-BO78)+0.5*32.174*DN78^2)*12</f>
        <v>7.9355701791264028</v>
      </c>
      <c r="EO78" s="15">
        <f t="shared" si="29"/>
        <v>7.9863859545072469</v>
      </c>
      <c r="EP78" s="15">
        <f>EM78/DN78*0.4</f>
        <v>-0.83098955149794007</v>
      </c>
      <c r="EQ78" s="15">
        <f>EN78/DN78*0.4</f>
        <v>7.3312192865270083</v>
      </c>
      <c r="ER78" s="17">
        <f>SIN(RADIANS(CJ78))*EH78</f>
        <v>-5.2335956242943557E-2</v>
      </c>
      <c r="ES78" s="17">
        <f t="shared" si="30"/>
        <v>0.99862953475457383</v>
      </c>
      <c r="ET78" s="16">
        <f t="shared" si="31"/>
        <v>0.99999999999999989</v>
      </c>
      <c r="EU78" s="20">
        <f>(0.5*DZ78*DN78^2)*12*EH78</f>
        <v>-0.98702053711892912</v>
      </c>
      <c r="EV78" s="20">
        <f>(0.5*EB78*DN78^2)*12</f>
        <v>6.7222293142622824</v>
      </c>
      <c r="EW78" s="20">
        <f t="shared" si="32"/>
        <v>6.7943047101393459</v>
      </c>
      <c r="EX78" s="14">
        <f t="shared" si="33"/>
        <v>-0.63143410310785097</v>
      </c>
      <c r="EY78" s="14">
        <f t="shared" si="34"/>
        <v>-6.2764037404981821E-2</v>
      </c>
      <c r="EZ78" s="5">
        <f t="shared" si="35"/>
        <v>-0.48151723683177822</v>
      </c>
      <c r="FA78" s="5">
        <f t="shared" si="36"/>
        <v>-3.9870710993632485E-2</v>
      </c>
      <c r="FB78" s="9">
        <f>IFERROR(INDEX('Pitcher Heights'!$B:$B,MATCH(H78,'Pitcher Heights'!A:A,0)),75)</f>
        <v>77</v>
      </c>
      <c r="FC78" s="26">
        <f>(9.58+0.31*FB78+1.02*ABS(D78)-2.57*E78-1.88*BE78)</f>
        <v>8.6776000000000035</v>
      </c>
      <c r="FD78" s="26">
        <f>17.16 -0.25*FB78-0.85*ABS(D78)+2.53*E78+0.665*BE78</f>
        <v>14.491299999999999</v>
      </c>
      <c r="FE78" s="26">
        <f t="shared" si="37"/>
        <v>-9.508589551497943</v>
      </c>
      <c r="FF78" s="26">
        <f t="shared" si="38"/>
        <v>-7.1600807134729907</v>
      </c>
    </row>
    <row r="79" spans="1:162" x14ac:dyDescent="0.25">
      <c r="A79" t="s">
        <v>113</v>
      </c>
      <c r="B79" s="1">
        <v>45505</v>
      </c>
      <c r="C79">
        <v>82.5</v>
      </c>
      <c r="D79">
        <v>2.61</v>
      </c>
      <c r="E79">
        <v>5.62</v>
      </c>
      <c r="F79" t="s">
        <v>114</v>
      </c>
      <c r="G79">
        <v>666310</v>
      </c>
      <c r="H79">
        <v>669432</v>
      </c>
      <c r="I79" t="s">
        <v>135</v>
      </c>
      <c r="J79" t="s">
        <v>136</v>
      </c>
      <c r="O79">
        <v>4</v>
      </c>
      <c r="P79" t="s">
        <v>165</v>
      </c>
      <c r="Q79" t="s">
        <v>118</v>
      </c>
      <c r="R79" t="s">
        <v>119</v>
      </c>
      <c r="S79" t="s">
        <v>119</v>
      </c>
      <c r="T79" t="s">
        <v>120</v>
      </c>
      <c r="U79" t="s">
        <v>121</v>
      </c>
      <c r="V79" t="s">
        <v>138</v>
      </c>
      <c r="W79">
        <v>3</v>
      </c>
      <c r="X79" t="s">
        <v>152</v>
      </c>
      <c r="Y79">
        <v>1</v>
      </c>
      <c r="Z79">
        <v>1</v>
      </c>
      <c r="AA79">
        <v>2024</v>
      </c>
      <c r="AB79">
        <v>-0.28999999999999998</v>
      </c>
      <c r="AC79">
        <v>0.52</v>
      </c>
      <c r="AD79">
        <v>-0.37</v>
      </c>
      <c r="AE79">
        <v>2.57</v>
      </c>
      <c r="AI79">
        <v>1</v>
      </c>
      <c r="AJ79">
        <v>4</v>
      </c>
      <c r="AK79" t="s">
        <v>123</v>
      </c>
      <c r="AL79">
        <v>158.30000000000001</v>
      </c>
      <c r="AM79">
        <v>165.89</v>
      </c>
      <c r="AR79">
        <v>-6.2758195010859996</v>
      </c>
      <c r="AS79">
        <v>-120.18477003594199</v>
      </c>
      <c r="AT79">
        <v>-1.55992575773255</v>
      </c>
      <c r="AU79">
        <v>-1.7753309538566899</v>
      </c>
      <c r="AV79">
        <v>19.661668169240698</v>
      </c>
      <c r="AW79">
        <v>-26.948079315859001</v>
      </c>
      <c r="AX79">
        <v>3.25</v>
      </c>
      <c r="AY79">
        <v>1.54</v>
      </c>
      <c r="AZ79">
        <v>102</v>
      </c>
      <c r="BA79">
        <v>96.9</v>
      </c>
      <c r="BB79">
        <v>5</v>
      </c>
      <c r="BC79">
        <v>83.8</v>
      </c>
      <c r="BD79">
        <v>2297</v>
      </c>
      <c r="BE79">
        <v>6.7</v>
      </c>
      <c r="BF79">
        <v>746607</v>
      </c>
      <c r="BG79">
        <v>668939</v>
      </c>
      <c r="BH79">
        <v>663624</v>
      </c>
      <c r="BI79">
        <v>702616</v>
      </c>
      <c r="BJ79">
        <v>602104</v>
      </c>
      <c r="BK79">
        <v>683002</v>
      </c>
      <c r="BL79">
        <v>681297</v>
      </c>
      <c r="BM79">
        <v>656775</v>
      </c>
      <c r="BN79">
        <v>623993</v>
      </c>
      <c r="BO79">
        <v>53.78</v>
      </c>
      <c r="BP79">
        <v>0.51100000000000001</v>
      </c>
      <c r="BQ79">
        <v>0.46500000000000002</v>
      </c>
      <c r="BR79">
        <v>0</v>
      </c>
      <c r="BS79">
        <v>1</v>
      </c>
      <c r="BT79">
        <v>0</v>
      </c>
      <c r="BU79">
        <v>0</v>
      </c>
      <c r="BV79">
        <v>4</v>
      </c>
      <c r="BW79">
        <v>32</v>
      </c>
      <c r="BX79">
        <v>3</v>
      </c>
      <c r="BY79" t="s">
        <v>124</v>
      </c>
      <c r="BZ79">
        <v>5</v>
      </c>
      <c r="CA79">
        <v>2</v>
      </c>
      <c r="CB79">
        <v>5</v>
      </c>
      <c r="CC79">
        <v>2</v>
      </c>
      <c r="CD79">
        <v>2</v>
      </c>
      <c r="CE79">
        <v>5</v>
      </c>
      <c r="CF79">
        <v>5</v>
      </c>
      <c r="CG79">
        <v>2</v>
      </c>
      <c r="CH79" t="s">
        <v>125</v>
      </c>
      <c r="CI79" t="s">
        <v>126</v>
      </c>
      <c r="CJ79">
        <v>190</v>
      </c>
      <c r="CK79">
        <v>-7.0000000000000001E-3</v>
      </c>
      <c r="CL79">
        <v>-0.154</v>
      </c>
      <c r="CM79">
        <v>65.7</v>
      </c>
      <c r="CN79">
        <v>7.9</v>
      </c>
      <c r="CO79">
        <v>0.56999999999999995</v>
      </c>
      <c r="CP79">
        <v>0.154</v>
      </c>
      <c r="CQ79">
        <v>96.9</v>
      </c>
      <c r="CR79">
        <v>3</v>
      </c>
      <c r="CS79">
        <v>3</v>
      </c>
      <c r="CT79">
        <v>0.85799999999999998</v>
      </c>
      <c r="CU79">
        <v>0.85799999999999998</v>
      </c>
      <c r="CV79">
        <v>26</v>
      </c>
      <c r="CW79">
        <v>24</v>
      </c>
      <c r="CX79">
        <v>27</v>
      </c>
      <c r="CY79">
        <v>24</v>
      </c>
      <c r="CZ79">
        <v>2</v>
      </c>
      <c r="DA79">
        <v>1</v>
      </c>
      <c r="DB79">
        <v>6</v>
      </c>
      <c r="DC79">
        <v>3</v>
      </c>
      <c r="DD79">
        <v>6</v>
      </c>
      <c r="DE79">
        <v>2</v>
      </c>
      <c r="DF79">
        <v>2.77</v>
      </c>
      <c r="DG79">
        <v>-0.28999999999999998</v>
      </c>
      <c r="DH79">
        <v>-0.28999999999999998</v>
      </c>
      <c r="DI79">
        <v>20.8</v>
      </c>
      <c r="DJ79" s="6">
        <f>(-AS79-SQRT(AS79^2-2*AV79*(50-BO79)))/AV79</f>
        <v>-3.1371071734789237E-2</v>
      </c>
      <c r="DK79" s="2">
        <f>AR79+AU79*$DJ79</f>
        <v>-6.22012546637957</v>
      </c>
      <c r="DL79" s="2">
        <f>AS79+AV79*$DJ79</f>
        <v>-120.80157763850487</v>
      </c>
      <c r="DM79" s="2">
        <f>AT79+AW79*$DJ79</f>
        <v>-0.71453562839994722</v>
      </c>
      <c r="DN79" s="4">
        <f>(-DL79-SQRT(DL79^2-2*AV79*(BO79-17/12)))/AV79</f>
        <v>0.44994075533161587</v>
      </c>
      <c r="DO79" s="12">
        <f t="shared" si="20"/>
        <v>-7.0189192167214474</v>
      </c>
      <c r="DP79" s="12">
        <f t="shared" si="21"/>
        <v>-111.95499181135712</v>
      </c>
      <c r="DQ79" s="12">
        <f t="shared" si="22"/>
        <v>-12.83957479051384</v>
      </c>
      <c r="DR79" s="5">
        <f>(2 *DK79 +AU79*$DN79)/2</f>
        <v>-6.6195223415505087</v>
      </c>
      <c r="DS79" s="5">
        <f>(2 *DL79 +AV79*$DN79)/2</f>
        <v>-116.37828472493099</v>
      </c>
      <c r="DT79" s="5">
        <f>(2 *DM79 +AW79*$DN79)/2</f>
        <v>-6.7770552094568934</v>
      </c>
      <c r="DU79" s="5">
        <f>SQRT(DR79^2+DS79^2+DT79^2)</f>
        <v>116.76322926700605</v>
      </c>
      <c r="DV79" s="16">
        <f>DR79/$DU79</f>
        <v>-5.6691840257461913E-2</v>
      </c>
      <c r="DW79" s="16">
        <f>DS79/$DU79</f>
        <v>-0.99670320404384505</v>
      </c>
      <c r="DX79" s="16">
        <f>DT79/$DU79</f>
        <v>-5.8041005306213256E-2</v>
      </c>
      <c r="DY79" s="16">
        <f t="shared" si="23"/>
        <v>19.799518572446992</v>
      </c>
      <c r="DZ79" s="9">
        <f>AU79+$DY79*DV79</f>
        <v>-2.897802097940505</v>
      </c>
      <c r="EA79" s="9">
        <f>AV79+$DY79*DW79</f>
        <v>-7.2575430442835653E-2</v>
      </c>
      <c r="EB79" s="9">
        <f>AW79+$DY79*DX79+32.174</f>
        <v>4.0767367216171344</v>
      </c>
      <c r="EC79" s="9">
        <f t="shared" si="24"/>
        <v>5.0022301515737935</v>
      </c>
      <c r="ED79" s="22">
        <f t="shared" si="25"/>
        <v>6.8158343495204721E-2</v>
      </c>
      <c r="EE79" s="22">
        <f t="shared" si="26"/>
        <v>3.7634721208137822E-2</v>
      </c>
      <c r="EF79" s="22">
        <f t="shared" si="27"/>
        <v>346.80222675876047</v>
      </c>
      <c r="EG79" s="23">
        <f t="shared" si="28"/>
        <v>0.15098050794895973</v>
      </c>
      <c r="EH79" s="12">
        <f>IF(S79="L",1,-1)</f>
        <v>1</v>
      </c>
      <c r="EI79" s="10">
        <f>DEGREES(ATAN(DM79/SQRT(DL79^2+DK79^2)))</f>
        <v>-0.33844952629057728</v>
      </c>
      <c r="EJ79" s="10">
        <f>-DEGREES(ATAN(DK79/SQRT(DL79^2+DM79^2)))*EH79</f>
        <v>2.9475298904334704</v>
      </c>
      <c r="EK79" s="10">
        <f>DEGREES(ATAN(DQ79/SQRT(DP79^2+DO79^2)))</f>
        <v>-6.5296825223975263</v>
      </c>
      <c r="EL79" s="10">
        <f>-DEGREES(ATAN(DO79/SQRT(DP79^2+DQ79^2)))*EH79</f>
        <v>3.5641115438110642</v>
      </c>
      <c r="EM79" s="15">
        <f>(AD79-D79- (DK79/DL79)*(17/12-BO79))*12*EH79</f>
        <v>-3.4054719014492392</v>
      </c>
      <c r="EN79" s="15">
        <f>(AE79-E79-(DM79/DL79)*(17/12-BO79)+0.5*32.174*DN79^2)*12</f>
        <v>6.1978372662033028</v>
      </c>
      <c r="EO79" s="15">
        <f t="shared" si="29"/>
        <v>7.0718049782144528</v>
      </c>
      <c r="EP79" s="15">
        <f>EM79/DN79*0.4</f>
        <v>-3.0274847175729476</v>
      </c>
      <c r="EQ79" s="15">
        <f>EN79/DN79*0.4</f>
        <v>5.5099140878095083</v>
      </c>
      <c r="ER79" s="17">
        <f>SIN(RADIANS(CJ79))*EH79</f>
        <v>-0.17364817766693047</v>
      </c>
      <c r="ES79" s="17">
        <f t="shared" si="30"/>
        <v>0.98480775301220802</v>
      </c>
      <c r="ET79" s="16">
        <f t="shared" si="31"/>
        <v>1</v>
      </c>
      <c r="EU79" s="20">
        <f>(0.5*DZ79*DN79^2)*12*EH79</f>
        <v>-3.5199025416728107</v>
      </c>
      <c r="EV79" s="20">
        <f>(0.5*EB79*DN79^2)*12</f>
        <v>4.9519309680773267</v>
      </c>
      <c r="EW79" s="20">
        <f t="shared" si="32"/>
        <v>6.0754698761065358</v>
      </c>
      <c r="EX79" s="14">
        <f t="shared" si="33"/>
        <v>-2.4649082692165791</v>
      </c>
      <c r="EY79" s="14">
        <f t="shared" si="34"/>
        <v>-1.0312388691045085</v>
      </c>
      <c r="EZ79" s="5">
        <f t="shared" si="35"/>
        <v>-2.1774658541663725</v>
      </c>
      <c r="FA79" s="5">
        <f t="shared" si="36"/>
        <v>-0.76653110413261949</v>
      </c>
      <c r="FB79" s="9">
        <f>IFERROR(INDEX('Pitcher Heights'!$B:$B,MATCH(H79,'Pitcher Heights'!A:A,0)),75)</f>
        <v>77</v>
      </c>
      <c r="FC79" s="26">
        <f>(9.58+0.31*FB79+1.02*ABS(D79)-2.57*E79-1.88*BE79)</f>
        <v>9.0728000000000044</v>
      </c>
      <c r="FD79" s="26">
        <f>17.16 -0.25*FB79-0.85*ABS(D79)+2.53*E79+0.665*BE79</f>
        <v>14.365600000000001</v>
      </c>
      <c r="FE79" s="26">
        <f t="shared" si="37"/>
        <v>-12.100284717572952</v>
      </c>
      <c r="FF79" s="26">
        <f t="shared" si="38"/>
        <v>-8.8556859121904914</v>
      </c>
    </row>
    <row r="80" spans="1:162" x14ac:dyDescent="0.25">
      <c r="A80" t="s">
        <v>113</v>
      </c>
      <c r="B80" s="1">
        <v>45505</v>
      </c>
      <c r="C80">
        <v>84.1</v>
      </c>
      <c r="D80">
        <v>2.4700000000000002</v>
      </c>
      <c r="E80">
        <v>5.61</v>
      </c>
      <c r="F80" t="s">
        <v>114</v>
      </c>
      <c r="G80">
        <v>647304</v>
      </c>
      <c r="H80">
        <v>669432</v>
      </c>
      <c r="J80" t="s">
        <v>160</v>
      </c>
      <c r="O80">
        <v>11</v>
      </c>
      <c r="P80" t="s">
        <v>117</v>
      </c>
      <c r="Q80" t="s">
        <v>118</v>
      </c>
      <c r="R80" t="s">
        <v>119</v>
      </c>
      <c r="S80" t="s">
        <v>119</v>
      </c>
      <c r="T80" t="s">
        <v>120</v>
      </c>
      <c r="U80" t="s">
        <v>121</v>
      </c>
      <c r="V80" t="s">
        <v>129</v>
      </c>
      <c r="Y80">
        <v>1</v>
      </c>
      <c r="Z80">
        <v>1</v>
      </c>
      <c r="AA80">
        <v>2024</v>
      </c>
      <c r="AB80">
        <v>-0.28999999999999998</v>
      </c>
      <c r="AC80">
        <v>0.62</v>
      </c>
      <c r="AD80">
        <v>-0.98</v>
      </c>
      <c r="AE80">
        <v>2.74</v>
      </c>
      <c r="AG80">
        <v>608070</v>
      </c>
      <c r="AI80">
        <v>2</v>
      </c>
      <c r="AJ80">
        <v>3</v>
      </c>
      <c r="AK80" t="s">
        <v>123</v>
      </c>
      <c r="AR80">
        <v>-7.4785269490208197</v>
      </c>
      <c r="AS80">
        <v>-122.281227197812</v>
      </c>
      <c r="AT80">
        <v>-1.5105657294956401</v>
      </c>
      <c r="AU80">
        <v>-1.4907135624469601</v>
      </c>
      <c r="AV80">
        <v>23.697980080919699</v>
      </c>
      <c r="AW80">
        <v>-25.831264199902002</v>
      </c>
      <c r="AX80">
        <v>3.13</v>
      </c>
      <c r="AY80">
        <v>1.5</v>
      </c>
      <c r="BC80">
        <v>84.9</v>
      </c>
      <c r="BD80">
        <v>2324</v>
      </c>
      <c r="BE80">
        <v>6.8</v>
      </c>
      <c r="BF80">
        <v>746607</v>
      </c>
      <c r="BG80">
        <v>668939</v>
      </c>
      <c r="BH80">
        <v>663624</v>
      </c>
      <c r="BI80">
        <v>702616</v>
      </c>
      <c r="BJ80">
        <v>602104</v>
      </c>
      <c r="BK80">
        <v>683002</v>
      </c>
      <c r="BL80">
        <v>681297</v>
      </c>
      <c r="BM80">
        <v>656775</v>
      </c>
      <c r="BN80">
        <v>623993</v>
      </c>
      <c r="BO80">
        <v>53.68</v>
      </c>
      <c r="BW80">
        <v>24</v>
      </c>
      <c r="BX80">
        <v>3</v>
      </c>
      <c r="BY80" t="s">
        <v>124</v>
      </c>
      <c r="BZ80">
        <v>2</v>
      </c>
      <c r="CA80">
        <v>1</v>
      </c>
      <c r="CB80">
        <v>2</v>
      </c>
      <c r="CC80">
        <v>1</v>
      </c>
      <c r="CD80">
        <v>1</v>
      </c>
      <c r="CE80">
        <v>2</v>
      </c>
      <c r="CF80">
        <v>2</v>
      </c>
      <c r="CG80">
        <v>1</v>
      </c>
      <c r="CH80" t="s">
        <v>126</v>
      </c>
      <c r="CI80" t="s">
        <v>126</v>
      </c>
      <c r="CJ80">
        <v>188</v>
      </c>
      <c r="CK80">
        <v>0</v>
      </c>
      <c r="CL80">
        <v>-6.6000000000000003E-2</v>
      </c>
      <c r="CM80">
        <v>75.2</v>
      </c>
      <c r="CN80">
        <v>8.1</v>
      </c>
      <c r="CP80">
        <v>6.6000000000000003E-2</v>
      </c>
      <c r="CR80">
        <v>1</v>
      </c>
      <c r="CS80">
        <v>1</v>
      </c>
      <c r="CT80">
        <v>0.66</v>
      </c>
      <c r="CU80">
        <v>0.66</v>
      </c>
      <c r="CV80">
        <v>26</v>
      </c>
      <c r="CW80">
        <v>27</v>
      </c>
      <c r="CX80">
        <v>27</v>
      </c>
      <c r="CY80">
        <v>27</v>
      </c>
      <c r="CZ80">
        <v>2</v>
      </c>
      <c r="DA80">
        <v>1</v>
      </c>
      <c r="DB80">
        <v>6</v>
      </c>
      <c r="DC80">
        <v>2</v>
      </c>
      <c r="DD80">
        <v>6</v>
      </c>
      <c r="DE80">
        <v>1</v>
      </c>
      <c r="DF80">
        <v>2.6</v>
      </c>
      <c r="DG80">
        <v>-0.28999999999999998</v>
      </c>
      <c r="DH80">
        <v>-0.28999999999999998</v>
      </c>
      <c r="DI80">
        <v>22.3</v>
      </c>
      <c r="DJ80" s="6">
        <f>(-AS80-SQRT(AS80^2-2*AV80*(50-BO80)))/AV80</f>
        <v>-3.0007310159833159E-2</v>
      </c>
      <c r="DK80" s="2">
        <f>AR80+AU80*$DJ80</f>
        <v>-7.4337946447930037</v>
      </c>
      <c r="DL80" s="2">
        <f>AS80+AV80*$DJ80</f>
        <v>-122.99233983626171</v>
      </c>
      <c r="DM80" s="2">
        <f>AT80+AW80*$DJ80</f>
        <v>-0.73543897282858617</v>
      </c>
      <c r="DN80" s="4">
        <f>(-DL80-SQRT(DL80^2-2*AV80*(BO80-17/12)))/AV80</f>
        <v>0.44391639606986139</v>
      </c>
      <c r="DO80" s="12">
        <f t="shared" si="20"/>
        <v>-8.095546837006923</v>
      </c>
      <c r="DP80" s="12">
        <f t="shared" si="21"/>
        <v>-112.47241792460447</v>
      </c>
      <c r="DQ80" s="12">
        <f t="shared" si="22"/>
        <v>-12.202360682377513</v>
      </c>
      <c r="DR80" s="5">
        <f>(2 *DK80 +AU80*$DN80)/2</f>
        <v>-7.7646707408999633</v>
      </c>
      <c r="DS80" s="5">
        <f>(2 *DL80 +AV80*$DN80)/2</f>
        <v>-117.73237888043309</v>
      </c>
      <c r="DT80" s="5">
        <f>(2 *DM80 +AW80*$DN80)/2</f>
        <v>-6.4688998276030496</v>
      </c>
      <c r="DU80" s="5">
        <f>SQRT(DR80^2+DS80^2+DT80^2)</f>
        <v>118.16534946226832</v>
      </c>
      <c r="DV80" s="16">
        <f>DR80/$DU80</f>
        <v>-6.5710216880281974E-2</v>
      </c>
      <c r="DW80" s="16">
        <f>DS80/$DU80</f>
        <v>-0.99633589217308172</v>
      </c>
      <c r="DX80" s="16">
        <f>DT80/$DU80</f>
        <v>-5.4744473376001399E-2</v>
      </c>
      <c r="DY80" s="16">
        <f t="shared" si="23"/>
        <v>23.860422746267755</v>
      </c>
      <c r="DZ80" s="9">
        <f>AU80+$DY80*DV80</f>
        <v>-3.0585871159594276</v>
      </c>
      <c r="EA80" s="9">
        <f>AV80+$DY80*DW80</f>
        <v>-7.5015503609876077E-2</v>
      </c>
      <c r="EB80" s="9">
        <f>AW80+$DY80*DX80+32.174</f>
        <v>5.0365095223248062</v>
      </c>
      <c r="EC80" s="9">
        <f t="shared" si="24"/>
        <v>5.8929628066163202</v>
      </c>
      <c r="ED80" s="22">
        <f t="shared" si="25"/>
        <v>7.8400884992819359E-2</v>
      </c>
      <c r="EE80" s="22">
        <f t="shared" si="26"/>
        <v>4.4107295810826314E-2</v>
      </c>
      <c r="EF80" s="22">
        <f t="shared" si="27"/>
        <v>411.32741152056713</v>
      </c>
      <c r="EG80" s="23">
        <f t="shared" si="28"/>
        <v>0.17699114092967605</v>
      </c>
      <c r="EH80" s="12">
        <f>IF(S80="L",1,-1)</f>
        <v>1</v>
      </c>
      <c r="EI80" s="10">
        <f>DEGREES(ATAN(DM80/SQRT(DL80^2+DK80^2)))</f>
        <v>-0.34197489955797367</v>
      </c>
      <c r="EJ80" s="10">
        <f>-DEGREES(ATAN(DK80/SQRT(DL80^2+DM80^2)))*EH80</f>
        <v>3.4587516079487131</v>
      </c>
      <c r="EK80" s="10">
        <f>DEGREES(ATAN(DQ80/SQRT(DP80^2+DO80^2)))</f>
        <v>-6.1760630796839076</v>
      </c>
      <c r="EL80" s="10">
        <f>-DEGREES(ATAN(DO80/SQRT(DP80^2+DQ80^2)))*EH80</f>
        <v>4.0930037368160281</v>
      </c>
      <c r="EM80" s="15">
        <f>(AD80-D80- (DK80/DL80)*(17/12-BO80))*12*EH80</f>
        <v>-3.4937478249858085</v>
      </c>
      <c r="EN80" s="15">
        <f>(AE80-E80-(DM80/DL80)*(17/12-BO80)+0.5*32.174*DN80^2)*12</f>
        <v>7.3517269171830701</v>
      </c>
      <c r="EO80" s="15">
        <f t="shared" si="29"/>
        <v>8.1396659961835756</v>
      </c>
      <c r="EP80" s="15">
        <f>EM80/DN80*0.4</f>
        <v>-3.1481133437891575</v>
      </c>
      <c r="EQ80" s="15">
        <f>EN80/DN80*0.4</f>
        <v>6.6244247631043498</v>
      </c>
      <c r="ER80" s="17">
        <f>SIN(RADIANS(CJ80))*EH80</f>
        <v>-0.13917310096006552</v>
      </c>
      <c r="ES80" s="17">
        <f t="shared" si="30"/>
        <v>0.99026806874157025</v>
      </c>
      <c r="ET80" s="16">
        <f t="shared" si="31"/>
        <v>0.99999999999999989</v>
      </c>
      <c r="EU80" s="20">
        <f>(0.5*DZ80*DN80^2)*12*EH80</f>
        <v>-3.6163834840545865</v>
      </c>
      <c r="EV80" s="20">
        <f>(0.5*EB80*DN80^2)*12</f>
        <v>5.9550207868137424</v>
      </c>
      <c r="EW80" s="20">
        <f t="shared" si="32"/>
        <v>6.9671014112847933</v>
      </c>
      <c r="EX80" s="14">
        <f t="shared" si="33"/>
        <v>-2.6467503759428332</v>
      </c>
      <c r="EY80" s="14">
        <f t="shared" si="34"/>
        <v>-0.94427727246591875</v>
      </c>
      <c r="EZ80" s="5">
        <f t="shared" si="35"/>
        <v>-2.3609252675177395</v>
      </c>
      <c r="FA80" s="5">
        <f t="shared" si="36"/>
        <v>-0.70872440905906942</v>
      </c>
      <c r="FB80" s="9">
        <f>IFERROR(INDEX('Pitcher Heights'!$B:$B,MATCH(H80,'Pitcher Heights'!A:A,0)),75)</f>
        <v>77</v>
      </c>
      <c r="FC80" s="26">
        <f>(9.58+0.31*FB80+1.02*ABS(D80)-2.57*E80-1.88*BE80)</f>
        <v>8.7677000000000014</v>
      </c>
      <c r="FD80" s="26">
        <f>17.16 -0.25*FB80-0.85*ABS(D80)+2.53*E80+0.665*BE80</f>
        <v>14.525799999999998</v>
      </c>
      <c r="FE80" s="26">
        <f t="shared" si="37"/>
        <v>-11.915813343789159</v>
      </c>
      <c r="FF80" s="26">
        <f t="shared" si="38"/>
        <v>-7.9013752368956487</v>
      </c>
    </row>
    <row r="81" spans="1:162" x14ac:dyDescent="0.25">
      <c r="A81" t="s">
        <v>143</v>
      </c>
      <c r="B81" s="1">
        <v>45505</v>
      </c>
      <c r="C81">
        <v>89.4</v>
      </c>
      <c r="D81">
        <v>-1.52</v>
      </c>
      <c r="E81">
        <v>5.36</v>
      </c>
      <c r="F81" t="s">
        <v>134</v>
      </c>
      <c r="G81">
        <v>683002</v>
      </c>
      <c r="H81">
        <v>594902</v>
      </c>
      <c r="J81" t="s">
        <v>116</v>
      </c>
      <c r="O81">
        <v>11</v>
      </c>
      <c r="P81" t="s">
        <v>220</v>
      </c>
      <c r="Q81" t="s">
        <v>118</v>
      </c>
      <c r="R81" t="s">
        <v>119</v>
      </c>
      <c r="S81" t="s">
        <v>118</v>
      </c>
      <c r="T81" t="s">
        <v>120</v>
      </c>
      <c r="U81" t="s">
        <v>121</v>
      </c>
      <c r="V81" t="s">
        <v>122</v>
      </c>
      <c r="Y81">
        <v>1</v>
      </c>
      <c r="Z81">
        <v>0</v>
      </c>
      <c r="AA81">
        <v>2024</v>
      </c>
      <c r="AB81">
        <v>-0.84</v>
      </c>
      <c r="AC81">
        <v>1.19</v>
      </c>
      <c r="AD81">
        <v>-2.06</v>
      </c>
      <c r="AE81">
        <v>3.39</v>
      </c>
      <c r="AG81">
        <v>681297</v>
      </c>
      <c r="AI81">
        <v>1</v>
      </c>
      <c r="AJ81">
        <v>1</v>
      </c>
      <c r="AK81" t="s">
        <v>140</v>
      </c>
      <c r="AR81">
        <v>0.47204197088581401</v>
      </c>
      <c r="AS81">
        <v>-130.218018457943</v>
      </c>
      <c r="AT81">
        <v>-1.3620122495012801</v>
      </c>
      <c r="AU81">
        <v>-9.6915134734917991</v>
      </c>
      <c r="AV81">
        <v>27.616042790628899</v>
      </c>
      <c r="AW81">
        <v>-18.579741643237099</v>
      </c>
      <c r="AX81">
        <v>3.73</v>
      </c>
      <c r="AY81">
        <v>1.6</v>
      </c>
      <c r="BC81">
        <v>89.7</v>
      </c>
      <c r="BD81">
        <v>1832</v>
      </c>
      <c r="BE81">
        <v>6.5</v>
      </c>
      <c r="BF81">
        <v>746607</v>
      </c>
      <c r="BG81">
        <v>666310</v>
      </c>
      <c r="BH81">
        <v>647304</v>
      </c>
      <c r="BI81">
        <v>671289</v>
      </c>
      <c r="BJ81">
        <v>608070</v>
      </c>
      <c r="BK81">
        <v>677587</v>
      </c>
      <c r="BL81">
        <v>680757</v>
      </c>
      <c r="BM81">
        <v>657041</v>
      </c>
      <c r="BN81">
        <v>678877</v>
      </c>
      <c r="BO81">
        <v>54.04</v>
      </c>
      <c r="BW81">
        <v>3</v>
      </c>
      <c r="BX81">
        <v>2</v>
      </c>
      <c r="BY81" t="s">
        <v>144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 t="s">
        <v>126</v>
      </c>
      <c r="CI81" t="s">
        <v>126</v>
      </c>
      <c r="CJ81">
        <v>217</v>
      </c>
      <c r="CK81">
        <v>0</v>
      </c>
      <c r="CL81">
        <v>5.0999999999999997E-2</v>
      </c>
      <c r="CP81">
        <v>-5.0999999999999997E-2</v>
      </c>
      <c r="CR81">
        <v>0</v>
      </c>
      <c r="CS81">
        <v>0</v>
      </c>
      <c r="CT81">
        <v>0.48099999999999998</v>
      </c>
      <c r="CU81">
        <v>0.51900000000000002</v>
      </c>
      <c r="CV81">
        <v>32</v>
      </c>
      <c r="CW81">
        <v>23</v>
      </c>
      <c r="CX81">
        <v>32</v>
      </c>
      <c r="CY81">
        <v>23</v>
      </c>
      <c r="CZ81">
        <v>1</v>
      </c>
      <c r="DA81">
        <v>0</v>
      </c>
      <c r="DB81">
        <v>6</v>
      </c>
      <c r="DC81">
        <v>1</v>
      </c>
      <c r="DD81">
        <v>6</v>
      </c>
      <c r="DE81">
        <v>1</v>
      </c>
      <c r="DF81">
        <v>1.66</v>
      </c>
      <c r="DG81">
        <v>0.84</v>
      </c>
      <c r="DH81">
        <v>-0.84</v>
      </c>
      <c r="DI81">
        <v>46.4</v>
      </c>
      <c r="DJ81" s="6">
        <f>(-AS81-SQRT(AS81^2-2*AV81*(50-BO81)))/AV81</f>
        <v>-3.0923492433871751E-2</v>
      </c>
      <c r="DK81" s="2">
        <f>AR81+AU81*$DJ81</f>
        <v>0.77173741445610378</v>
      </c>
      <c r="DL81" s="2">
        <f>AS81+AV81*$DJ81</f>
        <v>-131.07200294823249</v>
      </c>
      <c r="DM81" s="2">
        <f>AT81+AW81*$DJ81</f>
        <v>-0.78746174937334579</v>
      </c>
      <c r="DN81" s="4">
        <f>(-DL81-SQRT(DL81^2-2*AV81*(BO81-17/12)))/AV81</f>
        <v>0.42007388384829397</v>
      </c>
      <c r="DO81" s="12">
        <f t="shared" si="20"/>
        <v>-3.2994142907216659</v>
      </c>
      <c r="DP81" s="12">
        <f t="shared" si="21"/>
        <v>-119.47122459665233</v>
      </c>
      <c r="DQ81" s="12">
        <f t="shared" si="22"/>
        <v>-8.5923259823458373</v>
      </c>
      <c r="DR81" s="5">
        <f>(2 *DK81 +AU81*$DN81)/2</f>
        <v>-1.2638384381327812</v>
      </c>
      <c r="DS81" s="5">
        <f>(2 *DL81 +AV81*$DN81)/2</f>
        <v>-125.27161377244241</v>
      </c>
      <c r="DT81" s="5">
        <f>(2 *DM81 +AW81*$DN81)/2</f>
        <v>-4.6898938658595917</v>
      </c>
      <c r="DU81" s="5">
        <f>SQRT(DR81^2+DS81^2+DT81^2)</f>
        <v>125.36574336405744</v>
      </c>
      <c r="DV81" s="16">
        <f>DR81/$DU81</f>
        <v>-1.0081210418564197E-2</v>
      </c>
      <c r="DW81" s="16">
        <f>DS81/$DU81</f>
        <v>-0.99924916018451959</v>
      </c>
      <c r="DX81" s="16">
        <f>DT81/$DU81</f>
        <v>-3.7409692153623775E-2</v>
      </c>
      <c r="DY81" s="16">
        <f t="shared" si="23"/>
        <v>28.006162399738393</v>
      </c>
      <c r="DZ81" s="9">
        <f>AU81+$DY81*DV81</f>
        <v>-9.9738494896600436</v>
      </c>
      <c r="EA81" s="9">
        <f>AV81+$DY81*DW81</f>
        <v>-0.36909146730096154</v>
      </c>
      <c r="EB81" s="9">
        <f>AW81+$DY81*DX81+32.174</f>
        <v>12.546556442984294</v>
      </c>
      <c r="EC81" s="9">
        <f t="shared" si="24"/>
        <v>16.032154587909169</v>
      </c>
      <c r="ED81" s="22">
        <f t="shared" si="25"/>
        <v>0.18949671417844113</v>
      </c>
      <c r="EE81" s="22">
        <f t="shared" si="26"/>
        <v>0.13779050828828945</v>
      </c>
      <c r="EF81" s="22">
        <f t="shared" si="27"/>
        <v>1363.2806137457396</v>
      </c>
      <c r="EG81" s="23">
        <f t="shared" si="28"/>
        <v>0.74414880662977057</v>
      </c>
      <c r="EH81" s="12">
        <f>IF(S81="L",1,-1)</f>
        <v>-1</v>
      </c>
      <c r="EI81" s="10">
        <f>DEGREES(ATAN(DM81/SQRT(DL81^2+DK81^2)))</f>
        <v>-0.34421469812547684</v>
      </c>
      <c r="EJ81" s="10">
        <f>-DEGREES(ATAN(DK81/SQRT(DL81^2+DM81^2)))*EH81</f>
        <v>0.33734120823032204</v>
      </c>
      <c r="EK81" s="10">
        <f>DEGREES(ATAN(DQ81/SQRT(DP81^2+DO81^2)))</f>
        <v>-4.1120460030682642</v>
      </c>
      <c r="EL81" s="10">
        <f>-DEGREES(ATAN(DO81/SQRT(DP81^2+DQ81^2)))*EH81</f>
        <v>-1.5778513194694836</v>
      </c>
      <c r="EM81" s="15">
        <f>(AD81-D81- (DK81/DL81)*(17/12-BO81))*12*EH81</f>
        <v>10.198084194328032</v>
      </c>
      <c r="EN81" s="15">
        <f>(AE81-E81-(DM81/DL81)*(17/12-BO81)+0.5*32.174*DN81^2)*12</f>
        <v>14.218784485578482</v>
      </c>
      <c r="EO81" s="15">
        <f t="shared" si="29"/>
        <v>17.497849967408296</v>
      </c>
      <c r="EP81" s="15">
        <f>EM81/DN81*0.4</f>
        <v>9.7107528808060657</v>
      </c>
      <c r="EQ81" s="15">
        <f>EN81/DN81*0.4</f>
        <v>13.539317755553185</v>
      </c>
      <c r="ER81" s="17">
        <f>SIN(RADIANS(CJ81))*EH81</f>
        <v>0.60181502315204838</v>
      </c>
      <c r="ES81" s="17">
        <f t="shared" si="30"/>
        <v>0.79863551004729283</v>
      </c>
      <c r="ET81" s="16">
        <f t="shared" si="31"/>
        <v>1</v>
      </c>
      <c r="EU81" s="20">
        <f>(0.5*DZ81*DN81^2)*12*EH81</f>
        <v>10.560036634697374</v>
      </c>
      <c r="EV81" s="20">
        <f>(0.5*EB81*DN81^2)*12</f>
        <v>13.283947769070304</v>
      </c>
      <c r="EW81" s="20">
        <f t="shared" si="32"/>
        <v>16.969904008495114</v>
      </c>
      <c r="EX81" s="14">
        <f t="shared" si="33"/>
        <v>0.34729346093684832</v>
      </c>
      <c r="EY81" s="14">
        <f t="shared" si="34"/>
        <v>-0.26882017420779114</v>
      </c>
      <c r="EZ81" s="5">
        <f t="shared" si="35"/>
        <v>-0.33238478891886025</v>
      </c>
      <c r="FA81" s="5">
        <f t="shared" si="36"/>
        <v>0.24438015212635023</v>
      </c>
      <c r="FB81" s="9">
        <f>IFERROR(INDEX('Pitcher Heights'!$B:$B,MATCH(H81,'Pitcher Heights'!A:A,0)),75)</f>
        <v>76</v>
      </c>
      <c r="FC81" s="26">
        <f>(9.58+0.31*FB81+1.02*ABS(D81)-2.57*E81-1.88*BE81)</f>
        <v>8.6952000000000069</v>
      </c>
      <c r="FD81" s="26">
        <f>17.16 -0.25*FB81-0.85*ABS(D81)+2.53*E81+0.665*BE81</f>
        <v>14.751300000000001</v>
      </c>
      <c r="FE81" s="26">
        <f t="shared" si="37"/>
        <v>1.0155528808060588</v>
      </c>
      <c r="FF81" s="26">
        <f t="shared" si="38"/>
        <v>-1.2119822444468156</v>
      </c>
    </row>
    <row r="82" spans="1:162" x14ac:dyDescent="0.25">
      <c r="A82" t="s">
        <v>127</v>
      </c>
      <c r="B82" s="1">
        <v>45505</v>
      </c>
      <c r="C82">
        <v>91.2</v>
      </c>
      <c r="D82">
        <v>-3.04</v>
      </c>
      <c r="E82">
        <v>4.62</v>
      </c>
      <c r="F82" t="s">
        <v>202</v>
      </c>
      <c r="G82">
        <v>650391</v>
      </c>
      <c r="H82">
        <v>680704</v>
      </c>
      <c r="J82" t="s">
        <v>128</v>
      </c>
      <c r="O82">
        <v>7</v>
      </c>
      <c r="P82" t="s">
        <v>203</v>
      </c>
      <c r="Q82" t="s">
        <v>118</v>
      </c>
      <c r="R82" t="s">
        <v>118</v>
      </c>
      <c r="S82" t="s">
        <v>118</v>
      </c>
      <c r="T82" t="s">
        <v>120</v>
      </c>
      <c r="U82" t="s">
        <v>121</v>
      </c>
      <c r="V82" t="s">
        <v>129</v>
      </c>
      <c r="Y82">
        <v>2</v>
      </c>
      <c r="Z82">
        <v>0</v>
      </c>
      <c r="AA82">
        <v>2024</v>
      </c>
      <c r="AB82">
        <v>-1.37</v>
      </c>
      <c r="AC82">
        <v>0.25</v>
      </c>
      <c r="AD82">
        <v>-0.36</v>
      </c>
      <c r="AE82">
        <v>1.85</v>
      </c>
      <c r="AH82">
        <v>656775</v>
      </c>
      <c r="AI82">
        <v>2</v>
      </c>
      <c r="AJ82">
        <v>9</v>
      </c>
      <c r="AK82" t="s">
        <v>140</v>
      </c>
      <c r="AR82">
        <v>9.7575435183984496</v>
      </c>
      <c r="AS82">
        <v>-132.54794480223299</v>
      </c>
      <c r="AT82">
        <v>-1.63615608881807</v>
      </c>
      <c r="AU82">
        <v>-18.250659899670001</v>
      </c>
      <c r="AV82">
        <v>27.276555296329999</v>
      </c>
      <c r="AW82">
        <v>-29.034903915359902</v>
      </c>
      <c r="AX82">
        <v>3.44</v>
      </c>
      <c r="AY82">
        <v>1.62</v>
      </c>
      <c r="AZ82">
        <v>229</v>
      </c>
      <c r="BA82">
        <v>74.400000000000006</v>
      </c>
      <c r="BB82">
        <v>26</v>
      </c>
      <c r="BC82">
        <v>91.9</v>
      </c>
      <c r="BD82">
        <v>2158</v>
      </c>
      <c r="BE82">
        <v>6.7</v>
      </c>
      <c r="BF82">
        <v>746607</v>
      </c>
      <c r="BG82">
        <v>666310</v>
      </c>
      <c r="BH82">
        <v>647304</v>
      </c>
      <c r="BI82">
        <v>671289</v>
      </c>
      <c r="BJ82">
        <v>682177</v>
      </c>
      <c r="BK82">
        <v>677587</v>
      </c>
      <c r="BL82">
        <v>680757</v>
      </c>
      <c r="BM82">
        <v>657041</v>
      </c>
      <c r="BN82">
        <v>678877</v>
      </c>
      <c r="BO82">
        <v>53.81</v>
      </c>
      <c r="BW82">
        <v>76</v>
      </c>
      <c r="BX82">
        <v>3</v>
      </c>
      <c r="BY82" t="s">
        <v>130</v>
      </c>
      <c r="BZ82">
        <v>10</v>
      </c>
      <c r="CA82">
        <v>3</v>
      </c>
      <c r="CB82">
        <v>3</v>
      </c>
      <c r="CC82">
        <v>10</v>
      </c>
      <c r="CD82">
        <v>3</v>
      </c>
      <c r="CE82">
        <v>10</v>
      </c>
      <c r="CF82">
        <v>3</v>
      </c>
      <c r="CG82">
        <v>10</v>
      </c>
      <c r="CH82" t="s">
        <v>126</v>
      </c>
      <c r="CI82" t="s">
        <v>126</v>
      </c>
      <c r="CJ82">
        <v>238</v>
      </c>
      <c r="CK82">
        <v>0</v>
      </c>
      <c r="CL82">
        <v>-0.04</v>
      </c>
      <c r="CM82">
        <v>74.5</v>
      </c>
      <c r="CN82">
        <v>6.9</v>
      </c>
      <c r="CP82">
        <v>0.04</v>
      </c>
      <c r="CQ82">
        <v>88</v>
      </c>
      <c r="CR82">
        <v>7</v>
      </c>
      <c r="CS82">
        <v>-7</v>
      </c>
      <c r="CT82">
        <v>1</v>
      </c>
      <c r="CU82">
        <v>0</v>
      </c>
      <c r="CV82">
        <v>27</v>
      </c>
      <c r="CW82">
        <v>27</v>
      </c>
      <c r="CX82">
        <v>27</v>
      </c>
      <c r="CY82">
        <v>28</v>
      </c>
      <c r="CZ82">
        <v>1</v>
      </c>
      <c r="DA82">
        <v>0</v>
      </c>
      <c r="DB82">
        <v>2</v>
      </c>
      <c r="DC82">
        <v>3</v>
      </c>
      <c r="DD82">
        <v>2</v>
      </c>
      <c r="DE82">
        <v>2</v>
      </c>
      <c r="DF82">
        <v>2.4900000000000002</v>
      </c>
      <c r="DG82">
        <v>1.37</v>
      </c>
      <c r="DH82">
        <v>1.37</v>
      </c>
      <c r="DI82">
        <v>16.399999999999999</v>
      </c>
      <c r="DJ82" s="6">
        <f>(-AS82-SQRT(AS82^2-2*AV82*(50-BO82)))/AV82</f>
        <v>-2.8659801099933793E-2</v>
      </c>
      <c r="DK82" s="2">
        <f>AR82+AU82*$DJ82</f>
        <v>10.28060380106553</v>
      </c>
      <c r="DL82" s="2">
        <f>AS82+AV82*$DJ82</f>
        <v>-133.32968545171715</v>
      </c>
      <c r="DM82" s="2">
        <f>AT82+AW82*$DJ82</f>
        <v>-0.80402151764816632</v>
      </c>
      <c r="DN82" s="4">
        <f>(-DL82-SQRT(DL82^2-2*AV82*(BO82-17/12)))/AV82</f>
        <v>0.41016993691185755</v>
      </c>
      <c r="DO82" s="12">
        <f t="shared" si="20"/>
        <v>2.7947317814181165</v>
      </c>
      <c r="DP82" s="12">
        <f t="shared" si="21"/>
        <v>-122.14166248664868</v>
      </c>
      <c r="DQ82" s="12">
        <f t="shared" si="22"/>
        <v>-12.713266224853184</v>
      </c>
      <c r="DR82" s="5">
        <f>(2 *DK82 +AU82*$DN82)/2</f>
        <v>6.5376677912418231</v>
      </c>
      <c r="DS82" s="5">
        <f>(2 *DL82 +AV82*$DN82)/2</f>
        <v>-127.73567396918293</v>
      </c>
      <c r="DT82" s="5">
        <f>(2 *DM82 +AW82*$DN82)/2</f>
        <v>-6.7586438712506753</v>
      </c>
      <c r="DU82" s="5">
        <f>SQRT(DR82^2+DS82^2+DT82^2)</f>
        <v>128.08131312368886</v>
      </c>
      <c r="DV82" s="16">
        <f>DR82/$DU82</f>
        <v>5.1043104039137699E-2</v>
      </c>
      <c r="DW82" s="16">
        <f>DS82/$DU82</f>
        <v>-0.99730140840942072</v>
      </c>
      <c r="DX82" s="16">
        <f>DT82/$DU82</f>
        <v>-5.2768383665178498E-2</v>
      </c>
      <c r="DY82" s="16">
        <f t="shared" si="23"/>
        <v>28.300162372185277</v>
      </c>
      <c r="DZ82" s="9">
        <f>AU82+$DY82*DV82</f>
        <v>-16.806131767382059</v>
      </c>
      <c r="EA82" s="9">
        <f>AV82+$DY82*DW82</f>
        <v>-0.94723649566567047</v>
      </c>
      <c r="EB82" s="9">
        <f>AW82+$DY82*DX82+32.174</f>
        <v>1.6457422587977781</v>
      </c>
      <c r="EC82" s="9">
        <f t="shared" si="24"/>
        <v>16.913065645935458</v>
      </c>
      <c r="ED82" s="22">
        <f t="shared" si="25"/>
        <v>0.19152185700727267</v>
      </c>
      <c r="EE82" s="22">
        <f t="shared" si="26"/>
        <v>0.14010116528730501</v>
      </c>
      <c r="EF82" s="22">
        <f t="shared" si="27"/>
        <v>1416.1674090947906</v>
      </c>
      <c r="EG82" s="23">
        <f t="shared" si="28"/>
        <v>0.65624069003465735</v>
      </c>
      <c r="EH82" s="12">
        <f>IF(S82="L",1,-1)</f>
        <v>-1</v>
      </c>
      <c r="EI82" s="10">
        <f>DEGREES(ATAN(DM82/SQRT(DL82^2+DK82^2)))</f>
        <v>-0.34448554621100769</v>
      </c>
      <c r="EJ82" s="10">
        <f>-DEGREES(ATAN(DK82/SQRT(DL82^2+DM82^2)))*EH82</f>
        <v>4.4090807702795596</v>
      </c>
      <c r="EK82" s="10">
        <f>DEGREES(ATAN(DQ82/SQRT(DP82^2+DO82^2)))</f>
        <v>-5.9407604984088493</v>
      </c>
      <c r="EL82" s="10">
        <f>-DEGREES(ATAN(DO82/SQRT(DP82^2+DQ82^2)))*EH82</f>
        <v>1.303719222105806</v>
      </c>
      <c r="EM82" s="15">
        <f>(AD82-D82- (DK82/DL82)*(17/12-BO82))*12*EH82</f>
        <v>16.318485491864443</v>
      </c>
      <c r="EN82" s="15">
        <f>(AE82-E82-(DM82/DL82)*(17/12-BO82)+0.5*32.174*DN82^2)*12</f>
        <v>3.0289891151204724</v>
      </c>
      <c r="EO82" s="15">
        <f t="shared" si="29"/>
        <v>16.597220966406052</v>
      </c>
      <c r="EP82" s="15">
        <f>EM82/DN82*0.4</f>
        <v>15.913877662244335</v>
      </c>
      <c r="EQ82" s="15">
        <f>EN82/DN82*0.4</f>
        <v>2.9538870039335716</v>
      </c>
      <c r="ER82" s="17">
        <f>SIN(RADIANS(CJ82))*EH82</f>
        <v>0.84804809615642596</v>
      </c>
      <c r="ES82" s="17">
        <f t="shared" si="30"/>
        <v>0.52991926423320501</v>
      </c>
      <c r="ET82" s="16">
        <f t="shared" si="31"/>
        <v>1</v>
      </c>
      <c r="EU82" s="20">
        <f>(0.5*DZ82*DN82^2)*12*EH82</f>
        <v>16.964718844695724</v>
      </c>
      <c r="EV82" s="20">
        <f>(0.5*EB82*DN82^2)*12</f>
        <v>1.6612719153806734</v>
      </c>
      <c r="EW82" s="20">
        <f t="shared" si="32"/>
        <v>17.045864890242644</v>
      </c>
      <c r="EX82" s="14">
        <f t="shared" si="33"/>
        <v>2.5090055771857855</v>
      </c>
      <c r="EY82" s="14">
        <f t="shared" si="34"/>
        <v>-7.3716602654753309</v>
      </c>
      <c r="EZ82" s="5">
        <f t="shared" si="35"/>
        <v>2.2432438498162739</v>
      </c>
      <c r="FA82" s="5">
        <f t="shared" si="36"/>
        <v>-5.7661980077133475</v>
      </c>
      <c r="FB82" s="9">
        <f>IFERROR(INDEX('Pitcher Heights'!$B:$B,MATCH(H82,'Pitcher Heights'!A:A,0)),75)</f>
        <v>71</v>
      </c>
      <c r="FC82" s="26">
        <f>(9.58+0.31*FB82+1.02*ABS(D82)-2.57*E82-1.88*BE82)</f>
        <v>10.221400000000003</v>
      </c>
      <c r="FD82" s="26">
        <f>17.16 -0.25*FB82-0.85*ABS(D82)+2.53*E82+0.665*BE82</f>
        <v>12.9701</v>
      </c>
      <c r="FE82" s="26">
        <f t="shared" si="37"/>
        <v>5.6924776622443325</v>
      </c>
      <c r="FF82" s="26">
        <f t="shared" si="38"/>
        <v>-10.016212996066429</v>
      </c>
    </row>
    <row r="83" spans="1:162" x14ac:dyDescent="0.25">
      <c r="A83" t="s">
        <v>127</v>
      </c>
      <c r="B83" s="1">
        <v>45505</v>
      </c>
      <c r="C83">
        <v>91.1</v>
      </c>
      <c r="D83">
        <v>2.31</v>
      </c>
      <c r="E83">
        <v>5.76</v>
      </c>
      <c r="F83" t="s">
        <v>114</v>
      </c>
      <c r="G83">
        <v>666310</v>
      </c>
      <c r="H83">
        <v>669432</v>
      </c>
      <c r="J83" t="s">
        <v>116</v>
      </c>
      <c r="O83">
        <v>11</v>
      </c>
      <c r="P83" t="s">
        <v>165</v>
      </c>
      <c r="Q83" t="s">
        <v>118</v>
      </c>
      <c r="R83" t="s">
        <v>119</v>
      </c>
      <c r="S83" t="s">
        <v>119</v>
      </c>
      <c r="T83" t="s">
        <v>120</v>
      </c>
      <c r="U83" t="s">
        <v>121</v>
      </c>
      <c r="V83" t="s">
        <v>122</v>
      </c>
      <c r="Y83">
        <v>0</v>
      </c>
      <c r="Z83">
        <v>1</v>
      </c>
      <c r="AA83">
        <v>2024</v>
      </c>
      <c r="AB83">
        <v>1.46</v>
      </c>
      <c r="AC83">
        <v>0.55000000000000004</v>
      </c>
      <c r="AD83">
        <v>-1.93</v>
      </c>
      <c r="AE83">
        <v>3.29</v>
      </c>
      <c r="AI83">
        <v>1</v>
      </c>
      <c r="AJ83">
        <v>4</v>
      </c>
      <c r="AK83" t="s">
        <v>123</v>
      </c>
      <c r="AR83">
        <v>-13.8566331952116</v>
      </c>
      <c r="AS83">
        <v>-132.03264887073399</v>
      </c>
      <c r="AT83">
        <v>-1.5168690558053799</v>
      </c>
      <c r="AU83">
        <v>19.827510601780599</v>
      </c>
      <c r="AV83">
        <v>25.051868449368399</v>
      </c>
      <c r="AW83">
        <v>-25.5197170712607</v>
      </c>
      <c r="AX83">
        <v>3.25</v>
      </c>
      <c r="AY83">
        <v>1.58</v>
      </c>
      <c r="BC83">
        <v>92</v>
      </c>
      <c r="BD83">
        <v>2394</v>
      </c>
      <c r="BE83">
        <v>6.8</v>
      </c>
      <c r="BF83">
        <v>746607</v>
      </c>
      <c r="BG83">
        <v>668939</v>
      </c>
      <c r="BH83">
        <v>663624</v>
      </c>
      <c r="BI83">
        <v>702616</v>
      </c>
      <c r="BJ83">
        <v>602104</v>
      </c>
      <c r="BK83">
        <v>683002</v>
      </c>
      <c r="BL83">
        <v>681297</v>
      </c>
      <c r="BM83">
        <v>656775</v>
      </c>
      <c r="BN83">
        <v>623993</v>
      </c>
      <c r="BO83">
        <v>53.69</v>
      </c>
      <c r="BW83">
        <v>32</v>
      </c>
      <c r="BX83">
        <v>2</v>
      </c>
      <c r="BY83" t="s">
        <v>130</v>
      </c>
      <c r="BZ83">
        <v>5</v>
      </c>
      <c r="CA83">
        <v>2</v>
      </c>
      <c r="CB83">
        <v>5</v>
      </c>
      <c r="CC83">
        <v>2</v>
      </c>
      <c r="CD83">
        <v>2</v>
      </c>
      <c r="CE83">
        <v>5</v>
      </c>
      <c r="CF83">
        <v>5</v>
      </c>
      <c r="CG83">
        <v>2</v>
      </c>
      <c r="CH83" t="s">
        <v>125</v>
      </c>
      <c r="CI83" t="s">
        <v>126</v>
      </c>
      <c r="CJ83">
        <v>133</v>
      </c>
      <c r="CK83">
        <v>0</v>
      </c>
      <c r="CL83">
        <v>1.4999999999999999E-2</v>
      </c>
      <c r="CP83">
        <v>-1.4999999999999999E-2</v>
      </c>
      <c r="CR83">
        <v>3</v>
      </c>
      <c r="CS83">
        <v>3</v>
      </c>
      <c r="CT83">
        <v>0.85799999999999998</v>
      </c>
      <c r="CU83">
        <v>0.85799999999999998</v>
      </c>
      <c r="CV83">
        <v>26</v>
      </c>
      <c r="CW83">
        <v>24</v>
      </c>
      <c r="CX83">
        <v>27</v>
      </c>
      <c r="CY83">
        <v>24</v>
      </c>
      <c r="CZ83">
        <v>2</v>
      </c>
      <c r="DA83">
        <v>1</v>
      </c>
      <c r="DB83">
        <v>6</v>
      </c>
      <c r="DC83">
        <v>3</v>
      </c>
      <c r="DD83">
        <v>6</v>
      </c>
      <c r="DE83">
        <v>2</v>
      </c>
      <c r="DF83">
        <v>2.19</v>
      </c>
      <c r="DG83">
        <v>1.46</v>
      </c>
      <c r="DH83">
        <v>1.46</v>
      </c>
      <c r="DI83">
        <v>23.7</v>
      </c>
      <c r="DJ83" s="6">
        <f>(-AS83-SQRT(AS83^2-2*AV83*(50-BO83)))/AV83</f>
        <v>-2.7873923130774546E-2</v>
      </c>
      <c r="DK83" s="2">
        <f>AR83+AU83*$DJ83</f>
        <v>-14.409303701600249</v>
      </c>
      <c r="DL83" s="2">
        <f>AS83+AV83*$DJ83</f>
        <v>-132.73094272617396</v>
      </c>
      <c r="DM83" s="2">
        <f>AT83+AW83*$DJ83</f>
        <v>-0.80553442384194418</v>
      </c>
      <c r="DN83" s="4">
        <f>(-DL83-SQRT(DL83^2-2*AV83*(BO83-17/12)))/AV83</f>
        <v>0.40966730065064821</v>
      </c>
      <c r="DO83" s="12">
        <f t="shared" si="20"/>
        <v>-6.2866209547466827</v>
      </c>
      <c r="DP83" s="12">
        <f t="shared" si="21"/>
        <v>-122.46801140226607</v>
      </c>
      <c r="DQ83" s="12">
        <f t="shared" si="22"/>
        <v>-11.260128029793581</v>
      </c>
      <c r="DR83" s="5">
        <f>(2 *DK83 +AU83*$DN83)/2</f>
        <v>-10.347962328173466</v>
      </c>
      <c r="DS83" s="5">
        <f>(2 *DL83 +AV83*$DN83)/2</f>
        <v>-127.59947706422003</v>
      </c>
      <c r="DT83" s="5">
        <f>(2 *DM83 +AW83*$DN83)/2</f>
        <v>-6.0328312268177626</v>
      </c>
      <c r="DU83" s="5">
        <f>SQRT(DR83^2+DS83^2+DT83^2)</f>
        <v>128.16045382261635</v>
      </c>
      <c r="DV83" s="16">
        <f>DR83/$DU83</f>
        <v>-8.0742241616090241E-2</v>
      </c>
      <c r="DW83" s="16">
        <f>DS83/$DU83</f>
        <v>-0.99562285602411527</v>
      </c>
      <c r="DX83" s="16">
        <f>DT83/$DU83</f>
        <v>-4.7072486456451318E-2</v>
      </c>
      <c r="DY83" s="16">
        <f t="shared" si="23"/>
        <v>26.856364108995624</v>
      </c>
      <c r="DZ83" s="9">
        <f>AU83+$DY83*DV83</f>
        <v>17.659067561962381</v>
      </c>
      <c r="EA83" s="9">
        <f>AV83+$DY83*DW83</f>
        <v>-1.6869414872533675</v>
      </c>
      <c r="EB83" s="9">
        <f>AW83+$DY83*DX83+32.174</f>
        <v>5.3900870929490772</v>
      </c>
      <c r="EC83" s="9">
        <f t="shared" si="24"/>
        <v>18.54026638451953</v>
      </c>
      <c r="ED83" s="22">
        <f t="shared" si="25"/>
        <v>0.20968890360430101</v>
      </c>
      <c r="EE83" s="22">
        <f t="shared" si="26"/>
        <v>0.16240830398496592</v>
      </c>
      <c r="EF83" s="22">
        <f t="shared" si="27"/>
        <v>1642.6662877632364</v>
      </c>
      <c r="EG83" s="23">
        <f t="shared" si="28"/>
        <v>0.68615968578247133</v>
      </c>
      <c r="EH83" s="12">
        <f>IF(S83="L",1,-1)</f>
        <v>1</v>
      </c>
      <c r="EI83" s="10">
        <f>DEGREES(ATAN(DM83/SQRT(DL83^2+DK83^2)))</f>
        <v>-0.34568863327342458</v>
      </c>
      <c r="EJ83" s="10">
        <f>-DEGREES(ATAN(DK83/SQRT(DL83^2+DM83^2)))*EH83</f>
        <v>6.195666928714191</v>
      </c>
      <c r="EK83" s="10">
        <f>DEGREES(ATAN(DQ83/SQRT(DP83^2+DO83^2)))</f>
        <v>-5.2463314306777544</v>
      </c>
      <c r="EL83" s="10">
        <f>-DEGREES(ATAN(DO83/SQRT(DP83^2+DQ83^2)))*EH83</f>
        <v>2.9262501294340937</v>
      </c>
      <c r="EM83" s="15">
        <f>(AD83-D83- (DK83/DL83)*(17/12-BO83))*12*EH83</f>
        <v>17.217670673421793</v>
      </c>
      <c r="EN83" s="15">
        <f>(AE83-E83-(DM83/DL83)*(17/12-BO83)+0.5*32.174*DN83^2)*12</f>
        <v>6.5649693965637965</v>
      </c>
      <c r="EO83" s="15">
        <f t="shared" si="29"/>
        <v>18.426801312116762</v>
      </c>
      <c r="EP83" s="15">
        <f>EM83/DN83*0.4</f>
        <v>16.811369270699494</v>
      </c>
      <c r="EQ83" s="15">
        <f>EN83/DN83*0.4</f>
        <v>6.4100497024166474</v>
      </c>
      <c r="ER83" s="17">
        <f>SIN(RADIANS(CJ83))*EH83</f>
        <v>0.73135370161917057</v>
      </c>
      <c r="ES83" s="17">
        <f t="shared" si="30"/>
        <v>0.68199836006249837</v>
      </c>
      <c r="ET83" s="16">
        <f t="shared" si="31"/>
        <v>1</v>
      </c>
      <c r="EU83" s="20">
        <f>(0.5*DZ83*DN83^2)*12*EH83</f>
        <v>17.782041482350209</v>
      </c>
      <c r="EV83" s="20">
        <f>(0.5*EB83*DN83^2)*12</f>
        <v>5.4276224916175515</v>
      </c>
      <c r="EW83" s="20">
        <f t="shared" si="32"/>
        <v>18.591936025910165</v>
      </c>
      <c r="EX83" s="14">
        <f t="shared" si="33"/>
        <v>4.1847602495339977</v>
      </c>
      <c r="EY83" s="14">
        <f t="shared" si="34"/>
        <v>-7.2520473884400634</v>
      </c>
      <c r="EZ83" s="5">
        <f t="shared" si="35"/>
        <v>3.7411613248042102</v>
      </c>
      <c r="FA83" s="5">
        <f t="shared" si="36"/>
        <v>-6.0020788794973274</v>
      </c>
      <c r="FB83" s="9">
        <f>IFERROR(INDEX('Pitcher Heights'!$B:$B,MATCH(H83,'Pitcher Heights'!A:A,0)),75)</f>
        <v>77</v>
      </c>
      <c r="FC83" s="26">
        <f>(9.58+0.31*FB83+1.02*ABS(D83)-2.57*E83-1.88*BE83)</f>
        <v>8.2190000000000083</v>
      </c>
      <c r="FD83" s="26">
        <f>17.16 -0.25*FB83-0.85*ABS(D83)+2.53*E83+0.665*BE83</f>
        <v>15.0413</v>
      </c>
      <c r="FE83" s="26">
        <f t="shared" si="37"/>
        <v>8.5923692706994856</v>
      </c>
      <c r="FF83" s="26">
        <f t="shared" si="38"/>
        <v>-8.6312502975833532</v>
      </c>
    </row>
    <row r="84" spans="1:162" x14ac:dyDescent="0.25">
      <c r="A84" t="s">
        <v>131</v>
      </c>
      <c r="B84" s="1">
        <v>45505</v>
      </c>
      <c r="C84">
        <v>83.3</v>
      </c>
      <c r="D84">
        <v>2.5499999999999998</v>
      </c>
      <c r="E84">
        <v>5.65</v>
      </c>
      <c r="F84" t="s">
        <v>114</v>
      </c>
      <c r="G84">
        <v>647304</v>
      </c>
      <c r="H84">
        <v>669432</v>
      </c>
      <c r="J84" t="s">
        <v>128</v>
      </c>
      <c r="O84">
        <v>8</v>
      </c>
      <c r="P84" t="s">
        <v>117</v>
      </c>
      <c r="Q84" t="s">
        <v>118</v>
      </c>
      <c r="R84" t="s">
        <v>119</v>
      </c>
      <c r="S84" t="s">
        <v>119</v>
      </c>
      <c r="T84" t="s">
        <v>120</v>
      </c>
      <c r="U84" t="s">
        <v>121</v>
      </c>
      <c r="V84" t="s">
        <v>129</v>
      </c>
      <c r="Y84">
        <v>2</v>
      </c>
      <c r="Z84">
        <v>2</v>
      </c>
      <c r="AA84">
        <v>2024</v>
      </c>
      <c r="AB84">
        <v>1.25</v>
      </c>
      <c r="AC84">
        <v>-0.17</v>
      </c>
      <c r="AD84">
        <v>0.16</v>
      </c>
      <c r="AE84">
        <v>1.95</v>
      </c>
      <c r="AI84">
        <v>1</v>
      </c>
      <c r="AJ84">
        <v>5</v>
      </c>
      <c r="AK84" t="s">
        <v>123</v>
      </c>
      <c r="AR84">
        <v>-8.0245107426722004</v>
      </c>
      <c r="AS84">
        <v>-121.175717224941</v>
      </c>
      <c r="AT84">
        <v>-1.7553576003881799</v>
      </c>
      <c r="AU84">
        <v>13.8699361941039</v>
      </c>
      <c r="AV84">
        <v>22.3508605873498</v>
      </c>
      <c r="AW84">
        <v>-33.709522743168002</v>
      </c>
      <c r="AX84">
        <v>3.13</v>
      </c>
      <c r="AY84">
        <v>1.5</v>
      </c>
      <c r="BC84">
        <v>84.4</v>
      </c>
      <c r="BD84">
        <v>1535</v>
      </c>
      <c r="BE84">
        <v>6.9</v>
      </c>
      <c r="BF84">
        <v>746607</v>
      </c>
      <c r="BG84">
        <v>668939</v>
      </c>
      <c r="BH84">
        <v>663624</v>
      </c>
      <c r="BI84">
        <v>702616</v>
      </c>
      <c r="BJ84">
        <v>602104</v>
      </c>
      <c r="BK84">
        <v>683002</v>
      </c>
      <c r="BL84">
        <v>681297</v>
      </c>
      <c r="BM84">
        <v>656775</v>
      </c>
      <c r="BN84">
        <v>623993</v>
      </c>
      <c r="BO84">
        <v>53.59</v>
      </c>
      <c r="BW84">
        <v>40</v>
      </c>
      <c r="BX84">
        <v>5</v>
      </c>
      <c r="BY84" t="s">
        <v>132</v>
      </c>
      <c r="BZ84">
        <v>5</v>
      </c>
      <c r="CA84">
        <v>2</v>
      </c>
      <c r="CB84">
        <v>5</v>
      </c>
      <c r="CC84">
        <v>2</v>
      </c>
      <c r="CD84">
        <v>2</v>
      </c>
      <c r="CE84">
        <v>5</v>
      </c>
      <c r="CF84">
        <v>5</v>
      </c>
      <c r="CG84">
        <v>2</v>
      </c>
      <c r="CH84" t="s">
        <v>125</v>
      </c>
      <c r="CI84" t="s">
        <v>126</v>
      </c>
      <c r="CJ84">
        <v>108</v>
      </c>
      <c r="CK84">
        <v>0</v>
      </c>
      <c r="CL84">
        <v>0</v>
      </c>
      <c r="CM84">
        <v>72.3</v>
      </c>
      <c r="CN84">
        <v>7.8</v>
      </c>
      <c r="CP84">
        <v>0</v>
      </c>
      <c r="CR84">
        <v>3</v>
      </c>
      <c r="CS84">
        <v>3</v>
      </c>
      <c r="CT84">
        <v>0.88300000000000001</v>
      </c>
      <c r="CU84">
        <v>0.88300000000000001</v>
      </c>
      <c r="CV84">
        <v>26</v>
      </c>
      <c r="CW84">
        <v>27</v>
      </c>
      <c r="CX84">
        <v>27</v>
      </c>
      <c r="CY84">
        <v>27</v>
      </c>
      <c r="CZ84">
        <v>3</v>
      </c>
      <c r="DA84">
        <v>2</v>
      </c>
      <c r="DB84">
        <v>6</v>
      </c>
      <c r="DC84">
        <v>2</v>
      </c>
      <c r="DD84">
        <v>6</v>
      </c>
      <c r="DE84">
        <v>1</v>
      </c>
      <c r="DF84">
        <v>3.44</v>
      </c>
      <c r="DG84">
        <v>1.25</v>
      </c>
      <c r="DH84">
        <v>1.25</v>
      </c>
      <c r="DI84">
        <v>21.5</v>
      </c>
      <c r="DJ84" s="6">
        <f>(-AS84-SQRT(AS84^2-2*AV84*(50-BO84)))/AV84</f>
        <v>-2.9545889087825152E-2</v>
      </c>
      <c r="DK84" s="2">
        <f>AR84+AU84*$DJ84</f>
        <v>-8.4343103391184062</v>
      </c>
      <c r="DL84" s="2">
        <f>AS84+AV84*$DJ84</f>
        <v>-121.83609327287228</v>
      </c>
      <c r="DM84" s="2">
        <f>AT84+AW84*$DJ84</f>
        <v>-0.75937978021501862</v>
      </c>
      <c r="DN84" s="4">
        <f>(-DL84-SQRT(DL84^2-2*AV84*(BO84-17/12)))/AV84</f>
        <v>0.44651320100199432</v>
      </c>
      <c r="DO84" s="12">
        <f t="shared" si="20"/>
        <v>-2.2412007313956552</v>
      </c>
      <c r="DP84" s="12">
        <f t="shared" si="21"/>
        <v>-111.8561389668654</v>
      </c>
      <c r="DQ84" s="12">
        <f t="shared" si="22"/>
        <v>-15.811126684516491</v>
      </c>
      <c r="DR84" s="5">
        <f>(2 *DK84 +AU84*$DN84)/2</f>
        <v>-5.3377555352570312</v>
      </c>
      <c r="DS84" s="5">
        <f>(2 *DL84 +AV84*$DN84)/2</f>
        <v>-116.84611611986884</v>
      </c>
      <c r="DT84" s="5">
        <f>(2 *DM84 +AW84*$DN84)/2</f>
        <v>-8.2852532323657542</v>
      </c>
      <c r="DU84" s="5">
        <f>SQRT(DR84^2+DS84^2+DT84^2)</f>
        <v>117.26104172987918</v>
      </c>
      <c r="DV84" s="16">
        <f>DR84/$DU84</f>
        <v>-4.5520280704592464E-2</v>
      </c>
      <c r="DW84" s="16">
        <f>DS84/$DU84</f>
        <v>-0.99646152205464655</v>
      </c>
      <c r="DX84" s="16">
        <f>DT84/$DU84</f>
        <v>-7.0656486673993074E-2</v>
      </c>
      <c r="DY84" s="16">
        <f t="shared" si="23"/>
        <v>22.794641306771929</v>
      </c>
      <c r="DZ84" s="9">
        <f>AU84+$DY84*DV84</f>
        <v>12.832317723259143</v>
      </c>
      <c r="EA84" s="9">
        <f>AV84+$DY84*DW84</f>
        <v>-0.36312238388587303</v>
      </c>
      <c r="EB84" s="9">
        <f>AW84+$DY84*DX84+32.174</f>
        <v>-3.146112012898385</v>
      </c>
      <c r="EC84" s="9">
        <f t="shared" si="24"/>
        <v>13.21734681447276</v>
      </c>
      <c r="ED84" s="22">
        <f t="shared" si="25"/>
        <v>0.17856829090595683</v>
      </c>
      <c r="EE84" s="22">
        <f t="shared" si="26"/>
        <v>0.12584781853745675</v>
      </c>
      <c r="EF84" s="22">
        <f t="shared" si="27"/>
        <v>1164.6260940855725</v>
      </c>
      <c r="EG84" s="23">
        <f t="shared" si="28"/>
        <v>0.75871406780819051</v>
      </c>
      <c r="EH84" s="12">
        <f>IF(S84="L",1,-1)</f>
        <v>1</v>
      </c>
      <c r="EI84" s="10">
        <f>DEGREES(ATAN(DM84/SQRT(DL84^2+DK84^2)))</f>
        <v>-0.35625579961564391</v>
      </c>
      <c r="EJ84" s="10">
        <f>-DEGREES(ATAN(DK84/SQRT(DL84^2+DM84^2)))*EH84</f>
        <v>3.9600029609151823</v>
      </c>
      <c r="EK84" s="10">
        <f>DEGREES(ATAN(DQ84/SQRT(DP84^2+DO84^2)))</f>
        <v>-8.043996613949675</v>
      </c>
      <c r="EL84" s="10">
        <f>-DEGREES(ATAN(DO84/SQRT(DP84^2+DQ84^2)))*EH84</f>
        <v>1.1365555409984811</v>
      </c>
      <c r="EM84" s="15">
        <f>(AD84-D84- (DK84/DL84)*(17/12-BO84))*12*EH84</f>
        <v>14.661450593696996</v>
      </c>
      <c r="EN84" s="15">
        <f>(AE84-E84-(DM84/DL84)*(17/12-BO84)+0.5*32.174*DN84^2)*12</f>
        <v>-2.0098077956372435</v>
      </c>
      <c r="EO84" s="15">
        <f t="shared" si="29"/>
        <v>14.79856279801597</v>
      </c>
      <c r="EP84" s="15">
        <f>EM84/DN84*0.4</f>
        <v>13.134169884156695</v>
      </c>
      <c r="EQ84" s="15">
        <f>EN84/DN84*0.4</f>
        <v>-1.8004464738127794</v>
      </c>
      <c r="ER84" s="17">
        <f>SIN(RADIANS(CJ84))*EH84</f>
        <v>0.95105651629515364</v>
      </c>
      <c r="ES84" s="17">
        <f t="shared" si="30"/>
        <v>0.30901699437494734</v>
      </c>
      <c r="ET84" s="16">
        <f t="shared" si="31"/>
        <v>1</v>
      </c>
      <c r="EU84" s="20">
        <f>(0.5*DZ84*DN84^2)*12*EH84</f>
        <v>15.350586059823421</v>
      </c>
      <c r="EV84" s="20">
        <f>(0.5*EB84*DN84^2)*12</f>
        <v>-3.7635183487005426</v>
      </c>
      <c r="EW84" s="20">
        <f t="shared" si="32"/>
        <v>15.805206823735361</v>
      </c>
      <c r="EX84" s="14">
        <f t="shared" si="33"/>
        <v>0.31894111871727837</v>
      </c>
      <c r="EY84" s="14">
        <f t="shared" si="34"/>
        <v>-8.6475958568456512</v>
      </c>
      <c r="EZ84" s="5">
        <f t="shared" si="35"/>
        <v>0.58718101284086544</v>
      </c>
      <c r="FA84" s="5">
        <f t="shared" si="36"/>
        <v>-6.5828151925490497</v>
      </c>
      <c r="FB84" s="9">
        <f>IFERROR(INDEX('Pitcher Heights'!$B:$B,MATCH(H84,'Pitcher Heights'!A:A,0)),75)</f>
        <v>77</v>
      </c>
      <c r="FC84" s="26">
        <f>(9.58+0.31*FB84+1.02*ABS(D84)-2.57*E84-1.88*BE84)</f>
        <v>8.558500000000004</v>
      </c>
      <c r="FD84" s="26">
        <f>17.16 -0.25*FB84-0.85*ABS(D84)+2.53*E84+0.665*BE84</f>
        <v>14.625499999999999</v>
      </c>
      <c r="FE84" s="26">
        <f t="shared" si="37"/>
        <v>4.5756698841566905</v>
      </c>
      <c r="FF84" s="26">
        <f t="shared" si="38"/>
        <v>-16.425946473812779</v>
      </c>
    </row>
    <row r="85" spans="1:162" x14ac:dyDescent="0.25">
      <c r="A85" t="s">
        <v>143</v>
      </c>
      <c r="B85" s="1">
        <v>45505</v>
      </c>
      <c r="C85">
        <v>94.6</v>
      </c>
      <c r="D85">
        <v>-1.39</v>
      </c>
      <c r="E85">
        <v>6.32</v>
      </c>
      <c r="F85" t="s">
        <v>178</v>
      </c>
      <c r="G85">
        <v>677587</v>
      </c>
      <c r="H85">
        <v>544150</v>
      </c>
      <c r="J85" t="s">
        <v>116</v>
      </c>
      <c r="O85">
        <v>12</v>
      </c>
      <c r="P85" t="s">
        <v>192</v>
      </c>
      <c r="Q85" t="s">
        <v>118</v>
      </c>
      <c r="R85" t="s">
        <v>119</v>
      </c>
      <c r="S85" t="s">
        <v>118</v>
      </c>
      <c r="T85" t="s">
        <v>120</v>
      </c>
      <c r="U85" t="s">
        <v>121</v>
      </c>
      <c r="V85" t="s">
        <v>122</v>
      </c>
      <c r="Y85">
        <v>0</v>
      </c>
      <c r="Z85">
        <v>2</v>
      </c>
      <c r="AA85">
        <v>2024</v>
      </c>
      <c r="AB85">
        <v>-0.27</v>
      </c>
      <c r="AC85">
        <v>1.17</v>
      </c>
      <c r="AD85">
        <v>0.71</v>
      </c>
      <c r="AE85">
        <v>4.6100000000000003</v>
      </c>
      <c r="AI85">
        <v>1</v>
      </c>
      <c r="AJ85">
        <v>6</v>
      </c>
      <c r="AK85" t="s">
        <v>123</v>
      </c>
      <c r="AR85">
        <v>6.1135535630812301</v>
      </c>
      <c r="AS85">
        <v>-137.637545870861</v>
      </c>
      <c r="AT85">
        <v>-1.37384126013396</v>
      </c>
      <c r="AU85">
        <v>-4.7582170397507904</v>
      </c>
      <c r="AV85">
        <v>31.298126782100798</v>
      </c>
      <c r="AW85">
        <v>-17.269132862649201</v>
      </c>
      <c r="AX85">
        <v>3.18</v>
      </c>
      <c r="AY85">
        <v>1.43</v>
      </c>
      <c r="BC85">
        <v>95</v>
      </c>
      <c r="BD85">
        <v>2301</v>
      </c>
      <c r="BE85">
        <v>6.6</v>
      </c>
      <c r="BF85">
        <v>746607</v>
      </c>
      <c r="BG85">
        <v>668939</v>
      </c>
      <c r="BH85">
        <v>663624</v>
      </c>
      <c r="BI85">
        <v>702616</v>
      </c>
      <c r="BJ85">
        <v>602104</v>
      </c>
      <c r="BK85">
        <v>683002</v>
      </c>
      <c r="BL85">
        <v>681297</v>
      </c>
      <c r="BM85">
        <v>656775</v>
      </c>
      <c r="BN85">
        <v>623993</v>
      </c>
      <c r="BO85">
        <v>53.89</v>
      </c>
      <c r="BW85">
        <v>49</v>
      </c>
      <c r="BX85">
        <v>3</v>
      </c>
      <c r="BY85" t="s">
        <v>144</v>
      </c>
      <c r="BZ85">
        <v>5</v>
      </c>
      <c r="CA85">
        <v>2</v>
      </c>
      <c r="CB85">
        <v>5</v>
      </c>
      <c r="CC85">
        <v>2</v>
      </c>
      <c r="CD85">
        <v>2</v>
      </c>
      <c r="CE85">
        <v>5</v>
      </c>
      <c r="CF85">
        <v>5</v>
      </c>
      <c r="CG85">
        <v>2</v>
      </c>
      <c r="CH85" t="s">
        <v>126</v>
      </c>
      <c r="CI85" t="s">
        <v>126</v>
      </c>
      <c r="CJ85">
        <v>212</v>
      </c>
      <c r="CK85">
        <v>0</v>
      </c>
      <c r="CL85">
        <v>1.2999999999999999E-2</v>
      </c>
      <c r="CP85">
        <v>-1.2999999999999999E-2</v>
      </c>
      <c r="CR85">
        <v>3</v>
      </c>
      <c r="CS85">
        <v>3</v>
      </c>
      <c r="CT85">
        <v>0.91100000000000003</v>
      </c>
      <c r="CU85">
        <v>0.91100000000000003</v>
      </c>
      <c r="CV85">
        <v>34</v>
      </c>
      <c r="CW85">
        <v>23</v>
      </c>
      <c r="CX85">
        <v>35</v>
      </c>
      <c r="CY85">
        <v>23</v>
      </c>
      <c r="CZ85">
        <v>1</v>
      </c>
      <c r="DA85">
        <v>2</v>
      </c>
      <c r="DB85">
        <v>4</v>
      </c>
      <c r="DC85">
        <v>2</v>
      </c>
      <c r="DD85">
        <v>5</v>
      </c>
      <c r="DE85">
        <v>1</v>
      </c>
      <c r="DF85">
        <v>1.39</v>
      </c>
      <c r="DG85">
        <v>0.27</v>
      </c>
      <c r="DH85">
        <v>-0.27</v>
      </c>
      <c r="DI85">
        <v>42.2</v>
      </c>
      <c r="DJ85" s="6">
        <f>(-AS85-SQRT(AS85^2-2*AV85*(50-BO85)))/AV85</f>
        <v>-2.8172397037047447E-2</v>
      </c>
      <c r="DK85" s="2">
        <f>AR85+AU85*$DJ85</f>
        <v>6.2476039427135337</v>
      </c>
      <c r="DL85" s="2">
        <f>AS85+AV85*$DJ85</f>
        <v>-138.5192891250822</v>
      </c>
      <c r="DM85" s="2">
        <f>AT85+AW85*$DJ85</f>
        <v>-0.8873283926418829</v>
      </c>
      <c r="DN85" s="4">
        <f>(-DL85-SQRT(DL85^2-2*AV85*(BO85-17/12)))/AV85</f>
        <v>0.3965845278605552</v>
      </c>
      <c r="DO85" s="12">
        <f t="shared" si="20"/>
        <v>4.3605686845459175</v>
      </c>
      <c r="DP85" s="12">
        <f t="shared" si="21"/>
        <v>-126.10693629228295</v>
      </c>
      <c r="DQ85" s="12">
        <f t="shared" si="22"/>
        <v>-7.7359992955368142</v>
      </c>
      <c r="DR85" s="5">
        <f>(2 *DK85 +AU85*$DN85)/2</f>
        <v>5.3040863136297256</v>
      </c>
      <c r="DS85" s="5">
        <f>(2 *DL85 +AV85*$DN85)/2</f>
        <v>-132.31311270868258</v>
      </c>
      <c r="DT85" s="5">
        <f>(2 *DM85 +AW85*$DN85)/2</f>
        <v>-4.3116638440893489</v>
      </c>
      <c r="DU85" s="5">
        <f>SQRT(DR85^2+DS85^2+DT85^2)</f>
        <v>132.48956023546685</v>
      </c>
      <c r="DV85" s="16">
        <f>DR85/$DU85</f>
        <v>4.0033994408337131E-2</v>
      </c>
      <c r="DW85" s="16">
        <f>DS85/$DU85</f>
        <v>-0.99866821562038033</v>
      </c>
      <c r="DX85" s="16">
        <f>DT85/$DU85</f>
        <v>-3.2543423318987935E-2</v>
      </c>
      <c r="DY85" s="16">
        <f t="shared" si="23"/>
        <v>31.931990260868158</v>
      </c>
      <c r="DZ85" s="9">
        <f>AU85+$DY85*DV85</f>
        <v>-3.4798519202001188</v>
      </c>
      <c r="EA85" s="9">
        <f>AV85+$DY85*DW85</f>
        <v>-0.59133695292776878</v>
      </c>
      <c r="EB85" s="9">
        <f>AW85+$DY85*DX85+32.174</f>
        <v>13.865690860873567</v>
      </c>
      <c r="EC85" s="9">
        <f t="shared" si="24"/>
        <v>14.30791500630791</v>
      </c>
      <c r="ED85" s="22">
        <f t="shared" si="25"/>
        <v>0.15141907432329346</v>
      </c>
      <c r="EE85" s="22">
        <f t="shared" si="26"/>
        <v>9.9437846401765326E-2</v>
      </c>
      <c r="EF85" s="22">
        <f t="shared" si="27"/>
        <v>1039.7296885787687</v>
      </c>
      <c r="EG85" s="23">
        <f t="shared" si="28"/>
        <v>0.45185992550142057</v>
      </c>
      <c r="EH85" s="12">
        <f>IF(S85="L",1,-1)</f>
        <v>-1</v>
      </c>
      <c r="EI85" s="10">
        <f>DEGREES(ATAN(DM85/SQRT(DL85^2+DK85^2)))</f>
        <v>-0.36664818807666394</v>
      </c>
      <c r="EJ85" s="10">
        <f>-DEGREES(ATAN(DK85/SQRT(DL85^2+DM85^2)))*EH85</f>
        <v>2.5823954052250309</v>
      </c>
      <c r="EK85" s="10">
        <f>DEGREES(ATAN(DQ85/SQRT(DP85^2+DO85^2)))</f>
        <v>-3.5083051290124794</v>
      </c>
      <c r="EL85" s="10">
        <f>-DEGREES(ATAN(DO85/SQRT(DP85^2+DQ85^2)))*EH85</f>
        <v>1.9766911006175041</v>
      </c>
      <c r="EM85" s="15">
        <f>(AD85-D85- (DK85/DL85)*(17/12-BO85))*12*EH85</f>
        <v>3.2003135988915261</v>
      </c>
      <c r="EN85" s="15">
        <f>(AE85-E85-(DM85/DL85)*(17/12-BO85)+0.5*32.174*DN85^2)*12</f>
        <v>13.875433922887483</v>
      </c>
      <c r="EO85" s="15">
        <f t="shared" si="29"/>
        <v>14.23972168547078</v>
      </c>
      <c r="EP85" s="15">
        <f>EM85/DN85*0.4</f>
        <v>3.2278753950953956</v>
      </c>
      <c r="EQ85" s="15">
        <f>EN85/DN85*0.4</f>
        <v>13.994932175232297</v>
      </c>
      <c r="ER85" s="17">
        <f>SIN(RADIANS(CJ85))*EH85</f>
        <v>0.52991926423320479</v>
      </c>
      <c r="ES85" s="17">
        <f t="shared" si="30"/>
        <v>0.84804809615642607</v>
      </c>
      <c r="ET85" s="16">
        <f t="shared" si="31"/>
        <v>1</v>
      </c>
      <c r="EU85" s="20">
        <f>(0.5*DZ85*DN85^2)*12*EH85</f>
        <v>3.2838517886646414</v>
      </c>
      <c r="EV85" s="20">
        <f>(0.5*EB85*DN85^2)*12</f>
        <v>13.084715895592513</v>
      </c>
      <c r="EW85" s="20">
        <f t="shared" si="32"/>
        <v>13.490495640942454</v>
      </c>
      <c r="EX85" s="14">
        <f t="shared" si="33"/>
        <v>-3.8650217355248406</v>
      </c>
      <c r="EY85" s="14">
        <f t="shared" si="34"/>
        <v>1.6441267510847002</v>
      </c>
      <c r="EZ85" s="5">
        <f t="shared" si="35"/>
        <v>-4.3455892395587608</v>
      </c>
      <c r="FA85" s="5">
        <f t="shared" si="36"/>
        <v>1.7994650577266142</v>
      </c>
      <c r="FB85" s="9">
        <f>IFERROR(INDEX('Pitcher Heights'!$B:$B,MATCH(H85,'Pitcher Heights'!A:A,0)),75)</f>
        <v>75</v>
      </c>
      <c r="FC85" s="26">
        <f>(9.58+0.31*FB85+1.02*ABS(D85)-2.57*E85-1.88*BE85)</f>
        <v>5.5973999999999986</v>
      </c>
      <c r="FD85" s="26">
        <f>17.16 -0.25*FB85-0.85*ABS(D85)+2.53*E85+0.665*BE85</f>
        <v>17.607099999999999</v>
      </c>
      <c r="FE85" s="26">
        <f t="shared" si="37"/>
        <v>-2.369524604904603</v>
      </c>
      <c r="FF85" s="26">
        <f t="shared" si="38"/>
        <v>-3.6121678247677025</v>
      </c>
    </row>
    <row r="86" spans="1:162" x14ac:dyDescent="0.25">
      <c r="A86" t="s">
        <v>127</v>
      </c>
      <c r="B86" s="1">
        <v>45505</v>
      </c>
      <c r="C86">
        <v>93.1</v>
      </c>
      <c r="D86">
        <v>-3.09</v>
      </c>
      <c r="E86">
        <v>4.67</v>
      </c>
      <c r="F86" t="s">
        <v>202</v>
      </c>
      <c r="G86">
        <v>650391</v>
      </c>
      <c r="H86">
        <v>680704</v>
      </c>
      <c r="J86" t="s">
        <v>145</v>
      </c>
      <c r="O86">
        <v>5</v>
      </c>
      <c r="P86" t="s">
        <v>203</v>
      </c>
      <c r="Q86" t="s">
        <v>118</v>
      </c>
      <c r="R86" t="s">
        <v>118</v>
      </c>
      <c r="S86" t="s">
        <v>118</v>
      </c>
      <c r="T86" t="s">
        <v>120</v>
      </c>
      <c r="U86" t="s">
        <v>121</v>
      </c>
      <c r="V86" t="s">
        <v>129</v>
      </c>
      <c r="Y86">
        <v>2</v>
      </c>
      <c r="Z86">
        <v>1</v>
      </c>
      <c r="AA86">
        <v>2024</v>
      </c>
      <c r="AB86">
        <v>-1.46</v>
      </c>
      <c r="AC86">
        <v>0.44</v>
      </c>
      <c r="AD86">
        <v>-0.06</v>
      </c>
      <c r="AE86">
        <v>2.14</v>
      </c>
      <c r="AH86">
        <v>656775</v>
      </c>
      <c r="AI86">
        <v>2</v>
      </c>
      <c r="AJ86">
        <v>9</v>
      </c>
      <c r="AK86" t="s">
        <v>140</v>
      </c>
      <c r="AR86">
        <v>11.0060943978618</v>
      </c>
      <c r="AS86">
        <v>-135.176403814982</v>
      </c>
      <c r="AT86">
        <v>-1.6626092983974099</v>
      </c>
      <c r="AU86">
        <v>-20.258666891074299</v>
      </c>
      <c r="AV86">
        <v>28.732332445434601</v>
      </c>
      <c r="AW86">
        <v>-26.6571864746107</v>
      </c>
      <c r="AX86">
        <v>3.48</v>
      </c>
      <c r="AY86">
        <v>1.53</v>
      </c>
      <c r="BC86">
        <v>93.5</v>
      </c>
      <c r="BD86">
        <v>2183</v>
      </c>
      <c r="BE86">
        <v>6.6</v>
      </c>
      <c r="BF86">
        <v>746607</v>
      </c>
      <c r="BG86">
        <v>666310</v>
      </c>
      <c r="BH86">
        <v>647304</v>
      </c>
      <c r="BI86">
        <v>671289</v>
      </c>
      <c r="BJ86">
        <v>682177</v>
      </c>
      <c r="BK86">
        <v>677587</v>
      </c>
      <c r="BL86">
        <v>680757</v>
      </c>
      <c r="BM86">
        <v>657041</v>
      </c>
      <c r="BN86">
        <v>678877</v>
      </c>
      <c r="BO86">
        <v>53.89</v>
      </c>
      <c r="BW86">
        <v>76</v>
      </c>
      <c r="BX86">
        <v>4</v>
      </c>
      <c r="BY86" t="s">
        <v>130</v>
      </c>
      <c r="BZ86">
        <v>10</v>
      </c>
      <c r="CA86">
        <v>3</v>
      </c>
      <c r="CB86">
        <v>3</v>
      </c>
      <c r="CC86">
        <v>10</v>
      </c>
      <c r="CD86">
        <v>3</v>
      </c>
      <c r="CE86">
        <v>10</v>
      </c>
      <c r="CF86">
        <v>3</v>
      </c>
      <c r="CG86">
        <v>10</v>
      </c>
      <c r="CH86" t="s">
        <v>126</v>
      </c>
      <c r="CI86" t="s">
        <v>126</v>
      </c>
      <c r="CJ86">
        <v>239</v>
      </c>
      <c r="CK86">
        <v>0</v>
      </c>
      <c r="CL86">
        <v>-6.0999999999999999E-2</v>
      </c>
      <c r="CP86">
        <v>6.0999999999999999E-2</v>
      </c>
      <c r="CR86">
        <v>7</v>
      </c>
      <c r="CS86">
        <v>-7</v>
      </c>
      <c r="CT86">
        <v>1</v>
      </c>
      <c r="CU86">
        <v>0</v>
      </c>
      <c r="CV86">
        <v>27</v>
      </c>
      <c r="CW86">
        <v>27</v>
      </c>
      <c r="CX86">
        <v>27</v>
      </c>
      <c r="CY86">
        <v>28</v>
      </c>
      <c r="CZ86">
        <v>1</v>
      </c>
      <c r="DA86">
        <v>0</v>
      </c>
      <c r="DB86">
        <v>2</v>
      </c>
      <c r="DC86">
        <v>3</v>
      </c>
      <c r="DD86">
        <v>2</v>
      </c>
      <c r="DE86">
        <v>2</v>
      </c>
      <c r="DF86">
        <v>2.2000000000000002</v>
      </c>
      <c r="DG86">
        <v>1.46</v>
      </c>
      <c r="DH86">
        <v>1.46</v>
      </c>
      <c r="DI86">
        <v>16.600000000000001</v>
      </c>
      <c r="DJ86" s="6">
        <f>(-AS86-SQRT(AS86^2-2*AV86*(50-BO86)))/AV86</f>
        <v>-2.8689734941387563E-2</v>
      </c>
      <c r="DK86" s="2">
        <f>AR86+AU86*$DJ86</f>
        <v>11.587310181232585</v>
      </c>
      <c r="DL86" s="2">
        <f>AS86+AV86*$DJ86</f>
        <v>-136.00072681708934</v>
      </c>
      <c r="DM86" s="2">
        <f>AT86+AW86*$DJ86</f>
        <v>-0.89782168415768737</v>
      </c>
      <c r="DN86" s="4">
        <f>(-DL86-SQRT(DL86^2-2*AV86*(BO86-17/12)))/AV86</f>
        <v>0.40298581531629052</v>
      </c>
      <c r="DO86" s="12">
        <f t="shared" si="20"/>
        <v>3.4233547869118688</v>
      </c>
      <c r="DP86" s="12">
        <f t="shared" si="21"/>
        <v>-124.42200440062717</v>
      </c>
      <c r="DQ86" s="12">
        <f t="shared" si="22"/>
        <v>-11.640289709667073</v>
      </c>
      <c r="DR86" s="5">
        <f>(2 *DK86 +AU86*$DN86)/2</f>
        <v>7.5053324840722269</v>
      </c>
      <c r="DS86" s="5">
        <f>(2 *DL86 +AV86*$DN86)/2</f>
        <v>-130.21136560885827</v>
      </c>
      <c r="DT86" s="5">
        <f>(2 *DM86 +AW86*$DN86)/2</f>
        <v>-6.2690556969123801</v>
      </c>
      <c r="DU86" s="5">
        <f>SQRT(DR86^2+DS86^2+DT86^2)</f>
        <v>130.57806404121334</v>
      </c>
      <c r="DV86" s="16">
        <f>DR86/$DU86</f>
        <v>5.7477743594845893E-2</v>
      </c>
      <c r="DW86" s="16">
        <f>DS86/$DU86</f>
        <v>-0.99719173021098451</v>
      </c>
      <c r="DX86" s="16">
        <f>DT86/$DU86</f>
        <v>-4.8010021767007714E-2</v>
      </c>
      <c r="DY86" s="16">
        <f t="shared" si="23"/>
        <v>30.080929102837164</v>
      </c>
      <c r="DZ86" s="9">
        <f>AU86+$DY86*DV86</f>
        <v>-18.529682961006685</v>
      </c>
      <c r="EA86" s="9">
        <f>AV86+$DY86*DW86</f>
        <v>-1.2641212929775492</v>
      </c>
      <c r="EB86" s="9">
        <f>AW86+$DY86*DX86+32.174</f>
        <v>4.0726274643902727</v>
      </c>
      <c r="EC86" s="9">
        <f t="shared" si="24"/>
        <v>19.01403291630912</v>
      </c>
      <c r="ED86" s="22">
        <f t="shared" si="25"/>
        <v>0.20715782514002798</v>
      </c>
      <c r="EE86" s="22">
        <f t="shared" si="26"/>
        <v>0.15911481058415292</v>
      </c>
      <c r="EF86" s="22">
        <f t="shared" si="27"/>
        <v>1639.7132578685719</v>
      </c>
      <c r="EG86" s="23">
        <f t="shared" si="28"/>
        <v>0.7511283819828547</v>
      </c>
      <c r="EH86" s="12">
        <f>IF(S86="L",1,-1)</f>
        <v>-1</v>
      </c>
      <c r="EI86" s="10">
        <f>DEGREES(ATAN(DM86/SQRT(DL86^2+DK86^2)))</f>
        <v>-0.37687265740528852</v>
      </c>
      <c r="EJ86" s="10">
        <f>-DEGREES(ATAN(DK86/SQRT(DL86^2+DM86^2)))*EH86</f>
        <v>4.8697542646534799</v>
      </c>
      <c r="EK86" s="10">
        <f>DEGREES(ATAN(DQ86/SQRT(DP86^2+DO86^2)))</f>
        <v>-5.3427343271477312</v>
      </c>
      <c r="EL86" s="10">
        <f>-DEGREES(ATAN(DO86/SQRT(DP86^2+DQ86^2)))*EH86</f>
        <v>1.569193240350202</v>
      </c>
      <c r="EM86" s="15">
        <f>(AD86-D86- (DK86/DL86)*(17/12-BO86))*12*EH86</f>
        <v>17.288959426014699</v>
      </c>
      <c r="EN86" s="15">
        <f>(AE86-E86-(DM86/DL86)*(17/12-BO86)+0.5*32.174*DN86^2)*12</f>
        <v>5.1467681729742498</v>
      </c>
      <c r="EO86" s="15">
        <f t="shared" si="29"/>
        <v>18.038773258199218</v>
      </c>
      <c r="EP86" s="15">
        <f>EM86/DN86*0.4</f>
        <v>17.160861518110909</v>
      </c>
      <c r="EQ86" s="15">
        <f>EN86/DN86*0.4</f>
        <v>5.1086345745789776</v>
      </c>
      <c r="ER86" s="17">
        <f>SIN(RADIANS(CJ86))*EH86</f>
        <v>0.85716730070211211</v>
      </c>
      <c r="ES86" s="17">
        <f t="shared" si="30"/>
        <v>0.51503807491005449</v>
      </c>
      <c r="ET86" s="16">
        <f t="shared" si="31"/>
        <v>1</v>
      </c>
      <c r="EU86" s="20">
        <f>(0.5*DZ86*DN86^2)*12*EH86</f>
        <v>18.055052619375726</v>
      </c>
      <c r="EV86" s="20">
        <f>(0.5*EB86*DN86^2)*12</f>
        <v>3.9683087575442402</v>
      </c>
      <c r="EW86" s="20">
        <f t="shared" si="32"/>
        <v>18.486005503721689</v>
      </c>
      <c r="EX86" s="14">
        <f t="shared" si="33"/>
        <v>2.2094531809862179</v>
      </c>
      <c r="EY86" s="14">
        <f t="shared" si="34"/>
        <v>-5.5526879298692497</v>
      </c>
      <c r="EZ86" s="5">
        <f t="shared" si="35"/>
        <v>1.8267128443066323</v>
      </c>
      <c r="FA86" s="5">
        <f t="shared" si="36"/>
        <v>-4.1438868796676456</v>
      </c>
      <c r="FB86" s="9">
        <f>IFERROR(INDEX('Pitcher Heights'!$B:$B,MATCH(H86,'Pitcher Heights'!A:A,0)),75)</f>
        <v>71</v>
      </c>
      <c r="FC86" s="26">
        <f>(9.58+0.31*FB86+1.02*ABS(D86)-2.57*E86-1.88*BE86)</f>
        <v>10.331900000000006</v>
      </c>
      <c r="FD86" s="26">
        <f>17.16 -0.25*FB86-0.85*ABS(D86)+2.53*E86+0.665*BE86</f>
        <v>12.9876</v>
      </c>
      <c r="FE86" s="26">
        <f t="shared" si="37"/>
        <v>6.8289615181109031</v>
      </c>
      <c r="FF86" s="26">
        <f t="shared" si="38"/>
        <v>-7.8789654254210229</v>
      </c>
    </row>
    <row r="87" spans="1:162" x14ac:dyDescent="0.25">
      <c r="A87" t="s">
        <v>209</v>
      </c>
      <c r="B87" s="1">
        <v>45505</v>
      </c>
      <c r="C87">
        <v>84.7</v>
      </c>
      <c r="D87">
        <v>-1.56</v>
      </c>
      <c r="E87">
        <v>5.86</v>
      </c>
      <c r="F87" t="s">
        <v>178</v>
      </c>
      <c r="G87">
        <v>681807</v>
      </c>
      <c r="H87">
        <v>544150</v>
      </c>
      <c r="J87" t="s">
        <v>128</v>
      </c>
      <c r="O87">
        <v>3</v>
      </c>
      <c r="P87" t="s">
        <v>214</v>
      </c>
      <c r="Q87" t="s">
        <v>118</v>
      </c>
      <c r="R87" t="s">
        <v>118</v>
      </c>
      <c r="S87" t="s">
        <v>118</v>
      </c>
      <c r="T87" t="s">
        <v>120</v>
      </c>
      <c r="U87" t="s">
        <v>121</v>
      </c>
      <c r="V87" t="s">
        <v>129</v>
      </c>
      <c r="Y87">
        <v>3</v>
      </c>
      <c r="Z87">
        <v>2</v>
      </c>
      <c r="AA87">
        <v>2024</v>
      </c>
      <c r="AB87">
        <v>0.17</v>
      </c>
      <c r="AC87">
        <v>0.39</v>
      </c>
      <c r="AD87">
        <v>0.61</v>
      </c>
      <c r="AE87">
        <v>2.79</v>
      </c>
      <c r="AG87">
        <v>647304</v>
      </c>
      <c r="AI87">
        <v>1</v>
      </c>
      <c r="AJ87">
        <v>5</v>
      </c>
      <c r="AK87" t="s">
        <v>123</v>
      </c>
      <c r="AR87">
        <v>4.7773374809040599</v>
      </c>
      <c r="AS87">
        <v>-123.42541305449301</v>
      </c>
      <c r="AT87">
        <v>-1.6932656649047499</v>
      </c>
      <c r="AU87">
        <v>0.97147899441629604</v>
      </c>
      <c r="AV87">
        <v>21.412599854507398</v>
      </c>
      <c r="AW87">
        <v>-28.0651368850653</v>
      </c>
      <c r="AX87">
        <v>3.31</v>
      </c>
      <c r="AY87">
        <v>1.52</v>
      </c>
      <c r="AZ87">
        <v>140</v>
      </c>
      <c r="BA87">
        <v>86.7</v>
      </c>
      <c r="BB87">
        <v>69</v>
      </c>
      <c r="BC87">
        <v>86.1</v>
      </c>
      <c r="BD87">
        <v>2059</v>
      </c>
      <c r="BE87">
        <v>6.8</v>
      </c>
      <c r="BF87">
        <v>746607</v>
      </c>
      <c r="BG87">
        <v>668939</v>
      </c>
      <c r="BH87">
        <v>663624</v>
      </c>
      <c r="BI87">
        <v>702616</v>
      </c>
      <c r="BJ87">
        <v>602104</v>
      </c>
      <c r="BK87">
        <v>683002</v>
      </c>
      <c r="BL87">
        <v>681297</v>
      </c>
      <c r="BM87">
        <v>656775</v>
      </c>
      <c r="BN87">
        <v>623993</v>
      </c>
      <c r="BO87">
        <v>53.7</v>
      </c>
      <c r="BW87">
        <v>41</v>
      </c>
      <c r="BX87">
        <v>10</v>
      </c>
      <c r="BY87" t="s">
        <v>211</v>
      </c>
      <c r="BZ87">
        <v>5</v>
      </c>
      <c r="CA87">
        <v>2</v>
      </c>
      <c r="CB87">
        <v>5</v>
      </c>
      <c r="CC87">
        <v>2</v>
      </c>
      <c r="CD87">
        <v>2</v>
      </c>
      <c r="CE87">
        <v>5</v>
      </c>
      <c r="CF87">
        <v>5</v>
      </c>
      <c r="CG87">
        <v>2</v>
      </c>
      <c r="CH87" t="s">
        <v>126</v>
      </c>
      <c r="CI87" t="s">
        <v>126</v>
      </c>
      <c r="CJ87">
        <v>192</v>
      </c>
      <c r="CK87">
        <v>0</v>
      </c>
      <c r="CL87">
        <v>0</v>
      </c>
      <c r="CM87">
        <v>68.599999999999994</v>
      </c>
      <c r="CN87">
        <v>8.4</v>
      </c>
      <c r="CP87">
        <v>0</v>
      </c>
      <c r="CQ87">
        <v>88</v>
      </c>
      <c r="CR87">
        <v>3</v>
      </c>
      <c r="CS87">
        <v>3</v>
      </c>
      <c r="CT87">
        <v>0.9</v>
      </c>
      <c r="CU87">
        <v>0.9</v>
      </c>
      <c r="CV87">
        <v>34</v>
      </c>
      <c r="CW87">
        <v>28</v>
      </c>
      <c r="CX87">
        <v>35</v>
      </c>
      <c r="CY87">
        <v>29</v>
      </c>
      <c r="CZ87">
        <v>1</v>
      </c>
      <c r="DA87">
        <v>2</v>
      </c>
      <c r="DB87">
        <v>4</v>
      </c>
      <c r="DC87">
        <v>3</v>
      </c>
      <c r="DD87">
        <v>5</v>
      </c>
      <c r="DE87">
        <v>1</v>
      </c>
      <c r="DF87">
        <v>2.75</v>
      </c>
      <c r="DG87">
        <v>-0.17</v>
      </c>
      <c r="DH87">
        <v>-0.17</v>
      </c>
      <c r="DI87">
        <v>31.8</v>
      </c>
      <c r="DJ87" s="6">
        <f>(-AS87-SQRT(AS87^2-2*AV87*(50-BO87)))/AV87</f>
        <v>-2.990006940255175E-2</v>
      </c>
      <c r="DK87" s="2">
        <f>AR87+AU87*$DJ87</f>
        <v>4.7482901915478912</v>
      </c>
      <c r="DL87" s="2">
        <f>AS87+AV87*$DJ87</f>
        <v>-124.06565127623185</v>
      </c>
      <c r="DM87" s="2">
        <f>AT87+AW87*$DJ87</f>
        <v>-0.85411612424918248</v>
      </c>
      <c r="DN87" s="4">
        <f>(-DL87-SQRT(DL87^2-2*AV87*(BO87-17/12)))/AV87</f>
        <v>0.43796963461779626</v>
      </c>
      <c r="DO87" s="12">
        <f t="shared" si="20"/>
        <v>5.173768491771261</v>
      </c>
      <c r="DP87" s="12">
        <f t="shared" si="21"/>
        <v>-114.68758274173616</v>
      </c>
      <c r="DQ87" s="12">
        <f t="shared" si="22"/>
        <v>-13.145793871299668</v>
      </c>
      <c r="DR87" s="5">
        <f>(2 *DK87 +AU87*$DN87)/2</f>
        <v>4.9610293416595761</v>
      </c>
      <c r="DS87" s="5">
        <f>(2 *DL87 +AV87*$DN87)/2</f>
        <v>-119.376617008984</v>
      </c>
      <c r="DT87" s="5">
        <f>(2 *DM87 +AW87*$DN87)/2</f>
        <v>-6.9999549977744255</v>
      </c>
      <c r="DU87" s="5">
        <f>SQRT(DR87^2+DS87^2+DT87^2)</f>
        <v>119.68453480132395</v>
      </c>
      <c r="DV87" s="16">
        <f>DR87/$DU87</f>
        <v>4.1450880432420727E-2</v>
      </c>
      <c r="DW87" s="16">
        <f>DS87/$DU87</f>
        <v>-0.99742725496781104</v>
      </c>
      <c r="DX87" s="16">
        <f>DT87/$DU87</f>
        <v>-5.8486712668385558E-2</v>
      </c>
      <c r="DY87" s="16">
        <f t="shared" si="23"/>
        <v>21.55755593136222</v>
      </c>
      <c r="DZ87" s="9">
        <f>AU87+$DY87*DV87</f>
        <v>1.8650586677424137</v>
      </c>
      <c r="EA87" s="9">
        <f>AV87+$DY87*DW87</f>
        <v>-8.9493981926274557E-2</v>
      </c>
      <c r="EB87" s="9">
        <f>AW87+$DY87*DX87+32.174</f>
        <v>2.8480325353444655</v>
      </c>
      <c r="EC87" s="9">
        <f t="shared" si="24"/>
        <v>3.4055458195864512</v>
      </c>
      <c r="ED87" s="22">
        <f t="shared" si="25"/>
        <v>4.4164997280664912E-2</v>
      </c>
      <c r="EE87" s="22">
        <f t="shared" si="26"/>
        <v>2.3393147712510012E-2</v>
      </c>
      <c r="EF87" s="22">
        <f t="shared" si="27"/>
        <v>220.96005827920206</v>
      </c>
      <c r="EG87" s="23">
        <f t="shared" si="28"/>
        <v>0.10731425851345414</v>
      </c>
      <c r="EH87" s="12">
        <f>IF(S87="L",1,-1)</f>
        <v>-1</v>
      </c>
      <c r="EI87" s="10">
        <f>DEGREES(ATAN(DM87/SQRT(DL87^2+DK87^2)))</f>
        <v>-0.3941516083015259</v>
      </c>
      <c r="EJ87" s="10">
        <f>-DEGREES(ATAN(DK87/SQRT(DL87^2+DM87^2)))*EH87</f>
        <v>2.1917253493091509</v>
      </c>
      <c r="EK87" s="10">
        <f>DEGREES(ATAN(DQ87/SQRT(DP87^2+DO87^2)))</f>
        <v>-6.5322707801733078</v>
      </c>
      <c r="EL87" s="10">
        <f>-DEGREES(ATAN(DO87/SQRT(DP87^2+DQ87^2)))*EH87</f>
        <v>2.5661870720314899</v>
      </c>
      <c r="EM87" s="15">
        <f>(AD87-D87- (DK87/DL87)*(17/12-BO87))*12*EH87</f>
        <v>-2.0278964440831455</v>
      </c>
      <c r="EN87" s="15">
        <f>(AE87-E87-(DM87/DL87)*(17/12-BO87)+0.5*32.174*DN87^2)*12</f>
        <v>4.5084635797835624</v>
      </c>
      <c r="EO87" s="15">
        <f t="shared" si="29"/>
        <v>4.9435420336192024</v>
      </c>
      <c r="EP87" s="15">
        <f>EM87/DN87*0.4</f>
        <v>-1.8520886233154805</v>
      </c>
      <c r="EQ87" s="15">
        <f>EN87/DN87*0.4</f>
        <v>4.1176038002890056</v>
      </c>
      <c r="ER87" s="17">
        <f>SIN(RADIANS(CJ87))*EH87</f>
        <v>0.20791169081775951</v>
      </c>
      <c r="ES87" s="17">
        <f t="shared" si="30"/>
        <v>0.97814760073380558</v>
      </c>
      <c r="ET87" s="16">
        <f t="shared" si="31"/>
        <v>1</v>
      </c>
      <c r="EU87" s="20">
        <f>(0.5*DZ87*DN87^2)*12*EH87</f>
        <v>-2.1465042364438625</v>
      </c>
      <c r="EV87" s="20">
        <f>(0.5*EB87*DN87^2)*12</f>
        <v>3.2778131907490051</v>
      </c>
      <c r="EW87" s="20">
        <f t="shared" si="32"/>
        <v>3.9181041015419211</v>
      </c>
      <c r="EX87" s="14">
        <f t="shared" si="33"/>
        <v>-2.961123884995442</v>
      </c>
      <c r="EY87" s="14">
        <f t="shared" si="34"/>
        <v>-0.55467093559950786</v>
      </c>
      <c r="EZ87" s="5">
        <f t="shared" si="35"/>
        <v>-3.055716626921579</v>
      </c>
      <c r="FA87" s="5">
        <f t="shared" si="36"/>
        <v>-0.32705019952777814</v>
      </c>
      <c r="FB87" s="9">
        <f>IFERROR(INDEX('Pitcher Heights'!$B:$B,MATCH(H87,'Pitcher Heights'!A:A,0)),75)</f>
        <v>75</v>
      </c>
      <c r="FC87" s="26">
        <f>(9.58+0.31*FB87+1.02*ABS(D87)-2.57*E87-1.88*BE87)</f>
        <v>6.5769999999999982</v>
      </c>
      <c r="FD87" s="26">
        <f>17.16 -0.25*FB87-0.85*ABS(D87)+2.53*E87+0.665*BE87</f>
        <v>16.431799999999999</v>
      </c>
      <c r="FE87" s="26">
        <f t="shared" si="37"/>
        <v>-8.4290886233154794</v>
      </c>
      <c r="FF87" s="26">
        <f t="shared" si="38"/>
        <v>-12.314196199710993</v>
      </c>
    </row>
    <row r="88" spans="1:162" x14ac:dyDescent="0.25">
      <c r="A88" t="s">
        <v>113</v>
      </c>
      <c r="B88" s="1">
        <v>45505</v>
      </c>
      <c r="C88">
        <v>82.7</v>
      </c>
      <c r="D88">
        <v>2.5499999999999998</v>
      </c>
      <c r="E88">
        <v>5.55</v>
      </c>
      <c r="F88" t="s">
        <v>114</v>
      </c>
      <c r="G88">
        <v>681807</v>
      </c>
      <c r="H88">
        <v>669432</v>
      </c>
      <c r="J88" t="s">
        <v>145</v>
      </c>
      <c r="O88">
        <v>14</v>
      </c>
      <c r="P88" t="s">
        <v>216</v>
      </c>
      <c r="Q88" t="s">
        <v>118</v>
      </c>
      <c r="R88" t="s">
        <v>118</v>
      </c>
      <c r="S88" t="s">
        <v>119</v>
      </c>
      <c r="T88" t="s">
        <v>120</v>
      </c>
      <c r="U88" t="s">
        <v>121</v>
      </c>
      <c r="V88" t="s">
        <v>129</v>
      </c>
      <c r="Y88">
        <v>0</v>
      </c>
      <c r="Z88">
        <v>0</v>
      </c>
      <c r="AA88">
        <v>2024</v>
      </c>
      <c r="AB88">
        <v>-0.14000000000000001</v>
      </c>
      <c r="AC88">
        <v>0.48</v>
      </c>
      <c r="AD88">
        <v>0.92</v>
      </c>
      <c r="AE88">
        <v>2.41</v>
      </c>
      <c r="AH88">
        <v>647304</v>
      </c>
      <c r="AI88">
        <v>1</v>
      </c>
      <c r="AJ88">
        <v>1</v>
      </c>
      <c r="AK88" t="s">
        <v>123</v>
      </c>
      <c r="AR88">
        <v>-3.4913821037574801</v>
      </c>
      <c r="AS88">
        <v>-120.558294683768</v>
      </c>
      <c r="AT88">
        <v>-1.6842027837703799</v>
      </c>
      <c r="AU88">
        <v>-0.72065851419967997</v>
      </c>
      <c r="AV88">
        <v>21.109219877091299</v>
      </c>
      <c r="AW88">
        <v>-27.378846730364501</v>
      </c>
      <c r="AX88">
        <v>3.3</v>
      </c>
      <c r="AY88">
        <v>1.55</v>
      </c>
      <c r="BC88">
        <v>84.1</v>
      </c>
      <c r="BD88">
        <v>2287</v>
      </c>
      <c r="BE88">
        <v>6.9</v>
      </c>
      <c r="BF88">
        <v>746607</v>
      </c>
      <c r="BG88">
        <v>668939</v>
      </c>
      <c r="BH88">
        <v>663624</v>
      </c>
      <c r="BI88">
        <v>702616</v>
      </c>
      <c r="BJ88">
        <v>602104</v>
      </c>
      <c r="BK88">
        <v>683002</v>
      </c>
      <c r="BL88">
        <v>681297</v>
      </c>
      <c r="BM88">
        <v>656775</v>
      </c>
      <c r="BN88">
        <v>623993</v>
      </c>
      <c r="BO88">
        <v>53.62</v>
      </c>
      <c r="BW88">
        <v>10</v>
      </c>
      <c r="BX88">
        <v>1</v>
      </c>
      <c r="BY88" t="s">
        <v>124</v>
      </c>
      <c r="BZ88">
        <v>2</v>
      </c>
      <c r="CA88">
        <v>1</v>
      </c>
      <c r="CB88">
        <v>2</v>
      </c>
      <c r="CC88">
        <v>1</v>
      </c>
      <c r="CD88">
        <v>1</v>
      </c>
      <c r="CE88">
        <v>2</v>
      </c>
      <c r="CF88">
        <v>2</v>
      </c>
      <c r="CG88">
        <v>1</v>
      </c>
      <c r="CH88" t="s">
        <v>126</v>
      </c>
      <c r="CI88" t="s">
        <v>126</v>
      </c>
      <c r="CJ88">
        <v>184</v>
      </c>
      <c r="CK88">
        <v>0</v>
      </c>
      <c r="CL88">
        <v>-4.7E-2</v>
      </c>
      <c r="CP88">
        <v>4.7E-2</v>
      </c>
      <c r="CR88">
        <v>1</v>
      </c>
      <c r="CS88">
        <v>1</v>
      </c>
      <c r="CT88">
        <v>0.65100000000000002</v>
      </c>
      <c r="CU88">
        <v>0.65100000000000002</v>
      </c>
      <c r="CV88">
        <v>26</v>
      </c>
      <c r="CW88">
        <v>28</v>
      </c>
      <c r="CX88">
        <v>27</v>
      </c>
      <c r="CY88">
        <v>29</v>
      </c>
      <c r="CZ88">
        <v>1</v>
      </c>
      <c r="DA88">
        <v>0</v>
      </c>
      <c r="DB88">
        <v>6</v>
      </c>
      <c r="DC88">
        <v>3</v>
      </c>
      <c r="DD88">
        <v>6</v>
      </c>
      <c r="DE88">
        <v>1</v>
      </c>
      <c r="DF88">
        <v>2.82</v>
      </c>
      <c r="DG88">
        <v>-0.14000000000000001</v>
      </c>
      <c r="DH88">
        <v>0.14000000000000001</v>
      </c>
      <c r="DI88">
        <v>19.100000000000001</v>
      </c>
      <c r="DJ88" s="6">
        <f>(-AS88-SQRT(AS88^2-2*AV88*(50-BO88)))/AV88</f>
        <v>-2.9948445115078007E-2</v>
      </c>
      <c r="DK88" s="2">
        <f>AR88+AU88*$DJ88</f>
        <v>-3.4697995017982572</v>
      </c>
      <c r="DL88" s="2">
        <f>AS88+AV88*$DJ88</f>
        <v>-121.19048299667918</v>
      </c>
      <c r="DM88" s="2">
        <f>AT88+AW88*$DJ88</f>
        <v>-0.86424889515192571</v>
      </c>
      <c r="DN88" s="4">
        <f>(-DL88-SQRT(DL88^2-2*AV88*(BO88-17/12)))/AV88</f>
        <v>0.44825372918684381</v>
      </c>
      <c r="DO88" s="12">
        <f t="shared" si="20"/>
        <v>-3.7928373682585139</v>
      </c>
      <c r="DP88" s="12">
        <f t="shared" si="21"/>
        <v>-111.72819646654796</v>
      </c>
      <c r="DQ88" s="12">
        <f t="shared" si="22"/>
        <v>-13.136919042872838</v>
      </c>
      <c r="DR88" s="5">
        <f>(2 *DK88 +AU88*$DN88)/2</f>
        <v>-3.6313184350283856</v>
      </c>
      <c r="DS88" s="5">
        <f>(2 *DL88 +AV88*$DN88)/2</f>
        <v>-116.45933973161357</v>
      </c>
      <c r="DT88" s="5">
        <f>(2 *DM88 +AW88*$DN88)/2</f>
        <v>-7.0005839690123821</v>
      </c>
      <c r="DU88" s="5">
        <f>SQRT(DR88^2+DS88^2+DT88^2)</f>
        <v>116.72605733171645</v>
      </c>
      <c r="DV88" s="16">
        <f>DR88/$DU88</f>
        <v>-3.1109749768286697E-2</v>
      </c>
      <c r="DW88" s="16">
        <f>DS88/$DU88</f>
        <v>-0.99771501234428817</v>
      </c>
      <c r="DX88" s="16">
        <f>DT88/$DU88</f>
        <v>-5.997447467207654E-2</v>
      </c>
      <c r="DY88" s="16">
        <f t="shared" si="23"/>
        <v>21.326152862523781</v>
      </c>
      <c r="DZ88" s="9">
        <f>AU88+$DY88*DV88</f>
        <v>-1.384109793273026</v>
      </c>
      <c r="EA88" s="9">
        <f>AV88+$DY88*DW88</f>
        <v>-0.16820298939779121</v>
      </c>
      <c r="EB88" s="9">
        <f>AW88+$DY88*DX88+32.174</f>
        <v>3.516128454929234</v>
      </c>
      <c r="EC88" s="9">
        <f t="shared" si="24"/>
        <v>3.7824874721589885</v>
      </c>
      <c r="ED88" s="22">
        <f t="shared" si="25"/>
        <v>5.157145892845915E-2</v>
      </c>
      <c r="EE88" s="22">
        <f t="shared" si="26"/>
        <v>2.7660432539580282E-2</v>
      </c>
      <c r="EF88" s="22">
        <f t="shared" si="27"/>
        <v>254.80847006161991</v>
      </c>
      <c r="EG88" s="23">
        <f t="shared" si="28"/>
        <v>0.11141603413275904</v>
      </c>
      <c r="EH88" s="12">
        <f>IF(S88="L",1,-1)</f>
        <v>1</v>
      </c>
      <c r="EI88" s="10">
        <f>DEGREES(ATAN(DM88/SQRT(DL88^2+DK88^2)))</f>
        <v>-0.40842062313132721</v>
      </c>
      <c r="EJ88" s="10">
        <f>-DEGREES(ATAN(DK88/SQRT(DL88^2+DM88^2)))*EH88</f>
        <v>1.6399433018296019</v>
      </c>
      <c r="EK88" s="10">
        <f>DEGREES(ATAN(DQ88/SQRT(DP88^2+DO88^2)))</f>
        <v>-6.7021798865455695</v>
      </c>
      <c r="EL88" s="10">
        <f>-DEGREES(ATAN(DO88/SQRT(DP88^2+DQ88^2)))*EH88</f>
        <v>1.9309815360657354</v>
      </c>
      <c r="EM88" s="15">
        <f>(AD88-D88- (DK88/DL88)*(17/12-BO88))*12*EH88</f>
        <v>-1.6244233263262009</v>
      </c>
      <c r="EN88" s="15">
        <f>(AE88-E88-(DM88/DL88)*(17/12-BO88)+0.5*32.174*DN88^2)*12</f>
        <v>5.5759504201177936</v>
      </c>
      <c r="EO88" s="15">
        <f t="shared" si="29"/>
        <v>5.8077512197686705</v>
      </c>
      <c r="EP88" s="15">
        <f>EM88/DN88*0.4</f>
        <v>-1.4495569991334967</v>
      </c>
      <c r="EQ88" s="15">
        <f>EN88/DN88*0.4</f>
        <v>4.975709119237326</v>
      </c>
      <c r="ER88" s="17">
        <f>SIN(RADIANS(CJ88))*EH88</f>
        <v>-6.9756473744125275E-2</v>
      </c>
      <c r="ES88" s="17">
        <f t="shared" si="30"/>
        <v>0.9975640502598242</v>
      </c>
      <c r="ET88" s="16">
        <f t="shared" si="31"/>
        <v>0.99999999999999989</v>
      </c>
      <c r="EU88" s="20">
        <f>(0.5*DZ88*DN88^2)*12*EH88</f>
        <v>-1.6686667586813244</v>
      </c>
      <c r="EV88" s="20">
        <f>(0.5*EB88*DN88^2)*12</f>
        <v>4.2390037990552543</v>
      </c>
      <c r="EW88" s="20">
        <f t="shared" si="32"/>
        <v>4.5556121388824264</v>
      </c>
      <c r="EX88" s="14">
        <f t="shared" si="33"/>
        <v>-1.3508833201269541</v>
      </c>
      <c r="EY88" s="14">
        <f t="shared" si="34"/>
        <v>-0.30551109762112016</v>
      </c>
      <c r="EZ88" s="5">
        <f t="shared" si="35"/>
        <v>-1.219295080851996</v>
      </c>
      <c r="FA88" s="5">
        <f t="shared" si="36"/>
        <v>-0.2176534095760756</v>
      </c>
      <c r="FB88" s="9">
        <f>IFERROR(INDEX('Pitcher Heights'!$B:$B,MATCH(H88,'Pitcher Heights'!A:A,0)),75)</f>
        <v>77</v>
      </c>
      <c r="FC88" s="26">
        <f>(9.58+0.31*FB88+1.02*ABS(D88)-2.57*E88-1.88*BE88)</f>
        <v>8.8155000000000019</v>
      </c>
      <c r="FD88" s="26">
        <f>17.16 -0.25*FB88-0.85*ABS(D88)+2.53*E88+0.665*BE88</f>
        <v>14.372499999999999</v>
      </c>
      <c r="FE88" s="26">
        <f t="shared" si="37"/>
        <v>-10.265056999133499</v>
      </c>
      <c r="FF88" s="26">
        <f t="shared" si="38"/>
        <v>-9.3967908807626728</v>
      </c>
    </row>
    <row r="89" spans="1:162" x14ac:dyDescent="0.25">
      <c r="A89" t="s">
        <v>133</v>
      </c>
      <c r="B89" s="1">
        <v>45505</v>
      </c>
      <c r="C89">
        <v>78.8</v>
      </c>
      <c r="D89">
        <v>-1.73</v>
      </c>
      <c r="E89">
        <v>5.0199999999999996</v>
      </c>
      <c r="F89" t="s">
        <v>134</v>
      </c>
      <c r="G89">
        <v>623993</v>
      </c>
      <c r="H89">
        <v>594902</v>
      </c>
      <c r="I89" t="s">
        <v>135</v>
      </c>
      <c r="J89" t="s">
        <v>136</v>
      </c>
      <c r="O89">
        <v>13</v>
      </c>
      <c r="P89" t="s">
        <v>137</v>
      </c>
      <c r="Q89" t="s">
        <v>118</v>
      </c>
      <c r="R89" t="s">
        <v>119</v>
      </c>
      <c r="S89" t="s">
        <v>118</v>
      </c>
      <c r="T89" t="s">
        <v>120</v>
      </c>
      <c r="U89" t="s">
        <v>121</v>
      </c>
      <c r="V89" t="s">
        <v>138</v>
      </c>
      <c r="W89">
        <v>6</v>
      </c>
      <c r="X89" t="s">
        <v>139</v>
      </c>
      <c r="Y89">
        <v>2</v>
      </c>
      <c r="Z89">
        <v>1</v>
      </c>
      <c r="AA89">
        <v>2024</v>
      </c>
      <c r="AB89">
        <v>0.63</v>
      </c>
      <c r="AC89">
        <v>0.17</v>
      </c>
      <c r="AD89">
        <v>-0.49</v>
      </c>
      <c r="AE89">
        <v>1.23</v>
      </c>
      <c r="AH89">
        <v>683002</v>
      </c>
      <c r="AI89">
        <v>2</v>
      </c>
      <c r="AJ89">
        <v>6</v>
      </c>
      <c r="AK89" t="s">
        <v>140</v>
      </c>
      <c r="AL89">
        <v>108.17</v>
      </c>
      <c r="AM89">
        <v>119.34</v>
      </c>
      <c r="AR89">
        <v>1.55727699550319</v>
      </c>
      <c r="AS89">
        <v>-114.841207221424</v>
      </c>
      <c r="AT89">
        <v>-1.7757458682362499</v>
      </c>
      <c r="AU89">
        <v>5.2663563933778699</v>
      </c>
      <c r="AV89">
        <v>21.032003287007601</v>
      </c>
      <c r="AW89">
        <v>-30.5900804900783</v>
      </c>
      <c r="AX89">
        <v>3.33</v>
      </c>
      <c r="AY89">
        <v>1.57</v>
      </c>
      <c r="AZ89">
        <v>205</v>
      </c>
      <c r="BA89">
        <v>86.8</v>
      </c>
      <c r="BB89">
        <v>57</v>
      </c>
      <c r="BC89">
        <v>79.900000000000006</v>
      </c>
      <c r="BD89">
        <v>2037</v>
      </c>
      <c r="BE89">
        <v>6.9</v>
      </c>
      <c r="BF89">
        <v>746607</v>
      </c>
      <c r="BG89">
        <v>666310</v>
      </c>
      <c r="BH89">
        <v>647304</v>
      </c>
      <c r="BI89">
        <v>671289</v>
      </c>
      <c r="BJ89">
        <v>608070</v>
      </c>
      <c r="BK89">
        <v>677587</v>
      </c>
      <c r="BL89">
        <v>680757</v>
      </c>
      <c r="BM89">
        <v>657041</v>
      </c>
      <c r="BN89">
        <v>678877</v>
      </c>
      <c r="BO89">
        <v>53.56</v>
      </c>
      <c r="BP89">
        <v>1.4E-2</v>
      </c>
      <c r="BQ89">
        <v>1.2999999999999999E-2</v>
      </c>
      <c r="BR89">
        <v>0</v>
      </c>
      <c r="BS89">
        <v>1</v>
      </c>
      <c r="BT89">
        <v>0</v>
      </c>
      <c r="BU89">
        <v>0</v>
      </c>
      <c r="BV89">
        <v>3</v>
      </c>
      <c r="BW89">
        <v>47</v>
      </c>
      <c r="BX89">
        <v>4</v>
      </c>
      <c r="BY89" t="s">
        <v>141</v>
      </c>
      <c r="BZ89">
        <v>5</v>
      </c>
      <c r="CA89">
        <v>2</v>
      </c>
      <c r="CB89">
        <v>2</v>
      </c>
      <c r="CC89">
        <v>5</v>
      </c>
      <c r="CD89">
        <v>2</v>
      </c>
      <c r="CE89">
        <v>5</v>
      </c>
      <c r="CF89">
        <v>2</v>
      </c>
      <c r="CG89">
        <v>5</v>
      </c>
      <c r="CH89" t="s">
        <v>142</v>
      </c>
      <c r="CI89" t="s">
        <v>126</v>
      </c>
      <c r="CJ89">
        <v>75</v>
      </c>
      <c r="CK89">
        <v>2.1000000000000001E-2</v>
      </c>
      <c r="CL89">
        <v>-0.25800000000000001</v>
      </c>
      <c r="CM89">
        <v>74.400000000000006</v>
      </c>
      <c r="CN89">
        <v>8.1</v>
      </c>
      <c r="CO89">
        <v>1.4E-2</v>
      </c>
      <c r="CP89">
        <v>0.25800000000000001</v>
      </c>
      <c r="CQ89">
        <v>88</v>
      </c>
      <c r="CR89">
        <v>3</v>
      </c>
      <c r="CS89">
        <v>-3</v>
      </c>
      <c r="CT89">
        <v>0.89700000000000002</v>
      </c>
      <c r="CU89">
        <v>0.10299999999999999</v>
      </c>
      <c r="CV89">
        <v>32</v>
      </c>
      <c r="CW89">
        <v>29</v>
      </c>
      <c r="CX89">
        <v>32</v>
      </c>
      <c r="CY89">
        <v>30</v>
      </c>
      <c r="CZ89">
        <v>3</v>
      </c>
      <c r="DA89">
        <v>2</v>
      </c>
      <c r="DB89">
        <v>6</v>
      </c>
      <c r="DC89">
        <v>1</v>
      </c>
      <c r="DD89">
        <v>6</v>
      </c>
      <c r="DE89">
        <v>1</v>
      </c>
      <c r="DF89">
        <v>3.49</v>
      </c>
      <c r="DG89">
        <v>-0.63</v>
      </c>
      <c r="DH89">
        <v>0.63</v>
      </c>
      <c r="DI89">
        <v>32.6</v>
      </c>
      <c r="DJ89" s="6">
        <f>(-AS89-SQRT(AS89^2-2*AV89*(50-BO89)))/AV89</f>
        <v>-3.0911826988431399E-2</v>
      </c>
      <c r="DK89" s="2">
        <f>AR89+AU89*$DJ89</f>
        <v>1.3944842978116738</v>
      </c>
      <c r="DL89" s="2">
        <f>AS89+AV89*$DJ89</f>
        <v>-115.4913448682521</v>
      </c>
      <c r="DM89" s="2">
        <f>AT89+AW89*$DJ89</f>
        <v>-0.83015059256475876</v>
      </c>
      <c r="DN89" s="4">
        <f>(-DL89-SQRT(DL89^2-2*AV89*(BO89-17/12)))/AV89</f>
        <v>0.47175575150121296</v>
      </c>
      <c r="DO89" s="12">
        <f t="shared" si="20"/>
        <v>3.8789182158428681</v>
      </c>
      <c r="DP89" s="12">
        <f t="shared" si="21"/>
        <v>-105.56937635201385</v>
      </c>
      <c r="DQ89" s="12">
        <f t="shared" si="22"/>
        <v>-15.261197002644241</v>
      </c>
      <c r="DR89" s="5">
        <f>(2 *DK89 +AU89*$DN89)/2</f>
        <v>2.636701256827271</v>
      </c>
      <c r="DS89" s="5">
        <f>(2 *DL89 +AV89*$DN89)/2</f>
        <v>-110.53036061013297</v>
      </c>
      <c r="DT89" s="5">
        <f>(2 *DM89 +AW89*$DN89)/2</f>
        <v>-8.0456737976045005</v>
      </c>
      <c r="DU89" s="5">
        <f>SQRT(DR89^2+DS89^2+DT89^2)</f>
        <v>110.85416400379937</v>
      </c>
      <c r="DV89" s="16">
        <f>DR89/$DU89</f>
        <v>2.3785315423396292E-2</v>
      </c>
      <c r="DW89" s="16">
        <f>DS89/$DU89</f>
        <v>-0.9970790146082803</v>
      </c>
      <c r="DX89" s="16">
        <f>DT89/$DU89</f>
        <v>-7.2578904634820446E-2</v>
      </c>
      <c r="DY89" s="16">
        <f t="shared" si="23"/>
        <v>20.960266307758978</v>
      </c>
      <c r="DZ89" s="9">
        <f>AU89+$DY89*DV89</f>
        <v>5.7649029388663031</v>
      </c>
      <c r="EA89" s="9">
        <f>AV89+$DY89*DW89</f>
        <v>0.1329616109401428</v>
      </c>
      <c r="EB89" s="9">
        <f>AW89+$DY89*DX89+32.174</f>
        <v>6.2646340450420723E-2</v>
      </c>
      <c r="EC89" s="9">
        <f t="shared" si="24"/>
        <v>5.766776330715885</v>
      </c>
      <c r="ED89" s="22">
        <f t="shared" si="25"/>
        <v>8.7175939682027095E-2</v>
      </c>
      <c r="EE89" s="22">
        <f t="shared" si="26"/>
        <v>4.9860606320416272E-2</v>
      </c>
      <c r="EF89" s="22">
        <f t="shared" si="27"/>
        <v>436.21103013298199</v>
      </c>
      <c r="EG89" s="23">
        <f t="shared" si="28"/>
        <v>0.21414385377171427</v>
      </c>
      <c r="EH89" s="12">
        <f>IF(S89="L",1,-1)</f>
        <v>-1</v>
      </c>
      <c r="EI89" s="10">
        <f>DEGREES(ATAN(DM89/SQRT(DL89^2+DK89^2)))</f>
        <v>-0.41180436154489991</v>
      </c>
      <c r="EJ89" s="10">
        <f>-DEGREES(ATAN(DK89/SQRT(DL89^2+DM89^2)))*EH89</f>
        <v>0.69175849353570995</v>
      </c>
      <c r="EK89" s="10">
        <f>DEGREES(ATAN(DQ89/SQRT(DP89^2+DO89^2)))</f>
        <v>-8.2202703555793484</v>
      </c>
      <c r="EL89" s="10">
        <f>-DEGREES(ATAN(DO89/SQRT(DP89^2+DQ89^2)))*EH89</f>
        <v>2.082633407175714</v>
      </c>
      <c r="EM89" s="15">
        <f>(AD89-D89- (DK89/DL89)*(17/12-BO89))*12*EH89</f>
        <v>-7.3248302526730606</v>
      </c>
      <c r="EN89" s="15">
        <f>(AE89-E89-(DM89/DL89)*(17/12-BO89)+0.5*32.174*DN89^2)*12</f>
        <v>1.9802846340392506</v>
      </c>
      <c r="EO89" s="15">
        <f t="shared" si="29"/>
        <v>7.5877971416140584</v>
      </c>
      <c r="EP89" s="15">
        <f>EM89/DN89*0.4</f>
        <v>-6.210697149416081</v>
      </c>
      <c r="EQ89" s="15">
        <f>EN89/DN89*0.4</f>
        <v>1.6790761980008708</v>
      </c>
      <c r="ER89" s="17">
        <f>SIN(RADIANS(CJ89))*EH89</f>
        <v>-0.96592582628906831</v>
      </c>
      <c r="ES89" s="17">
        <f t="shared" si="30"/>
        <v>-0.25881904510252074</v>
      </c>
      <c r="ET89" s="16">
        <f t="shared" si="31"/>
        <v>1</v>
      </c>
      <c r="EU89" s="20">
        <f>(0.5*DZ89*DN89^2)*12*EH89</f>
        <v>-7.6979955793223152</v>
      </c>
      <c r="EV89" s="20">
        <f>(0.5*EB89*DN89^2)*12</f>
        <v>8.3652969869930996E-2</v>
      </c>
      <c r="EW89" s="20">
        <f t="shared" si="32"/>
        <v>7.6984500880783768</v>
      </c>
      <c r="EX89" s="14">
        <f t="shared" si="33"/>
        <v>-0.26186381685005866</v>
      </c>
      <c r="EY89" s="14">
        <f t="shared" si="34"/>
        <v>2.0761584704357929</v>
      </c>
      <c r="EZ89" s="5">
        <f t="shared" si="35"/>
        <v>4.4189710543296457E-3</v>
      </c>
      <c r="FA89" s="5">
        <f t="shared" si="36"/>
        <v>3.9441510446634376</v>
      </c>
      <c r="FB89" s="9">
        <f>IFERROR(INDEX('Pitcher Heights'!$B:$B,MATCH(H89,'Pitcher Heights'!A:A,0)),75)</f>
        <v>76</v>
      </c>
      <c r="FC89" s="26">
        <f>(9.58+0.31*FB89+1.02*ABS(D89)-2.57*E89-1.88*BE89)</f>
        <v>9.0312000000000037</v>
      </c>
      <c r="FD89" s="26">
        <f>17.16 -0.25*FB89-0.85*ABS(D89)+2.53*E89+0.665*BE89</f>
        <v>13.9786</v>
      </c>
      <c r="FE89" s="26">
        <f t="shared" si="37"/>
        <v>-15.241897149416085</v>
      </c>
      <c r="FF89" s="26">
        <f t="shared" si="38"/>
        <v>-12.299523801999129</v>
      </c>
    </row>
    <row r="90" spans="1:162" x14ac:dyDescent="0.25">
      <c r="A90" t="s">
        <v>133</v>
      </c>
      <c r="B90" s="1">
        <v>45505</v>
      </c>
      <c r="C90">
        <v>83.5</v>
      </c>
      <c r="D90">
        <v>-3.37</v>
      </c>
      <c r="E90">
        <v>5.47</v>
      </c>
      <c r="F90" t="s">
        <v>194</v>
      </c>
      <c r="G90">
        <v>681807</v>
      </c>
      <c r="H90">
        <v>657097</v>
      </c>
      <c r="J90" t="s">
        <v>128</v>
      </c>
      <c r="O90">
        <v>7</v>
      </c>
      <c r="P90" t="s">
        <v>243</v>
      </c>
      <c r="Q90" t="s">
        <v>118</v>
      </c>
      <c r="R90" t="s">
        <v>118</v>
      </c>
      <c r="S90" t="s">
        <v>118</v>
      </c>
      <c r="T90" t="s">
        <v>120</v>
      </c>
      <c r="U90" t="s">
        <v>121</v>
      </c>
      <c r="V90" t="s">
        <v>129</v>
      </c>
      <c r="Y90">
        <v>0</v>
      </c>
      <c r="Z90">
        <v>0</v>
      </c>
      <c r="AA90">
        <v>2024</v>
      </c>
      <c r="AB90">
        <v>0.59</v>
      </c>
      <c r="AC90">
        <v>-0.06</v>
      </c>
      <c r="AD90">
        <v>-0.38</v>
      </c>
      <c r="AE90">
        <v>1.73</v>
      </c>
      <c r="AH90">
        <v>647304</v>
      </c>
      <c r="AI90">
        <v>0</v>
      </c>
      <c r="AJ90">
        <v>7</v>
      </c>
      <c r="AK90" t="s">
        <v>123</v>
      </c>
      <c r="AR90">
        <v>5.7062943651623499</v>
      </c>
      <c r="AS90">
        <v>-121.474688932551</v>
      </c>
      <c r="AT90">
        <v>-2.03878038779663</v>
      </c>
      <c r="AU90">
        <v>4.6855364043863901</v>
      </c>
      <c r="AV90">
        <v>24.659410569294899</v>
      </c>
      <c r="AW90">
        <v>-32.533108798799098</v>
      </c>
      <c r="AX90">
        <v>3.31</v>
      </c>
      <c r="AY90">
        <v>1.52</v>
      </c>
      <c r="AZ90">
        <v>155</v>
      </c>
      <c r="BA90">
        <v>82.1</v>
      </c>
      <c r="BB90">
        <v>14</v>
      </c>
      <c r="BC90">
        <v>83.2</v>
      </c>
      <c r="BD90">
        <v>2216</v>
      </c>
      <c r="BE90">
        <v>6.2</v>
      </c>
      <c r="BF90">
        <v>746607</v>
      </c>
      <c r="BG90">
        <v>668939</v>
      </c>
      <c r="BH90">
        <v>663624</v>
      </c>
      <c r="BI90">
        <v>702616</v>
      </c>
      <c r="BJ90">
        <v>602104</v>
      </c>
      <c r="BK90">
        <v>683002</v>
      </c>
      <c r="BL90">
        <v>681297</v>
      </c>
      <c r="BM90">
        <v>656775</v>
      </c>
      <c r="BN90">
        <v>623993</v>
      </c>
      <c r="BO90">
        <v>54.34</v>
      </c>
      <c r="BW90">
        <v>57</v>
      </c>
      <c r="BX90">
        <v>1</v>
      </c>
      <c r="BY90" t="s">
        <v>141</v>
      </c>
      <c r="BZ90">
        <v>7</v>
      </c>
      <c r="CA90">
        <v>2</v>
      </c>
      <c r="CB90">
        <v>7</v>
      </c>
      <c r="CC90">
        <v>2</v>
      </c>
      <c r="CD90">
        <v>2</v>
      </c>
      <c r="CE90">
        <v>7</v>
      </c>
      <c r="CF90">
        <v>7</v>
      </c>
      <c r="CG90">
        <v>2</v>
      </c>
      <c r="CH90" t="s">
        <v>126</v>
      </c>
      <c r="CI90" t="s">
        <v>126</v>
      </c>
      <c r="CJ90">
        <v>39</v>
      </c>
      <c r="CK90">
        <v>0</v>
      </c>
      <c r="CL90">
        <v>-6.3E-2</v>
      </c>
      <c r="CM90">
        <v>71</v>
      </c>
      <c r="CN90">
        <v>8.8000000000000007</v>
      </c>
      <c r="CP90">
        <v>6.3E-2</v>
      </c>
      <c r="CQ90">
        <v>88</v>
      </c>
      <c r="CR90">
        <v>5</v>
      </c>
      <c r="CS90">
        <v>5</v>
      </c>
      <c r="CT90">
        <v>0.98899999999999999</v>
      </c>
      <c r="CU90">
        <v>0.98899999999999999</v>
      </c>
      <c r="CV90">
        <v>30</v>
      </c>
      <c r="CW90">
        <v>28</v>
      </c>
      <c r="CX90">
        <v>31</v>
      </c>
      <c r="CY90">
        <v>29</v>
      </c>
      <c r="CZ90">
        <v>1</v>
      </c>
      <c r="DA90">
        <v>3</v>
      </c>
      <c r="DB90">
        <v>3</v>
      </c>
      <c r="DC90">
        <v>3</v>
      </c>
      <c r="DD90">
        <v>1</v>
      </c>
      <c r="DE90">
        <v>1</v>
      </c>
      <c r="DF90">
        <v>3.34</v>
      </c>
      <c r="DG90">
        <v>-0.59</v>
      </c>
      <c r="DH90">
        <v>-0.59</v>
      </c>
      <c r="DI90">
        <v>29.7</v>
      </c>
      <c r="DJ90" s="6">
        <f>(-AS90-SQRT(AS90^2-2*AV90*(50-BO90)))/AV90</f>
        <v>-3.55989775342892E-2</v>
      </c>
      <c r="DK90" s="2">
        <f>AR90+AU90*$DJ90</f>
        <v>5.539494059966505</v>
      </c>
      <c r="DL90" s="2">
        <f>AS90+AV90*$DJ90</f>
        <v>-122.35253873541615</v>
      </c>
      <c r="DM90" s="2">
        <f>AT90+AW90*$DJ90</f>
        <v>-0.88063497854759465</v>
      </c>
      <c r="DN90" s="4">
        <f>(-DL90-SQRT(DL90^2-2*AV90*(BO90-17/12)))/AV90</f>
        <v>0.45325004580244199</v>
      </c>
      <c r="DO90" s="12">
        <f t="shared" si="20"/>
        <v>7.6632136498636463</v>
      </c>
      <c r="DP90" s="12">
        <f t="shared" si="21"/>
        <v>-111.17565976542201</v>
      </c>
      <c r="DQ90" s="12">
        <f t="shared" si="22"/>
        <v>-15.626268031699116</v>
      </c>
      <c r="DR90" s="5">
        <f>(2 *DK90 +AU90*$DN90)/2</f>
        <v>6.6013538549150752</v>
      </c>
      <c r="DS90" s="5">
        <f>(2 *DL90 +AV90*$DN90)/2</f>
        <v>-116.76409925041908</v>
      </c>
      <c r="DT90" s="5">
        <f>(2 *DM90 +AW90*$DN90)/2</f>
        <v>-8.2534515051233548</v>
      </c>
      <c r="DU90" s="5">
        <f>SQRT(DR90^2+DS90^2+DT90^2)</f>
        <v>117.24142701377761</v>
      </c>
      <c r="DV90" s="16">
        <f>DR90/$DU90</f>
        <v>5.6305642323334376E-2</v>
      </c>
      <c r="DW90" s="16">
        <f>DS90/$DU90</f>
        <v>-0.99592867661613815</v>
      </c>
      <c r="DX90" s="16">
        <f>DT90/$DU90</f>
        <v>-7.0397057723917425E-2</v>
      </c>
      <c r="DY90" s="16">
        <f t="shared" si="23"/>
        <v>24.269911794695307</v>
      </c>
      <c r="DZ90" s="9">
        <f>AU90+$DY90*DV90</f>
        <v>6.0520693771173786</v>
      </c>
      <c r="EA90" s="9">
        <f>AV90+$DY90*DW90</f>
        <v>0.48830943401359761</v>
      </c>
      <c r="EB90" s="9">
        <f>AW90+$DY90*DX90+32.174</f>
        <v>-2.067639180364651</v>
      </c>
      <c r="EC90" s="9">
        <f t="shared" si="24"/>
        <v>6.4141345190888863</v>
      </c>
      <c r="ED90" s="22">
        <f t="shared" si="25"/>
        <v>8.6684894409020594E-2</v>
      </c>
      <c r="EE90" s="22">
        <f t="shared" si="26"/>
        <v>4.9533334155124252E-2</v>
      </c>
      <c r="EF90" s="22">
        <f t="shared" si="27"/>
        <v>458.31675500417981</v>
      </c>
      <c r="EG90" s="23">
        <f t="shared" si="28"/>
        <v>0.20682164034484649</v>
      </c>
      <c r="EH90" s="12">
        <f>IF(S90="L",1,-1)</f>
        <v>-1</v>
      </c>
      <c r="EI90" s="10">
        <f>DEGREES(ATAN(DM90/SQRT(DL90^2+DK90^2)))</f>
        <v>-0.41195847256401186</v>
      </c>
      <c r="EJ90" s="10">
        <f>-DEGREES(ATAN(DK90/SQRT(DL90^2+DM90^2)))*EH90</f>
        <v>2.592221075386492</v>
      </c>
      <c r="EK90" s="10">
        <f>DEGREES(ATAN(DQ90/SQRT(DP90^2+DO90^2)))</f>
        <v>-7.9820875587519078</v>
      </c>
      <c r="EL90" s="10">
        <f>-DEGREES(ATAN(DO90/SQRT(DP90^2+DQ90^2)))*EH90</f>
        <v>3.9048348457170405</v>
      </c>
      <c r="EM90" s="15">
        <f>(AD90-D90- (DK90/DL90)*(17/12-BO90))*12*EH90</f>
        <v>-7.1268419211868643</v>
      </c>
      <c r="EN90" s="15">
        <f>(AE90-E90-(DM90/DL90)*(17/12-BO90)+0.5*32.174*DN90^2)*12</f>
        <v>-0.65088756070883846</v>
      </c>
      <c r="EO90" s="15">
        <f t="shared" si="29"/>
        <v>7.1565026644494427</v>
      </c>
      <c r="EP90" s="15">
        <f>EM90/DN90*0.4</f>
        <v>-6.2895454614411577</v>
      </c>
      <c r="EQ90" s="15">
        <f>EN90/DN90*0.4</f>
        <v>-0.57441808709053344</v>
      </c>
      <c r="ER90" s="17">
        <f>SIN(RADIANS(CJ90))*EH90</f>
        <v>-0.62932039104983739</v>
      </c>
      <c r="ES90" s="17">
        <f t="shared" si="30"/>
        <v>-0.7771459614569709</v>
      </c>
      <c r="ET90" s="16">
        <f t="shared" si="31"/>
        <v>1</v>
      </c>
      <c r="EU90" s="20">
        <f>(0.5*DZ90*DN90^2)*12*EH90</f>
        <v>-7.459863168351264</v>
      </c>
      <c r="EV90" s="20">
        <f>(0.5*EB90*DN90^2)*12</f>
        <v>-2.5486002234807339</v>
      </c>
      <c r="EW90" s="20">
        <f t="shared" si="32"/>
        <v>7.88320503283086</v>
      </c>
      <c r="EX90" s="14">
        <f t="shared" si="33"/>
        <v>-2.498801494364101</v>
      </c>
      <c r="EY90" s="14">
        <f t="shared" si="34"/>
        <v>3.5778007311210365</v>
      </c>
      <c r="EZ90" s="5">
        <f t="shared" si="35"/>
        <v>-2.623108865846338</v>
      </c>
      <c r="FA90" s="5">
        <f t="shared" si="36"/>
        <v>4.910759583124098</v>
      </c>
      <c r="FB90" s="9">
        <f>IFERROR(INDEX('Pitcher Heights'!$B:$B,MATCH(H90,'Pitcher Heights'!A:A,0)),75)</f>
        <v>74</v>
      </c>
      <c r="FC90" s="26">
        <f>(9.58+0.31*FB90+1.02*ABS(D90)-2.57*E90-1.88*BE90)</f>
        <v>10.243500000000012</v>
      </c>
      <c r="FD90" s="26">
        <f>17.16 -0.25*FB90-0.85*ABS(D90)+2.53*E90+0.665*BE90</f>
        <v>13.7576</v>
      </c>
      <c r="FE90" s="26">
        <f t="shared" si="37"/>
        <v>-16.533045461441169</v>
      </c>
      <c r="FF90" s="26">
        <f t="shared" si="38"/>
        <v>-14.332018087090534</v>
      </c>
    </row>
    <row r="91" spans="1:162" x14ac:dyDescent="0.25">
      <c r="A91" t="s">
        <v>131</v>
      </c>
      <c r="B91" s="1">
        <v>45505</v>
      </c>
      <c r="C91">
        <v>85.9</v>
      </c>
      <c r="D91">
        <v>-1.5</v>
      </c>
      <c r="E91">
        <v>5.99</v>
      </c>
      <c r="F91" t="s">
        <v>178</v>
      </c>
      <c r="G91">
        <v>677587</v>
      </c>
      <c r="H91">
        <v>544150</v>
      </c>
      <c r="J91" t="s">
        <v>116</v>
      </c>
      <c r="O91">
        <v>11</v>
      </c>
      <c r="P91" t="s">
        <v>192</v>
      </c>
      <c r="Q91" t="s">
        <v>118</v>
      </c>
      <c r="R91" t="s">
        <v>119</v>
      </c>
      <c r="S91" t="s">
        <v>118</v>
      </c>
      <c r="T91" t="s">
        <v>120</v>
      </c>
      <c r="U91" t="s">
        <v>121</v>
      </c>
      <c r="V91" t="s">
        <v>122</v>
      </c>
      <c r="Y91">
        <v>2</v>
      </c>
      <c r="Z91">
        <v>2</v>
      </c>
      <c r="AA91">
        <v>2024</v>
      </c>
      <c r="AB91">
        <v>-1.31</v>
      </c>
      <c r="AC91">
        <v>0.84</v>
      </c>
      <c r="AD91">
        <v>-2.08</v>
      </c>
      <c r="AE91">
        <v>3.36</v>
      </c>
      <c r="AI91">
        <v>1</v>
      </c>
      <c r="AJ91">
        <v>6</v>
      </c>
      <c r="AK91" t="s">
        <v>123</v>
      </c>
      <c r="AR91">
        <v>1.28095444925386</v>
      </c>
      <c r="AS91">
        <v>-125.11062270671</v>
      </c>
      <c r="AT91">
        <v>-1.70591143616647</v>
      </c>
      <c r="AU91">
        <v>-13.971580587305199</v>
      </c>
      <c r="AV91">
        <v>25.526881335455499</v>
      </c>
      <c r="AW91">
        <v>-23.173973155429799</v>
      </c>
      <c r="AX91">
        <v>3.18</v>
      </c>
      <c r="AY91">
        <v>1.45</v>
      </c>
      <c r="BC91">
        <v>86.1</v>
      </c>
      <c r="BD91">
        <v>2124</v>
      </c>
      <c r="BE91">
        <v>6.4</v>
      </c>
      <c r="BF91">
        <v>746607</v>
      </c>
      <c r="BG91">
        <v>668939</v>
      </c>
      <c r="BH91">
        <v>663624</v>
      </c>
      <c r="BI91">
        <v>702616</v>
      </c>
      <c r="BJ91">
        <v>602104</v>
      </c>
      <c r="BK91">
        <v>683002</v>
      </c>
      <c r="BL91">
        <v>681297</v>
      </c>
      <c r="BM91">
        <v>656775</v>
      </c>
      <c r="BN91">
        <v>623993</v>
      </c>
      <c r="BO91">
        <v>54.1</v>
      </c>
      <c r="BW91">
        <v>49</v>
      </c>
      <c r="BX91">
        <v>5</v>
      </c>
      <c r="BY91" t="s">
        <v>132</v>
      </c>
      <c r="BZ91">
        <v>5</v>
      </c>
      <c r="CA91">
        <v>2</v>
      </c>
      <c r="CB91">
        <v>5</v>
      </c>
      <c r="CC91">
        <v>2</v>
      </c>
      <c r="CD91">
        <v>2</v>
      </c>
      <c r="CE91">
        <v>5</v>
      </c>
      <c r="CF91">
        <v>5</v>
      </c>
      <c r="CG91">
        <v>2</v>
      </c>
      <c r="CH91" t="s">
        <v>126</v>
      </c>
      <c r="CI91" t="s">
        <v>126</v>
      </c>
      <c r="CJ91">
        <v>230</v>
      </c>
      <c r="CK91">
        <v>0</v>
      </c>
      <c r="CL91">
        <v>6.8000000000000005E-2</v>
      </c>
      <c r="CP91">
        <v>-6.8000000000000005E-2</v>
      </c>
      <c r="CR91">
        <v>3</v>
      </c>
      <c r="CS91">
        <v>3</v>
      </c>
      <c r="CT91">
        <v>0.91100000000000003</v>
      </c>
      <c r="CU91">
        <v>0.91100000000000003</v>
      </c>
      <c r="CV91">
        <v>34</v>
      </c>
      <c r="CW91">
        <v>23</v>
      </c>
      <c r="CX91">
        <v>35</v>
      </c>
      <c r="CY91">
        <v>23</v>
      </c>
      <c r="CZ91">
        <v>1</v>
      </c>
      <c r="DA91">
        <v>2</v>
      </c>
      <c r="DB91">
        <v>4</v>
      </c>
      <c r="DC91">
        <v>2</v>
      </c>
      <c r="DD91">
        <v>5</v>
      </c>
      <c r="DE91">
        <v>1</v>
      </c>
      <c r="DF91">
        <v>2.2400000000000002</v>
      </c>
      <c r="DG91">
        <v>1.31</v>
      </c>
      <c r="DH91">
        <v>-1.31</v>
      </c>
      <c r="DI91">
        <v>35.1</v>
      </c>
      <c r="DJ91" s="6">
        <f>(-AS91-SQRT(AS91^2-2*AV91*(50-BO91)))/AV91</f>
        <v>-3.2662164540518152E-2</v>
      </c>
      <c r="DK91" s="2">
        <f>AR91+AU91*$DJ91</f>
        <v>1.7372965132875318</v>
      </c>
      <c r="DL91" s="2">
        <f>AS91+AV91*$DJ91</f>
        <v>-125.94438590509493</v>
      </c>
      <c r="DM91" s="2">
        <f>AT91+AW91*$DJ91</f>
        <v>-0.94899931190627129</v>
      </c>
      <c r="DN91" s="4">
        <f>(-DL91-SQRT(DL91^2-2*AV91*(BO91-17/12)))/AV91</f>
        <v>0.43772363011024656</v>
      </c>
      <c r="DO91" s="12">
        <f t="shared" si="20"/>
        <v>-4.3783944597655502</v>
      </c>
      <c r="DP91" s="12">
        <f t="shared" si="21"/>
        <v>-114.77066674154585</v>
      </c>
      <c r="DQ91" s="12">
        <f t="shared" si="22"/>
        <v>-11.092794965578408</v>
      </c>
      <c r="DR91" s="5">
        <f>(2 *DK91 +AU91*$DN91)/2</f>
        <v>-1.3205489732390094</v>
      </c>
      <c r="DS91" s="5">
        <f>(2 *DL91 +AV91*$DN91)/2</f>
        <v>-120.3575263233204</v>
      </c>
      <c r="DT91" s="5">
        <f>(2 *DM91 +AW91*$DN91)/2</f>
        <v>-6.0208971387423391</v>
      </c>
      <c r="DU91" s="5">
        <f>SQRT(DR91^2+DS91^2+DT91^2)</f>
        <v>120.5152654007566</v>
      </c>
      <c r="DV91" s="16">
        <f>DR91/$DU91</f>
        <v>-1.0957524499885629E-2</v>
      </c>
      <c r="DW91" s="16">
        <f>DS91/$DU91</f>
        <v>-0.9986911278259093</v>
      </c>
      <c r="DX91" s="16">
        <f>DT91/$DU91</f>
        <v>-4.9959622282875871E-2</v>
      </c>
      <c r="DY91" s="16">
        <f t="shared" si="23"/>
        <v>25.790013915887151</v>
      </c>
      <c r="DZ91" s="9">
        <f>AU91+$DY91*DV91</f>
        <v>-14.254175296640923</v>
      </c>
      <c r="EA91" s="9">
        <f>AV91+$DY91*DW91</f>
        <v>-0.22937674884773429</v>
      </c>
      <c r="EB91" s="9">
        <f>AW91+$DY91*DX91+32.174</f>
        <v>7.7115674906623646</v>
      </c>
      <c r="EC91" s="9">
        <f t="shared" si="24"/>
        <v>16.208096749566895</v>
      </c>
      <c r="ED91" s="22">
        <f t="shared" si="25"/>
        <v>0.20730770784532104</v>
      </c>
      <c r="EE91" s="22">
        <f t="shared" si="26"/>
        <v>0.15930803157065765</v>
      </c>
      <c r="EF91" s="22">
        <f t="shared" si="27"/>
        <v>1515.1890027351667</v>
      </c>
      <c r="EG91" s="23">
        <f t="shared" si="28"/>
        <v>0.71336582049678277</v>
      </c>
      <c r="EH91" s="12">
        <f>IF(S91="L",1,-1)</f>
        <v>-1</v>
      </c>
      <c r="EI91" s="10">
        <f>DEGREES(ATAN(DM91/SQRT(DL91^2+DK91^2)))</f>
        <v>-0.43167826713379759</v>
      </c>
      <c r="EJ91" s="10">
        <f>-DEGREES(ATAN(DK91/SQRT(DL91^2+DM91^2)))*EH91</f>
        <v>0.7902743691869758</v>
      </c>
      <c r="EK91" s="10">
        <f>DEGREES(ATAN(DQ91/SQRT(DP91^2+DO91^2)))</f>
        <v>-5.516606142118837</v>
      </c>
      <c r="EL91" s="10">
        <f>-DEGREES(ATAN(DO91/SQRT(DP91^2+DQ91^2)))*EH91</f>
        <v>-2.1745977204662008</v>
      </c>
      <c r="EM91" s="15">
        <f>(AD91-D91- (DK91/DL91)*(17/12-BO91))*12*EH91</f>
        <v>15.680665457275827</v>
      </c>
      <c r="EN91" s="15">
        <f>(AE91-E91-(DM91/DL91)*(17/12-BO91)+0.5*32.174*DN91^2)*12</f>
        <v>10.191280908968253</v>
      </c>
      <c r="EO91" s="15">
        <f t="shared" si="29"/>
        <v>18.701483249959189</v>
      </c>
      <c r="EP91" s="15">
        <f>EM91/DN91*0.4</f>
        <v>14.32928393957296</v>
      </c>
      <c r="EQ91" s="15">
        <f>EN91/DN91*0.4</f>
        <v>9.31298217224548</v>
      </c>
      <c r="ER91" s="17">
        <f>SIN(RADIANS(CJ91))*EH91</f>
        <v>0.7660444431189779</v>
      </c>
      <c r="ES91" s="17">
        <f t="shared" si="30"/>
        <v>0.64278760968653947</v>
      </c>
      <c r="ET91" s="16">
        <f t="shared" si="31"/>
        <v>1</v>
      </c>
      <c r="EU91" s="20">
        <f>(0.5*DZ91*DN91^2)*12*EH91</f>
        <v>16.386768949043923</v>
      </c>
      <c r="EV91" s="20">
        <f>(0.5*EB91*DN91^2)*12</f>
        <v>8.8653094321228014</v>
      </c>
      <c r="EW91" s="20">
        <f t="shared" si="32"/>
        <v>18.631154229318042</v>
      </c>
      <c r="EX91" s="14">
        <f t="shared" si="33"/>
        <v>2.1144767827821926</v>
      </c>
      <c r="EY91" s="14">
        <f t="shared" si="34"/>
        <v>-3.1105656606418037</v>
      </c>
      <c r="EZ91" s="5">
        <f t="shared" si="35"/>
        <v>1.354498135561947</v>
      </c>
      <c r="FA91" s="5">
        <f t="shared" si="36"/>
        <v>-1.8298008068658707</v>
      </c>
      <c r="FB91" s="9">
        <f>IFERROR(INDEX('Pitcher Heights'!$B:$B,MATCH(H91,'Pitcher Heights'!A:A,0)),75)</f>
        <v>75</v>
      </c>
      <c r="FC91" s="26">
        <f>(9.58+0.31*FB91+1.02*ABS(D91)-2.57*E91-1.88*BE91)</f>
        <v>6.9336999999999982</v>
      </c>
      <c r="FD91" s="26">
        <f>17.16 -0.25*FB91-0.85*ABS(D91)+2.53*E91+0.665*BE91</f>
        <v>16.5457</v>
      </c>
      <c r="FE91" s="26">
        <f t="shared" si="37"/>
        <v>7.3955839395729619</v>
      </c>
      <c r="FF91" s="26">
        <f t="shared" si="38"/>
        <v>-7.2327178277545201</v>
      </c>
    </row>
    <row r="92" spans="1:162" x14ac:dyDescent="0.25">
      <c r="A92" t="s">
        <v>143</v>
      </c>
      <c r="B92" s="1">
        <v>45505</v>
      </c>
      <c r="C92">
        <v>92.4</v>
      </c>
      <c r="D92">
        <v>-2.99</v>
      </c>
      <c r="E92">
        <v>4.6500000000000004</v>
      </c>
      <c r="F92" t="s">
        <v>202</v>
      </c>
      <c r="G92">
        <v>656811</v>
      </c>
      <c r="H92">
        <v>680704</v>
      </c>
      <c r="J92" t="s">
        <v>116</v>
      </c>
      <c r="O92">
        <v>11</v>
      </c>
      <c r="P92" t="s">
        <v>234</v>
      </c>
      <c r="Q92" t="s">
        <v>118</v>
      </c>
      <c r="R92" t="s">
        <v>119</v>
      </c>
      <c r="S92" t="s">
        <v>118</v>
      </c>
      <c r="T92" t="s">
        <v>120</v>
      </c>
      <c r="U92" t="s">
        <v>121</v>
      </c>
      <c r="V92" t="s">
        <v>122</v>
      </c>
      <c r="Y92">
        <v>0</v>
      </c>
      <c r="Z92">
        <v>0</v>
      </c>
      <c r="AA92">
        <v>2024</v>
      </c>
      <c r="AB92">
        <v>-1.2</v>
      </c>
      <c r="AC92">
        <v>0.99</v>
      </c>
      <c r="AD92">
        <v>-1.1499999999999999</v>
      </c>
      <c r="AE92">
        <v>2.59</v>
      </c>
      <c r="AI92">
        <v>0</v>
      </c>
      <c r="AJ92">
        <v>9</v>
      </c>
      <c r="AK92" t="s">
        <v>140</v>
      </c>
      <c r="AR92">
        <v>7.3335280975077897</v>
      </c>
      <c r="AS92">
        <v>-134.398211135249</v>
      </c>
      <c r="AT92">
        <v>-1.62291356752303</v>
      </c>
      <c r="AU92">
        <v>-16.1384948351213</v>
      </c>
      <c r="AV92">
        <v>28.864038555594099</v>
      </c>
      <c r="AW92">
        <v>-19.974120280384</v>
      </c>
      <c r="AX92">
        <v>3.5</v>
      </c>
      <c r="AY92">
        <v>1.55</v>
      </c>
      <c r="BC92">
        <v>92.7</v>
      </c>
      <c r="BD92">
        <v>2463</v>
      </c>
      <c r="BE92">
        <v>6.5</v>
      </c>
      <c r="BF92">
        <v>746607</v>
      </c>
      <c r="BG92">
        <v>666310</v>
      </c>
      <c r="BH92">
        <v>647304</v>
      </c>
      <c r="BI92">
        <v>671289</v>
      </c>
      <c r="BJ92">
        <v>682177</v>
      </c>
      <c r="BK92">
        <v>677587</v>
      </c>
      <c r="BL92">
        <v>680757</v>
      </c>
      <c r="BM92">
        <v>657041</v>
      </c>
      <c r="BN92">
        <v>678877</v>
      </c>
      <c r="BO92">
        <v>54.02</v>
      </c>
      <c r="BW92">
        <v>73</v>
      </c>
      <c r="BX92">
        <v>1</v>
      </c>
      <c r="BY92" t="s">
        <v>144</v>
      </c>
      <c r="BZ92">
        <v>10</v>
      </c>
      <c r="CA92">
        <v>3</v>
      </c>
      <c r="CB92">
        <v>3</v>
      </c>
      <c r="CC92">
        <v>10</v>
      </c>
      <c r="CD92">
        <v>3</v>
      </c>
      <c r="CE92">
        <v>10</v>
      </c>
      <c r="CF92">
        <v>3</v>
      </c>
      <c r="CG92">
        <v>10</v>
      </c>
      <c r="CH92" t="s">
        <v>126</v>
      </c>
      <c r="CI92" t="s">
        <v>126</v>
      </c>
      <c r="CJ92">
        <v>243</v>
      </c>
      <c r="CK92">
        <v>0</v>
      </c>
      <c r="CL92">
        <v>3.4000000000000002E-2</v>
      </c>
      <c r="CP92">
        <v>-3.4000000000000002E-2</v>
      </c>
      <c r="CR92">
        <v>7</v>
      </c>
      <c r="CS92">
        <v>-7</v>
      </c>
      <c r="CT92">
        <v>0.999</v>
      </c>
      <c r="CU92">
        <v>1E-3</v>
      </c>
      <c r="CV92">
        <v>27</v>
      </c>
      <c r="CW92">
        <v>30</v>
      </c>
      <c r="CX92">
        <v>27</v>
      </c>
      <c r="CY92">
        <v>31</v>
      </c>
      <c r="CZ92">
        <v>1</v>
      </c>
      <c r="DA92">
        <v>3</v>
      </c>
      <c r="DB92">
        <v>2</v>
      </c>
      <c r="DC92">
        <v>1</v>
      </c>
      <c r="DD92">
        <v>2</v>
      </c>
      <c r="DE92">
        <v>1</v>
      </c>
      <c r="DF92">
        <v>1.68</v>
      </c>
      <c r="DG92">
        <v>1.2</v>
      </c>
      <c r="DH92">
        <v>-1.2</v>
      </c>
      <c r="DI92">
        <v>17.3</v>
      </c>
      <c r="DJ92" s="6">
        <f>(-AS92-SQRT(AS92^2-2*AV92*(50-BO92)))/AV92</f>
        <v>-2.9815652224694688E-2</v>
      </c>
      <c r="DK92" s="2">
        <f>AR92+AU92*$DJ92</f>
        <v>7.8147078469417979</v>
      </c>
      <c r="DL92" s="2">
        <f>AS92+AV92*$DJ92</f>
        <v>-135.25881127062277</v>
      </c>
      <c r="DM92" s="2">
        <f>AT92+AW92*$DJ92</f>
        <v>-1.0273721437488794</v>
      </c>
      <c r="DN92" s="4">
        <f>(-DL92-SQRT(DL92^2-2*AV92*(BO92-17/12)))/AV92</f>
        <v>0.40654376354266253</v>
      </c>
      <c r="DO92" s="12">
        <f t="shared" si="20"/>
        <v>1.2537034187577634</v>
      </c>
      <c r="DP92" s="12">
        <f t="shared" si="21"/>
        <v>-123.52431640519103</v>
      </c>
      <c r="DQ92" s="12">
        <f t="shared" si="22"/>
        <v>-9.1477261759900124</v>
      </c>
      <c r="DR92" s="5">
        <f>(2 *DK92 +AU92*$DN92)/2</f>
        <v>4.5342056328497806</v>
      </c>
      <c r="DS92" s="5">
        <f>(2 *DL92 +AV92*$DN92)/2</f>
        <v>-129.39156383790692</v>
      </c>
      <c r="DT92" s="5">
        <f>(2 *DM92 +AW92*$DN92)/2</f>
        <v>-5.0875491598694458</v>
      </c>
      <c r="DU92" s="5">
        <f>SQRT(DR92^2+DS92^2+DT92^2)</f>
        <v>129.57090325221245</v>
      </c>
      <c r="DV92" s="16">
        <f>DR92/$DU92</f>
        <v>3.4994011147887541E-2</v>
      </c>
      <c r="DW92" s="16">
        <f>DS92/$DU92</f>
        <v>-0.99861589747540436</v>
      </c>
      <c r="DX92" s="16">
        <f>DT92/$DU92</f>
        <v>-3.9264595925262838E-2</v>
      </c>
      <c r="DY92" s="16">
        <f t="shared" si="23"/>
        <v>29.867861782657169</v>
      </c>
      <c r="DZ92" s="9">
        <f>AU92+$DY92*DV92</f>
        <v>-15.093298546935431</v>
      </c>
      <c r="EA92" s="9">
        <f>AV92+$DY92*DW92</f>
        <v>-0.96248304416542041</v>
      </c>
      <c r="EB92" s="9">
        <f>AW92+$DY92*DX92+32.174</f>
        <v>11.027130195568365</v>
      </c>
      <c r="EC92" s="9">
        <f t="shared" si="24"/>
        <v>18.717148153157435</v>
      </c>
      <c r="ED92" s="22">
        <f t="shared" si="25"/>
        <v>0.20710579822166333</v>
      </c>
      <c r="EE92" s="22">
        <f t="shared" si="26"/>
        <v>0.15904779273685885</v>
      </c>
      <c r="EF92" s="22">
        <f t="shared" si="27"/>
        <v>1626.3806897564377</v>
      </c>
      <c r="EG92" s="23">
        <f t="shared" si="28"/>
        <v>0.66032508719303196</v>
      </c>
      <c r="EH92" s="12">
        <f>IF(S92="L",1,-1)</f>
        <v>-1</v>
      </c>
      <c r="EI92" s="10">
        <f>DEGREES(ATAN(DM92/SQRT(DL92^2+DK92^2)))</f>
        <v>-0.4344630877740594</v>
      </c>
      <c r="EJ92" s="10">
        <f>-DEGREES(ATAN(DK92/SQRT(DL92^2+DM92^2)))*EH92</f>
        <v>3.3065475810340184</v>
      </c>
      <c r="EK92" s="10">
        <f>DEGREES(ATAN(DQ92/SQRT(DP92^2+DO92^2)))</f>
        <v>-4.2351518822934997</v>
      </c>
      <c r="EL92" s="10">
        <f>-DEGREES(ATAN(DO92/SQRT(DP92^2+DQ92^2)))*EH92</f>
        <v>0.57991254747939203</v>
      </c>
      <c r="EM92" s="15">
        <f>(AD92-D92- (DK92/DL92)*(17/12-BO92))*12*EH92</f>
        <v>14.390497817948384</v>
      </c>
      <c r="EN92" s="15">
        <f>(AE92-E92-(DM92/DL92)*(17/12-BO92)+0.5*32.174*DN92^2)*12</f>
        <v>11.980541760715717</v>
      </c>
      <c r="EO92" s="15">
        <f t="shared" si="29"/>
        <v>18.724844681028213</v>
      </c>
      <c r="EP92" s="15">
        <f>EM92/DN92*0.4</f>
        <v>14.158867121756501</v>
      </c>
      <c r="EQ92" s="15">
        <f>EN92/DN92*0.4</f>
        <v>11.787701925437098</v>
      </c>
      <c r="ER92" s="17">
        <f>SIN(RADIANS(CJ92))*EH92</f>
        <v>0.89100652418836779</v>
      </c>
      <c r="ES92" s="17">
        <f t="shared" si="30"/>
        <v>0.45399049973954692</v>
      </c>
      <c r="ET92" s="16">
        <f t="shared" si="31"/>
        <v>1</v>
      </c>
      <c r="EU92" s="20">
        <f>(0.5*DZ92*DN92^2)*12*EH92</f>
        <v>14.967525940004649</v>
      </c>
      <c r="EV92" s="20">
        <f>(0.5*EB92*DN92^2)*12</f>
        <v>10.935241009957352</v>
      </c>
      <c r="EW92" s="20">
        <f t="shared" si="32"/>
        <v>18.53662128626911</v>
      </c>
      <c r="EX92" s="14">
        <f t="shared" si="33"/>
        <v>-1.5487245624701025</v>
      </c>
      <c r="EY92" s="14">
        <f t="shared" si="34"/>
        <v>2.5197910487213164</v>
      </c>
      <c r="EZ92" s="5">
        <f t="shared" si="35"/>
        <v>-2.29346095726161</v>
      </c>
      <c r="FA92" s="5">
        <f t="shared" si="36"/>
        <v>3.4796401664303218</v>
      </c>
      <c r="FB92" s="9">
        <f>IFERROR(INDEX('Pitcher Heights'!$B:$B,MATCH(H92,'Pitcher Heights'!A:A,0)),75)</f>
        <v>71</v>
      </c>
      <c r="FC92" s="26">
        <f>(9.58+0.31*FB92+1.02*ABS(D92)-2.57*E92-1.88*BE92)</f>
        <v>10.469300000000004</v>
      </c>
      <c r="FD92" s="26">
        <f>17.16 -0.25*FB92-0.85*ABS(D92)+2.53*E92+0.665*BE92</f>
        <v>12.955499999999999</v>
      </c>
      <c r="FE92" s="26">
        <f t="shared" si="37"/>
        <v>3.6895671217564967</v>
      </c>
      <c r="FF92" s="26">
        <f t="shared" si="38"/>
        <v>-1.1677980745629011</v>
      </c>
    </row>
    <row r="93" spans="1:162" x14ac:dyDescent="0.25">
      <c r="A93" t="s">
        <v>131</v>
      </c>
      <c r="B93" s="1">
        <v>45505</v>
      </c>
      <c r="C93">
        <v>86.5</v>
      </c>
      <c r="D93">
        <v>2.58</v>
      </c>
      <c r="E93">
        <v>5.57</v>
      </c>
      <c r="F93" t="s">
        <v>114</v>
      </c>
      <c r="G93">
        <v>678877</v>
      </c>
      <c r="H93">
        <v>669432</v>
      </c>
      <c r="J93" t="s">
        <v>128</v>
      </c>
      <c r="O93">
        <v>6</v>
      </c>
      <c r="P93" t="s">
        <v>171</v>
      </c>
      <c r="Q93" t="s">
        <v>118</v>
      </c>
      <c r="R93" t="s">
        <v>118</v>
      </c>
      <c r="S93" t="s">
        <v>119</v>
      </c>
      <c r="T93" t="s">
        <v>120</v>
      </c>
      <c r="U93" t="s">
        <v>121</v>
      </c>
      <c r="V93" t="s">
        <v>129</v>
      </c>
      <c r="Y93">
        <v>0</v>
      </c>
      <c r="Z93">
        <v>2</v>
      </c>
      <c r="AA93">
        <v>2024</v>
      </c>
      <c r="AB93">
        <v>1.2</v>
      </c>
      <c r="AC93">
        <v>0.1</v>
      </c>
      <c r="AD93">
        <v>0.63</v>
      </c>
      <c r="AE93">
        <v>2.2799999999999998</v>
      </c>
      <c r="AI93">
        <v>2</v>
      </c>
      <c r="AJ93">
        <v>3</v>
      </c>
      <c r="AK93" t="s">
        <v>123</v>
      </c>
      <c r="AR93">
        <v>-7.1671890968808603</v>
      </c>
      <c r="AS93">
        <v>-125.78353958623801</v>
      </c>
      <c r="AT93">
        <v>-1.85343445853827</v>
      </c>
      <c r="AU93">
        <v>14.197371573641201</v>
      </c>
      <c r="AV93">
        <v>24.188925063528298</v>
      </c>
      <c r="AW93">
        <v>-30.977517902608501</v>
      </c>
      <c r="AX93">
        <v>3.49</v>
      </c>
      <c r="AY93">
        <v>1.7</v>
      </c>
      <c r="AZ93">
        <v>179</v>
      </c>
      <c r="BA93">
        <v>74.400000000000006</v>
      </c>
      <c r="BB93">
        <v>65</v>
      </c>
      <c r="BC93">
        <v>87.6</v>
      </c>
      <c r="BD93">
        <v>1798</v>
      </c>
      <c r="BE93">
        <v>6.9</v>
      </c>
      <c r="BF93">
        <v>746607</v>
      </c>
      <c r="BG93">
        <v>668939</v>
      </c>
      <c r="BH93">
        <v>663624</v>
      </c>
      <c r="BI93">
        <v>702616</v>
      </c>
      <c r="BJ93">
        <v>602104</v>
      </c>
      <c r="BK93">
        <v>683002</v>
      </c>
      <c r="BL93">
        <v>681297</v>
      </c>
      <c r="BM93">
        <v>656775</v>
      </c>
      <c r="BN93">
        <v>623993</v>
      </c>
      <c r="BO93">
        <v>53.62</v>
      </c>
      <c r="BW93">
        <v>26</v>
      </c>
      <c r="BX93">
        <v>3</v>
      </c>
      <c r="BY93" t="s">
        <v>132</v>
      </c>
      <c r="BZ93">
        <v>5</v>
      </c>
      <c r="CA93">
        <v>1</v>
      </c>
      <c r="CB93">
        <v>5</v>
      </c>
      <c r="CC93">
        <v>1</v>
      </c>
      <c r="CD93">
        <v>1</v>
      </c>
      <c r="CE93">
        <v>5</v>
      </c>
      <c r="CF93">
        <v>5</v>
      </c>
      <c r="CG93">
        <v>1</v>
      </c>
      <c r="CH93" t="s">
        <v>126</v>
      </c>
      <c r="CI93" t="s">
        <v>126</v>
      </c>
      <c r="CJ93">
        <v>115</v>
      </c>
      <c r="CK93">
        <v>0</v>
      </c>
      <c r="CL93">
        <v>0</v>
      </c>
      <c r="CM93">
        <v>77.599999999999994</v>
      </c>
      <c r="CN93">
        <v>7.4</v>
      </c>
      <c r="CP93">
        <v>0</v>
      </c>
      <c r="CQ93">
        <v>88</v>
      </c>
      <c r="CR93">
        <v>4</v>
      </c>
      <c r="CS93">
        <v>4</v>
      </c>
      <c r="CT93">
        <v>0.89</v>
      </c>
      <c r="CU93">
        <v>0.89</v>
      </c>
      <c r="CV93">
        <v>26</v>
      </c>
      <c r="CW93">
        <v>22</v>
      </c>
      <c r="CX93">
        <v>27</v>
      </c>
      <c r="CY93">
        <v>23</v>
      </c>
      <c r="CZ93">
        <v>2</v>
      </c>
      <c r="DA93">
        <v>1</v>
      </c>
      <c r="DB93">
        <v>6</v>
      </c>
      <c r="DC93">
        <v>3</v>
      </c>
      <c r="DD93">
        <v>6</v>
      </c>
      <c r="DE93">
        <v>2</v>
      </c>
      <c r="DF93">
        <v>2.94</v>
      </c>
      <c r="DG93">
        <v>1.2</v>
      </c>
      <c r="DH93">
        <v>-1.2</v>
      </c>
      <c r="DI93">
        <v>19.3</v>
      </c>
      <c r="DJ93" s="6">
        <f>(-AS93-SQRT(AS93^2-2*AV93*(50-BO93)))/AV93</f>
        <v>-2.8700397904181434E-2</v>
      </c>
      <c r="DK93" s="2">
        <f>AR93+AU93*$DJ93</f>
        <v>-7.5746593102378776</v>
      </c>
      <c r="DL93" s="2">
        <f>AS93+AV93*$DJ93</f>
        <v>-126.4777713604357</v>
      </c>
      <c r="DM93" s="2">
        <f>AT93+AW93*$DJ93</f>
        <v>-0.96436736864950223</v>
      </c>
      <c r="DN93" s="4">
        <f>(-DL93-SQRT(DL93^2-2*AV93*(BO93-17/12)))/AV93</f>
        <v>0.43046659218587774</v>
      </c>
      <c r="DO93" s="12">
        <f t="shared" si="20"/>
        <v>-1.4631651509358976</v>
      </c>
      <c r="DP93" s="12">
        <f t="shared" si="21"/>
        <v>-116.0652472196991</v>
      </c>
      <c r="DQ93" s="12">
        <f t="shared" si="22"/>
        <v>-14.299153934562401</v>
      </c>
      <c r="DR93" s="5">
        <f>(2 *DK93 +AU93*$DN93)/2</f>
        <v>-4.5189122305868876</v>
      </c>
      <c r="DS93" s="5">
        <f>(2 *DL93 +AV93*$DN93)/2</f>
        <v>-121.2715092900674</v>
      </c>
      <c r="DT93" s="5">
        <f>(2 *DM93 +AW93*$DN93)/2</f>
        <v>-7.6317606516059522</v>
      </c>
      <c r="DU93" s="5">
        <f>SQRT(DR93^2+DS93^2+DT93^2)</f>
        <v>121.5954082351881</v>
      </c>
      <c r="DV93" s="16">
        <f>DR93/$DU93</f>
        <v>-3.7163510499068124E-2</v>
      </c>
      <c r="DW93" s="16">
        <f>DS93/$DU93</f>
        <v>-0.99733625677300064</v>
      </c>
      <c r="DX93" s="16">
        <f>DT93/$DU93</f>
        <v>-6.276355959794723E-2</v>
      </c>
      <c r="DY93" s="16">
        <f t="shared" si="23"/>
        <v>24.727211621185624</v>
      </c>
      <c r="DZ93" s="9">
        <f>AU93+$DY93*DV93</f>
        <v>13.278421584944589</v>
      </c>
      <c r="EA93" s="9">
        <f>AV93+$DY93*DW93</f>
        <v>-0.47241961517881137</v>
      </c>
      <c r="EB93" s="9">
        <f>AW93+$DY93*DX93+32.174</f>
        <v>-0.35548572288583813</v>
      </c>
      <c r="EC93" s="9">
        <f t="shared" si="24"/>
        <v>13.291577415021278</v>
      </c>
      <c r="ED93" s="22">
        <f t="shared" si="25"/>
        <v>0.16699740676163238</v>
      </c>
      <c r="EE93" s="22">
        <f t="shared" si="26"/>
        <v>0.11407471869165399</v>
      </c>
      <c r="EF93" s="22">
        <f t="shared" si="27"/>
        <v>1094.6963201423569</v>
      </c>
      <c r="EG93" s="23">
        <f t="shared" si="28"/>
        <v>0.6088411124262274</v>
      </c>
      <c r="EH93" s="12">
        <f>IF(S93="L",1,-1)</f>
        <v>1</v>
      </c>
      <c r="EI93" s="10">
        <f>DEGREES(ATAN(DM93/SQRT(DL93^2+DK93^2)))</f>
        <v>-0.43607892181701063</v>
      </c>
      <c r="EJ93" s="10">
        <f>-DEGREES(ATAN(DK93/SQRT(DL93^2+DM93^2)))*EH93</f>
        <v>3.4272083885344862</v>
      </c>
      <c r="EK93" s="10">
        <f>DEGREES(ATAN(DQ93/SQRT(DP93^2+DO93^2)))</f>
        <v>-7.0228546565226235</v>
      </c>
      <c r="EL93" s="10">
        <f>-DEGREES(ATAN(DO93/SQRT(DP93^2+DQ93^2)))*EH93</f>
        <v>0.71683633034879191</v>
      </c>
      <c r="EM93" s="15">
        <f>(AD93-D93- (DK93/DL93)*(17/12-BO93))*12*EH93</f>
        <v>14.117023958170016</v>
      </c>
      <c r="EN93" s="15">
        <f>(AE93-E93-(DM93/DL93)*(17/12-BO93)+0.5*32.174*DN93^2)*12</f>
        <v>1.0678182701430607</v>
      </c>
      <c r="EO93" s="15">
        <f t="shared" si="29"/>
        <v>14.157351492902814</v>
      </c>
      <c r="EP93" s="15">
        <f>EM93/DN93*0.4</f>
        <v>13.117881121956344</v>
      </c>
      <c r="EQ93" s="15">
        <f>EN93/DN93*0.4</f>
        <v>0.99224264045277755</v>
      </c>
      <c r="ER93" s="17">
        <f>SIN(RADIANS(CJ93))*EH93</f>
        <v>0.90630778703665005</v>
      </c>
      <c r="ES93" s="17">
        <f t="shared" si="30"/>
        <v>0.42261826174069933</v>
      </c>
      <c r="ET93" s="16">
        <f t="shared" si="31"/>
        <v>1</v>
      </c>
      <c r="EU93" s="20">
        <f>(0.5*DZ93*DN93^2)*12*EH93</f>
        <v>14.763067587272509</v>
      </c>
      <c r="EV93" s="20">
        <f>(0.5*EB93*DN93^2)*12</f>
        <v>-0.3952321983227613</v>
      </c>
      <c r="EW93" s="20">
        <f t="shared" si="32"/>
        <v>14.768357155654355</v>
      </c>
      <c r="EX93" s="14">
        <f t="shared" si="33"/>
        <v>1.3783904953645347</v>
      </c>
      <c r="EY93" s="14">
        <f t="shared" si="34"/>
        <v>-6.6366096282112235</v>
      </c>
      <c r="EZ93" s="5">
        <f t="shared" si="35"/>
        <v>1.2861060563372533</v>
      </c>
      <c r="FA93" s="5">
        <f t="shared" si="36"/>
        <v>-4.9153370086396206</v>
      </c>
      <c r="FB93" s="9">
        <f>IFERROR(INDEX('Pitcher Heights'!$B:$B,MATCH(H93,'Pitcher Heights'!A:A,0)),75)</f>
        <v>77</v>
      </c>
      <c r="FC93" s="26">
        <f>(9.58+0.31*FB93+1.02*ABS(D93)-2.57*E93-1.88*BE93)</f>
        <v>8.7947000000000006</v>
      </c>
      <c r="FD93" s="26">
        <f>17.16 -0.25*FB93-0.85*ABS(D93)+2.53*E93+0.665*BE93</f>
        <v>14.397600000000001</v>
      </c>
      <c r="FE93" s="26">
        <f t="shared" si="37"/>
        <v>4.3231811219563436</v>
      </c>
      <c r="FF93" s="26">
        <f t="shared" si="38"/>
        <v>-13.405357359547223</v>
      </c>
    </row>
    <row r="94" spans="1:162" x14ac:dyDescent="0.25">
      <c r="A94" t="s">
        <v>131</v>
      </c>
      <c r="B94" s="1">
        <v>45505</v>
      </c>
      <c r="C94">
        <v>86.8</v>
      </c>
      <c r="D94">
        <v>2.5299999999999998</v>
      </c>
      <c r="E94">
        <v>5.65</v>
      </c>
      <c r="F94" t="s">
        <v>114</v>
      </c>
      <c r="G94">
        <v>677587</v>
      </c>
      <c r="H94">
        <v>669432</v>
      </c>
      <c r="I94" t="s">
        <v>135</v>
      </c>
      <c r="J94" t="s">
        <v>136</v>
      </c>
      <c r="O94">
        <v>6</v>
      </c>
      <c r="P94" t="s">
        <v>191</v>
      </c>
      <c r="Q94" t="s">
        <v>118</v>
      </c>
      <c r="R94" t="s">
        <v>118</v>
      </c>
      <c r="S94" t="s">
        <v>119</v>
      </c>
      <c r="T94" t="s">
        <v>120</v>
      </c>
      <c r="U94" t="s">
        <v>121</v>
      </c>
      <c r="V94" t="s">
        <v>138</v>
      </c>
      <c r="W94">
        <v>6</v>
      </c>
      <c r="X94" t="s">
        <v>152</v>
      </c>
      <c r="Y94">
        <v>1</v>
      </c>
      <c r="Z94">
        <v>1</v>
      </c>
      <c r="AA94">
        <v>2024</v>
      </c>
      <c r="AB94">
        <v>1.07</v>
      </c>
      <c r="AC94">
        <v>-0.03</v>
      </c>
      <c r="AD94">
        <v>0.81</v>
      </c>
      <c r="AE94">
        <v>2.2799999999999998</v>
      </c>
      <c r="AI94">
        <v>2</v>
      </c>
      <c r="AJ94">
        <v>2</v>
      </c>
      <c r="AK94" t="s">
        <v>123</v>
      </c>
      <c r="AL94">
        <v>109.59</v>
      </c>
      <c r="AM94">
        <v>152.66999999999999</v>
      </c>
      <c r="AR94">
        <v>-6.3817918673425797</v>
      </c>
      <c r="AS94">
        <v>-126.360884118266</v>
      </c>
      <c r="AT94">
        <v>-1.87492335120565</v>
      </c>
      <c r="AU94">
        <v>12.7038251109632</v>
      </c>
      <c r="AV94">
        <v>23.254414717515701</v>
      </c>
      <c r="AW94">
        <v>-32.305035263444204</v>
      </c>
      <c r="AX94">
        <v>3.16</v>
      </c>
      <c r="AY94">
        <v>1.46</v>
      </c>
      <c r="AZ94">
        <v>16</v>
      </c>
      <c r="BA94">
        <v>96.2</v>
      </c>
      <c r="BB94">
        <v>-7</v>
      </c>
      <c r="BC94">
        <v>88.2</v>
      </c>
      <c r="BD94">
        <v>1485</v>
      </c>
      <c r="BE94">
        <v>7</v>
      </c>
      <c r="BF94">
        <v>746607</v>
      </c>
      <c r="BG94">
        <v>668939</v>
      </c>
      <c r="BH94">
        <v>663624</v>
      </c>
      <c r="BI94">
        <v>702616</v>
      </c>
      <c r="BJ94">
        <v>602104</v>
      </c>
      <c r="BK94">
        <v>683002</v>
      </c>
      <c r="BL94">
        <v>681297</v>
      </c>
      <c r="BM94">
        <v>656775</v>
      </c>
      <c r="BN94">
        <v>623993</v>
      </c>
      <c r="BO94">
        <v>53.55</v>
      </c>
      <c r="BP94">
        <v>0.214</v>
      </c>
      <c r="BQ94">
        <v>0.20200000000000001</v>
      </c>
      <c r="BR94">
        <v>0</v>
      </c>
      <c r="BS94">
        <v>1</v>
      </c>
      <c r="BT94">
        <v>0</v>
      </c>
      <c r="BU94">
        <v>0</v>
      </c>
      <c r="BV94">
        <v>2</v>
      </c>
      <c r="BW94">
        <v>17</v>
      </c>
      <c r="BX94">
        <v>3</v>
      </c>
      <c r="BY94" t="s">
        <v>132</v>
      </c>
      <c r="BZ94">
        <v>2</v>
      </c>
      <c r="CA94">
        <v>1</v>
      </c>
      <c r="CB94">
        <v>2</v>
      </c>
      <c r="CC94">
        <v>1</v>
      </c>
      <c r="CD94">
        <v>1</v>
      </c>
      <c r="CE94">
        <v>2</v>
      </c>
      <c r="CF94">
        <v>2</v>
      </c>
      <c r="CG94">
        <v>1</v>
      </c>
      <c r="CH94" t="s">
        <v>126</v>
      </c>
      <c r="CI94" t="s">
        <v>126</v>
      </c>
      <c r="CJ94">
        <v>114</v>
      </c>
      <c r="CK94">
        <v>-8.9999999999999993E-3</v>
      </c>
      <c r="CL94">
        <v>-9.4E-2</v>
      </c>
      <c r="CM94">
        <v>71.3</v>
      </c>
      <c r="CN94">
        <v>7.7</v>
      </c>
      <c r="CO94">
        <v>0.23699999999999999</v>
      </c>
      <c r="CP94">
        <v>9.4E-2</v>
      </c>
      <c r="CQ94">
        <v>96.2</v>
      </c>
      <c r="CR94">
        <v>1</v>
      </c>
      <c r="CS94">
        <v>1</v>
      </c>
      <c r="CT94">
        <v>0.626</v>
      </c>
      <c r="CU94">
        <v>0.626</v>
      </c>
      <c r="CV94">
        <v>26</v>
      </c>
      <c r="CW94">
        <v>23</v>
      </c>
      <c r="CX94">
        <v>27</v>
      </c>
      <c r="CY94">
        <v>23</v>
      </c>
      <c r="CZ94">
        <v>1</v>
      </c>
      <c r="DA94">
        <v>0</v>
      </c>
      <c r="DB94">
        <v>6</v>
      </c>
      <c r="DC94">
        <v>2</v>
      </c>
      <c r="DD94">
        <v>6</v>
      </c>
      <c r="DE94">
        <v>1</v>
      </c>
      <c r="DF94">
        <v>3.03</v>
      </c>
      <c r="DG94">
        <v>1.07</v>
      </c>
      <c r="DH94">
        <v>-1.07</v>
      </c>
      <c r="DI94">
        <v>23</v>
      </c>
      <c r="DJ94" s="6">
        <f>(-AS94-SQRT(AS94^2-2*AV94*(50-BO94)))/AV94</f>
        <v>-2.8021883825006862E-2</v>
      </c>
      <c r="DK94" s="2">
        <f>AR94+AU94*$DJ94</f>
        <v>-6.7377769787351953</v>
      </c>
      <c r="DL94" s="2">
        <f>AS94+AV94*$DJ94</f>
        <v>-127.01251662589875</v>
      </c>
      <c r="DM94" s="2">
        <f>AT94+AW94*$DJ94</f>
        <v>-0.9696754060906666</v>
      </c>
      <c r="DN94" s="4">
        <f>(-DL94-SQRT(DL94^2-2*AV94*(BO94-17/12)))/AV94</f>
        <v>0.42716198892137325</v>
      </c>
      <c r="DO94" s="12">
        <f t="shared" si="20"/>
        <v>-1.3111857774268696</v>
      </c>
      <c r="DP94" s="12">
        <f t="shared" si="21"/>
        <v>-117.07911458396229</v>
      </c>
      <c r="DQ94" s="12">
        <f t="shared" si="22"/>
        <v>-14.769158521398593</v>
      </c>
      <c r="DR94" s="5">
        <f>(2 *DK94 +AU94*$DN94)/2</f>
        <v>-4.0244813780810329</v>
      </c>
      <c r="DS94" s="5">
        <f>(2 *DL94 +AV94*$DN94)/2</f>
        <v>-122.04581560493052</v>
      </c>
      <c r="DT94" s="5">
        <f>(2 *DM94 +AW94*$DN94)/2</f>
        <v>-7.8694169637446292</v>
      </c>
      <c r="DU94" s="5">
        <f>SQRT(DR94^2+DS94^2+DT94^2)</f>
        <v>122.36545787265496</v>
      </c>
      <c r="DV94" s="16">
        <f>DR94/$DU94</f>
        <v>-3.2889031333248372E-2</v>
      </c>
      <c r="DW94" s="16">
        <f>DS94/$DU94</f>
        <v>-0.99738780638522118</v>
      </c>
      <c r="DX94" s="16">
        <f>DT94/$DU94</f>
        <v>-6.43107711976552E-2</v>
      </c>
      <c r="DY94" s="16">
        <f t="shared" si="23"/>
        <v>23.603059207155582</v>
      </c>
      <c r="DZ94" s="9">
        <f>AU94+$DY94*DV94</f>
        <v>11.927543357138543</v>
      </c>
      <c r="EA94" s="9">
        <f>AV94+$DY94*DW94</f>
        <v>-0.2869887290897033</v>
      </c>
      <c r="EB94" s="9">
        <f>AW94+$DY94*DX94+32.174</f>
        <v>-1.6489662036802955</v>
      </c>
      <c r="EC94" s="9">
        <f t="shared" si="24"/>
        <v>12.044407109024673</v>
      </c>
      <c r="ED94" s="22">
        <f t="shared" si="25"/>
        <v>0.14942914093061244</v>
      </c>
      <c r="EE94" s="22">
        <f t="shared" si="26"/>
        <v>9.7657808573562863E-2</v>
      </c>
      <c r="EF94" s="22">
        <f t="shared" si="27"/>
        <v>943.08945901770903</v>
      </c>
      <c r="EG94" s="23">
        <f t="shared" si="28"/>
        <v>0.63507707677960201</v>
      </c>
      <c r="EH94" s="12">
        <f>IF(S94="L",1,-1)</f>
        <v>1</v>
      </c>
      <c r="EI94" s="10">
        <f>DEGREES(ATAN(DM94/SQRT(DL94^2+DK94^2)))</f>
        <v>-0.43680123871442705</v>
      </c>
      <c r="EJ94" s="10">
        <f>-DEGREES(ATAN(DK94/SQRT(DL94^2+DM94^2)))*EH94</f>
        <v>3.0364995632000835</v>
      </c>
      <c r="EK94" s="10">
        <f>DEGREES(ATAN(DQ94/SQRT(DP94^2+DO94^2)))</f>
        <v>-7.1892583900971516</v>
      </c>
      <c r="EL94" s="10">
        <f>-DEGREES(ATAN(DO94/SQRT(DP94^2+DQ94^2)))*EH94</f>
        <v>0.63659217820782865</v>
      </c>
      <c r="EM94" s="15">
        <f>(AD94-D94- (DK94/DL94)*(17/12-BO94))*12*EH94</f>
        <v>12.546912517543481</v>
      </c>
      <c r="EN94" s="15">
        <f>(AE94-E94-(DM94/DL94)*(17/12-BO94)+0.5*32.174*DN94^2)*12</f>
        <v>-0.43963497091802495</v>
      </c>
      <c r="EO94" s="15">
        <f t="shared" si="29"/>
        <v>12.554612404632147</v>
      </c>
      <c r="EP94" s="15">
        <f>EM94/DN94*0.4</f>
        <v>11.749090830132793</v>
      </c>
      <c r="EQ94" s="15">
        <f>EN94/DN94*0.4</f>
        <v>-0.41167986133611489</v>
      </c>
      <c r="ER94" s="17">
        <f>SIN(RADIANS(CJ94))*EH94</f>
        <v>0.91354545764260087</v>
      </c>
      <c r="ES94" s="17">
        <f t="shared" si="30"/>
        <v>0.40673664307580026</v>
      </c>
      <c r="ET94" s="16">
        <f t="shared" si="31"/>
        <v>1</v>
      </c>
      <c r="EU94" s="20">
        <f>(0.5*DZ94*DN94^2)*12*EH94</f>
        <v>13.05832442800487</v>
      </c>
      <c r="EV94" s="20">
        <f>(0.5*EB94*DN94^2)*12</f>
        <v>-1.8052951067736576</v>
      </c>
      <c r="EW94" s="20">
        <f t="shared" si="32"/>
        <v>13.1825235554339</v>
      </c>
      <c r="EX94" s="14">
        <f t="shared" si="33"/>
        <v>1.015489913671642</v>
      </c>
      <c r="EY94" s="14">
        <f t="shared" si="34"/>
        <v>-7.1671104849785054</v>
      </c>
      <c r="EZ94" s="5">
        <f t="shared" si="35"/>
        <v>1.0777033828283322</v>
      </c>
      <c r="FA94" s="5">
        <f t="shared" si="36"/>
        <v>-5.5460558754959051</v>
      </c>
      <c r="FB94" s="9">
        <f>IFERROR(INDEX('Pitcher Heights'!$B:$B,MATCH(H94,'Pitcher Heights'!A:A,0)),75)</f>
        <v>77</v>
      </c>
      <c r="FC94" s="26">
        <f>(9.58+0.31*FB94+1.02*ABS(D94)-2.57*E94-1.88*BE94)</f>
        <v>8.3501000000000012</v>
      </c>
      <c r="FD94" s="26">
        <f>17.16 -0.25*FB94-0.85*ABS(D94)+2.53*E94+0.665*BE94</f>
        <v>14.709</v>
      </c>
      <c r="FE94" s="26">
        <f t="shared" si="37"/>
        <v>3.3989908301327922</v>
      </c>
      <c r="FF94" s="26">
        <f t="shared" si="38"/>
        <v>-15.120679861336114</v>
      </c>
    </row>
    <row r="95" spans="1:162" x14ac:dyDescent="0.25">
      <c r="A95" t="s">
        <v>131</v>
      </c>
      <c r="B95" s="1">
        <v>45505</v>
      </c>
      <c r="C95">
        <v>84.2</v>
      </c>
      <c r="D95">
        <v>-1.52</v>
      </c>
      <c r="E95">
        <v>5.15</v>
      </c>
      <c r="F95" t="s">
        <v>134</v>
      </c>
      <c r="G95">
        <v>681297</v>
      </c>
      <c r="H95">
        <v>594902</v>
      </c>
      <c r="J95" t="s">
        <v>160</v>
      </c>
      <c r="O95">
        <v>13</v>
      </c>
      <c r="P95" t="s">
        <v>176</v>
      </c>
      <c r="Q95" t="s">
        <v>118</v>
      </c>
      <c r="R95" t="s">
        <v>119</v>
      </c>
      <c r="S95" t="s">
        <v>118</v>
      </c>
      <c r="T95" t="s">
        <v>120</v>
      </c>
      <c r="U95" t="s">
        <v>121</v>
      </c>
      <c r="V95" t="s">
        <v>129</v>
      </c>
      <c r="Y95">
        <v>0</v>
      </c>
      <c r="Z95">
        <v>1</v>
      </c>
      <c r="AA95">
        <v>2024</v>
      </c>
      <c r="AB95">
        <v>-1.32</v>
      </c>
      <c r="AC95">
        <v>0.72</v>
      </c>
      <c r="AD95">
        <v>-1.1100000000000001</v>
      </c>
      <c r="AE95">
        <v>2.31</v>
      </c>
      <c r="AI95">
        <v>1</v>
      </c>
      <c r="AJ95">
        <v>3</v>
      </c>
      <c r="AK95" t="s">
        <v>140</v>
      </c>
      <c r="AR95">
        <v>3.6367854024794899</v>
      </c>
      <c r="AS95">
        <v>-122.54388908407</v>
      </c>
      <c r="AT95">
        <v>-1.65147632035081</v>
      </c>
      <c r="AU95">
        <v>-14.04401567238</v>
      </c>
      <c r="AV95">
        <v>24.563035611138702</v>
      </c>
      <c r="AW95">
        <v>-24.816509416595999</v>
      </c>
      <c r="AX95">
        <v>3.37</v>
      </c>
      <c r="AY95">
        <v>1.61</v>
      </c>
      <c r="BC95">
        <v>85.3</v>
      </c>
      <c r="BD95">
        <v>1569</v>
      </c>
      <c r="BE95">
        <v>7</v>
      </c>
      <c r="BF95">
        <v>746607</v>
      </c>
      <c r="BG95">
        <v>666310</v>
      </c>
      <c r="BH95">
        <v>647304</v>
      </c>
      <c r="BI95">
        <v>671289</v>
      </c>
      <c r="BJ95">
        <v>608070</v>
      </c>
      <c r="BK95">
        <v>677587</v>
      </c>
      <c r="BL95">
        <v>680757</v>
      </c>
      <c r="BM95">
        <v>657041</v>
      </c>
      <c r="BN95">
        <v>678877</v>
      </c>
      <c r="BO95">
        <v>53.45</v>
      </c>
      <c r="BW95">
        <v>19</v>
      </c>
      <c r="BX95">
        <v>2</v>
      </c>
      <c r="BY95" t="s">
        <v>132</v>
      </c>
      <c r="BZ95">
        <v>2</v>
      </c>
      <c r="CA95">
        <v>1</v>
      </c>
      <c r="CB95">
        <v>1</v>
      </c>
      <c r="CC95">
        <v>2</v>
      </c>
      <c r="CD95">
        <v>1</v>
      </c>
      <c r="CE95">
        <v>2</v>
      </c>
      <c r="CF95">
        <v>1</v>
      </c>
      <c r="CG95">
        <v>2</v>
      </c>
      <c r="CH95" t="s">
        <v>126</v>
      </c>
      <c r="CI95" t="s">
        <v>126</v>
      </c>
      <c r="CJ95">
        <v>241</v>
      </c>
      <c r="CK95">
        <v>0</v>
      </c>
      <c r="CL95">
        <v>-3.5999999999999997E-2</v>
      </c>
      <c r="CM95">
        <v>72.3</v>
      </c>
      <c r="CN95">
        <v>6.8</v>
      </c>
      <c r="CP95">
        <v>3.5999999999999997E-2</v>
      </c>
      <c r="CR95">
        <v>1</v>
      </c>
      <c r="CS95">
        <v>-1</v>
      </c>
      <c r="CT95">
        <v>0.64300000000000002</v>
      </c>
      <c r="CU95">
        <v>0.35699999999999998</v>
      </c>
      <c r="CV95">
        <v>32</v>
      </c>
      <c r="CW95">
        <v>24</v>
      </c>
      <c r="CX95">
        <v>32</v>
      </c>
      <c r="CY95">
        <v>24</v>
      </c>
      <c r="CZ95">
        <v>2</v>
      </c>
      <c r="DA95">
        <v>1</v>
      </c>
      <c r="DB95">
        <v>6</v>
      </c>
      <c r="DC95">
        <v>1</v>
      </c>
      <c r="DD95">
        <v>6</v>
      </c>
      <c r="DE95">
        <v>1</v>
      </c>
      <c r="DF95">
        <v>2.5</v>
      </c>
      <c r="DG95">
        <v>1.32</v>
      </c>
      <c r="DH95">
        <v>-1.32</v>
      </c>
      <c r="DI95">
        <v>33.700000000000003</v>
      </c>
      <c r="DJ95" s="6">
        <f>(-AS95-SQRT(AS95^2-2*AV95*(50-BO95)))/AV95</f>
        <v>-2.8074188147182169E-2</v>
      </c>
      <c r="DK95" s="2">
        <f>AR95+AU95*$DJ95</f>
        <v>4.0310597408078612</v>
      </c>
      <c r="DL95" s="2">
        <f>AS95+AV95*$DJ95</f>
        <v>-123.23347636728305</v>
      </c>
      <c r="DM95" s="2">
        <f>AT95+AW95*$DJ95</f>
        <v>-0.95477296583297599</v>
      </c>
      <c r="DN95" s="4">
        <f>(-DL95-SQRT(DL95^2-2*AV95*(BO95-17/12)))/AV95</f>
        <v>0.44167523953950905</v>
      </c>
      <c r="DO95" s="12">
        <f t="shared" si="20"/>
        <v>-2.1718342453871946</v>
      </c>
      <c r="DP95" s="12">
        <f t="shared" si="21"/>
        <v>-112.38459172991587</v>
      </c>
      <c r="DQ95" s="12">
        <f t="shared" si="22"/>
        <v>-11.915610706942497</v>
      </c>
      <c r="DR95" s="5">
        <f>(2 *DK95 +AU95*$DN95)/2</f>
        <v>0.92961274771033331</v>
      </c>
      <c r="DS95" s="5">
        <f>(2 *DL95 +AV95*$DN95)/2</f>
        <v>-117.80903404859946</v>
      </c>
      <c r="DT95" s="5">
        <f>(2 *DM95 +AW95*$DN95)/2</f>
        <v>-6.4351918363877356</v>
      </c>
      <c r="DU95" s="5">
        <f>SQRT(DR95^2+DS95^2+DT95^2)</f>
        <v>117.98832305485099</v>
      </c>
      <c r="DV95" s="16">
        <f>DR95/$DU95</f>
        <v>7.8788538021526949E-3</v>
      </c>
      <c r="DW95" s="16">
        <f>DS95/$DU95</f>
        <v>-0.99848045127170604</v>
      </c>
      <c r="DX95" s="16">
        <f>DT95/$DU95</f>
        <v>-5.4540921251979416E-2</v>
      </c>
      <c r="DY95" s="16">
        <f t="shared" si="23"/>
        <v>25.037645942412198</v>
      </c>
      <c r="DZ95" s="9">
        <f>AU95+$DY95*DV95</f>
        <v>-13.846747720449674</v>
      </c>
      <c r="EA95" s="9">
        <f>AV95+$DY95*DW95</f>
        <v>-0.4365644082222282</v>
      </c>
      <c r="EB95" s="9">
        <f>AW95+$DY95*DX95+32.174</f>
        <v>5.9919143077239561</v>
      </c>
      <c r="EC95" s="9">
        <f t="shared" si="24"/>
        <v>15.09390764472248</v>
      </c>
      <c r="ED95" s="22">
        <f t="shared" si="25"/>
        <v>0.20141470910687045</v>
      </c>
      <c r="EE95" s="22">
        <f t="shared" si="26"/>
        <v>0.15187556279147096</v>
      </c>
      <c r="EF95" s="22">
        <f t="shared" si="27"/>
        <v>1414.2103309380709</v>
      </c>
      <c r="EG95" s="23">
        <f t="shared" si="28"/>
        <v>0.90134501653159393</v>
      </c>
      <c r="EH95" s="12">
        <f>IF(S95="L",1,-1)</f>
        <v>-1</v>
      </c>
      <c r="EI95" s="10">
        <f>DEGREES(ATAN(DM95/SQRT(DL95^2+DK95^2)))</f>
        <v>-0.44366293096712628</v>
      </c>
      <c r="EJ95" s="10">
        <f>-DEGREES(ATAN(DK95/SQRT(DL95^2+DM95^2)))*EH95</f>
        <v>1.8734638457017223</v>
      </c>
      <c r="EK95" s="10">
        <f>DEGREES(ATAN(DQ95/SQRT(DP95^2+DO95^2)))</f>
        <v>-6.0510704147205425</v>
      </c>
      <c r="EL95" s="10">
        <f>-DEGREES(ATAN(DO95/SQRT(DP95^2+DQ95^2)))*EH95</f>
        <v>-1.1009349779796689</v>
      </c>
      <c r="EM95" s="15">
        <f>(AD95-D95- (DK95/DL95)*(17/12-BO95))*12*EH95</f>
        <v>15.504593838924272</v>
      </c>
      <c r="EN95" s="15">
        <f>(AE95-E95-(DM95/DL95)*(17/12-BO95)+0.5*32.174*DN95^2)*12</f>
        <v>8.4160961945474959</v>
      </c>
      <c r="EO95" s="15">
        <f t="shared" si="29"/>
        <v>17.641516523980737</v>
      </c>
      <c r="EP95" s="15">
        <f>EM95/DN95*0.4</f>
        <v>14.041623755127748</v>
      </c>
      <c r="EQ95" s="15">
        <f>EN95/DN95*0.4</f>
        <v>7.6219769107474766</v>
      </c>
      <c r="ER95" s="17">
        <f>SIN(RADIANS(CJ95))*EH95</f>
        <v>0.87461970713939596</v>
      </c>
      <c r="ES95" s="17">
        <f t="shared" si="30"/>
        <v>0.48480962024633684</v>
      </c>
      <c r="ET95" s="16">
        <f t="shared" si="31"/>
        <v>1</v>
      </c>
      <c r="EU95" s="20">
        <f>(0.5*DZ95*DN95^2)*12*EH95</f>
        <v>16.207093461208586</v>
      </c>
      <c r="EV95" s="20">
        <f>(0.5*EB95*DN95^2)*12</f>
        <v>7.0133086236138489</v>
      </c>
      <c r="EW95" s="20">
        <f t="shared" si="32"/>
        <v>17.659455719540354</v>
      </c>
      <c r="EX95" s="14">
        <f t="shared" si="33"/>
        <v>0.76178547154307097</v>
      </c>
      <c r="EY95" s="14">
        <f t="shared" si="34"/>
        <v>-1.548165397533511</v>
      </c>
      <c r="EZ95" s="5">
        <f t="shared" si="35"/>
        <v>7.4975823225425842E-2</v>
      </c>
      <c r="FA95" s="5">
        <f t="shared" si="36"/>
        <v>-0.1366807320130814</v>
      </c>
      <c r="FB95" s="9">
        <f>IFERROR(INDEX('Pitcher Heights'!$B:$B,MATCH(H95,'Pitcher Heights'!A:A,0)),75)</f>
        <v>76</v>
      </c>
      <c r="FC95" s="26">
        <f>(9.58+0.31*FB95+1.02*ABS(D95)-2.57*E95-1.88*BE95)</f>
        <v>8.2949000000000019</v>
      </c>
      <c r="FD95" s="26">
        <f>17.16 -0.25*FB95-0.85*ABS(D95)+2.53*E95+0.665*BE95</f>
        <v>14.552500000000002</v>
      </c>
      <c r="FE95" s="26">
        <f t="shared" si="37"/>
        <v>5.7467237551277464</v>
      </c>
      <c r="FF95" s="26">
        <f t="shared" si="38"/>
        <v>-6.9305230892525254</v>
      </c>
    </row>
    <row r="96" spans="1:162" x14ac:dyDescent="0.25">
      <c r="A96" t="s">
        <v>209</v>
      </c>
      <c r="B96" s="1">
        <v>45505</v>
      </c>
      <c r="C96">
        <v>88.2</v>
      </c>
      <c r="D96">
        <v>-2.5299999999999998</v>
      </c>
      <c r="E96">
        <v>5.52</v>
      </c>
      <c r="F96" t="s">
        <v>213</v>
      </c>
      <c r="G96">
        <v>657041</v>
      </c>
      <c r="H96">
        <v>572143</v>
      </c>
      <c r="J96" t="s">
        <v>145</v>
      </c>
      <c r="O96">
        <v>5</v>
      </c>
      <c r="P96" t="s">
        <v>239</v>
      </c>
      <c r="Q96" t="s">
        <v>118</v>
      </c>
      <c r="R96" t="s">
        <v>118</v>
      </c>
      <c r="S96" t="s">
        <v>118</v>
      </c>
      <c r="T96" t="s">
        <v>120</v>
      </c>
      <c r="U96" t="s">
        <v>121</v>
      </c>
      <c r="V96" t="s">
        <v>129</v>
      </c>
      <c r="Y96">
        <v>0</v>
      </c>
      <c r="Z96">
        <v>0</v>
      </c>
      <c r="AA96">
        <v>2024</v>
      </c>
      <c r="AB96">
        <v>0.42</v>
      </c>
      <c r="AC96">
        <v>0.23</v>
      </c>
      <c r="AD96">
        <v>0.08</v>
      </c>
      <c r="AE96">
        <v>2.4700000000000002</v>
      </c>
      <c r="AI96">
        <v>0</v>
      </c>
      <c r="AJ96">
        <v>8</v>
      </c>
      <c r="AK96" t="s">
        <v>123</v>
      </c>
      <c r="AR96">
        <v>5.51877939995601</v>
      </c>
      <c r="AS96">
        <v>-128.50707562391401</v>
      </c>
      <c r="AT96">
        <v>-1.8859939039943601</v>
      </c>
      <c r="AU96">
        <v>3.6417089743683899</v>
      </c>
      <c r="AV96">
        <v>23.562981918177801</v>
      </c>
      <c r="AW96">
        <v>-29.4132264407524</v>
      </c>
      <c r="AX96">
        <v>3.25</v>
      </c>
      <c r="AY96">
        <v>1.53</v>
      </c>
      <c r="BC96">
        <v>89.3</v>
      </c>
      <c r="BD96">
        <v>2409</v>
      </c>
      <c r="BE96">
        <v>6.6</v>
      </c>
      <c r="BF96">
        <v>746607</v>
      </c>
      <c r="BG96">
        <v>668939</v>
      </c>
      <c r="BH96">
        <v>663624</v>
      </c>
      <c r="BI96">
        <v>702616</v>
      </c>
      <c r="BJ96">
        <v>602104</v>
      </c>
      <c r="BK96">
        <v>683002</v>
      </c>
      <c r="BL96">
        <v>596103</v>
      </c>
      <c r="BM96">
        <v>656775</v>
      </c>
      <c r="BN96">
        <v>623993</v>
      </c>
      <c r="BO96">
        <v>53.86</v>
      </c>
      <c r="BW96">
        <v>69</v>
      </c>
      <c r="BX96">
        <v>1</v>
      </c>
      <c r="BY96" t="s">
        <v>211</v>
      </c>
      <c r="BZ96">
        <v>10</v>
      </c>
      <c r="CA96">
        <v>3</v>
      </c>
      <c r="CB96">
        <v>10</v>
      </c>
      <c r="CC96">
        <v>3</v>
      </c>
      <c r="CD96">
        <v>3</v>
      </c>
      <c r="CE96">
        <v>10</v>
      </c>
      <c r="CF96">
        <v>10</v>
      </c>
      <c r="CG96">
        <v>3</v>
      </c>
      <c r="CH96" t="s">
        <v>126</v>
      </c>
      <c r="CI96" t="s">
        <v>126</v>
      </c>
      <c r="CJ96">
        <v>154</v>
      </c>
      <c r="CK96">
        <v>0</v>
      </c>
      <c r="CL96">
        <v>-3.3000000000000002E-2</v>
      </c>
      <c r="CP96">
        <v>3.3000000000000002E-2</v>
      </c>
      <c r="CR96">
        <v>7</v>
      </c>
      <c r="CS96">
        <v>7</v>
      </c>
      <c r="CT96">
        <v>0.999</v>
      </c>
      <c r="CU96">
        <v>0.999</v>
      </c>
      <c r="CV96">
        <v>34</v>
      </c>
      <c r="CW96">
        <v>28</v>
      </c>
      <c r="CX96">
        <v>34</v>
      </c>
      <c r="CY96">
        <v>29</v>
      </c>
      <c r="CZ96">
        <v>1</v>
      </c>
      <c r="DA96">
        <v>4</v>
      </c>
      <c r="DB96">
        <v>1</v>
      </c>
      <c r="DC96">
        <v>2</v>
      </c>
      <c r="DD96">
        <v>3</v>
      </c>
      <c r="DE96">
        <v>1</v>
      </c>
      <c r="DF96">
        <v>2.66</v>
      </c>
      <c r="DG96">
        <v>-0.42</v>
      </c>
      <c r="DH96">
        <v>-0.42</v>
      </c>
      <c r="DI96">
        <v>36.5</v>
      </c>
      <c r="DJ96" s="6">
        <f>(-AS96-SQRT(AS96^2-2*AV96*(50-BO96)))/AV96</f>
        <v>-2.9954992214326445E-2</v>
      </c>
      <c r="DK96" s="2">
        <f>AR96+AU96*$DJ96</f>
        <v>5.409692035981962</v>
      </c>
      <c r="DL96" s="2">
        <f>AS96+AV96*$DJ96</f>
        <v>-129.21290456381934</v>
      </c>
      <c r="DM96" s="2">
        <f>AT96+AW96*$DJ96</f>
        <v>-1.0049209349634012</v>
      </c>
      <c r="DN96" s="4">
        <f>(-DL96-SQRT(DL96^2-2*AV96*(BO96-17/12)))/AV96</f>
        <v>0.42211388339812572</v>
      </c>
      <c r="DO96" s="12">
        <f t="shared" si="20"/>
        <v>6.9469079533584086</v>
      </c>
      <c r="DP96" s="12">
        <f t="shared" si="21"/>
        <v>-119.26664276189749</v>
      </c>
      <c r="DQ96" s="12">
        <f t="shared" si="22"/>
        <v>-13.420652171137828</v>
      </c>
      <c r="DR96" s="5">
        <f>(2 *DK96 +AU96*$DN96)/2</f>
        <v>6.1782999946701853</v>
      </c>
      <c r="DS96" s="5">
        <f>(2 *DL96 +AV96*$DN96)/2</f>
        <v>-124.23977366285841</v>
      </c>
      <c r="DT96" s="5">
        <f>(2 *DM96 +AW96*$DN96)/2</f>
        <v>-7.2127865530506146</v>
      </c>
      <c r="DU96" s="5">
        <f>SQRT(DR96^2+DS96^2+DT96^2)</f>
        <v>124.60223529488664</v>
      </c>
      <c r="DV96" s="16">
        <f>DR96/$DU96</f>
        <v>4.9584182659712907E-2</v>
      </c>
      <c r="DW96" s="16">
        <f>DS96/$DU96</f>
        <v>-0.99709105032369272</v>
      </c>
      <c r="DX96" s="16">
        <f>DT96/$DU96</f>
        <v>-5.7886494058318139E-2</v>
      </c>
      <c r="DY96" s="16">
        <f t="shared" si="23"/>
        <v>23.473678728809233</v>
      </c>
      <c r="DZ96" s="9">
        <f>AU96+$DY96*DV96</f>
        <v>4.8056321481530846</v>
      </c>
      <c r="EA96" s="9">
        <f>AV96+$DY96*DW96</f>
        <v>0.15758693950848013</v>
      </c>
      <c r="EB96" s="9">
        <f>AW96+$DY96*DX96+32.174</f>
        <v>1.4019645949855146</v>
      </c>
      <c r="EC96" s="9">
        <f t="shared" si="24"/>
        <v>5.0084367533651628</v>
      </c>
      <c r="ED96" s="22">
        <f t="shared" si="25"/>
        <v>5.9926384909639002E-2</v>
      </c>
      <c r="EE96" s="22">
        <f t="shared" si="26"/>
        <v>3.2609639005684712E-2</v>
      </c>
      <c r="EF96" s="22">
        <f t="shared" si="27"/>
        <v>320.67042035616214</v>
      </c>
      <c r="EG96" s="23">
        <f t="shared" si="28"/>
        <v>0.13311349952518145</v>
      </c>
      <c r="EH96" s="12">
        <f>IF(S96="L",1,-1)</f>
        <v>-1</v>
      </c>
      <c r="EI96" s="10">
        <f>DEGREES(ATAN(DM96/SQRT(DL96^2+DK96^2)))</f>
        <v>-0.44520456942025433</v>
      </c>
      <c r="EJ96" s="10">
        <f>-DEGREES(ATAN(DK96/SQRT(DL96^2+DM96^2)))*EH96</f>
        <v>2.3973012685007742</v>
      </c>
      <c r="EK96" s="10">
        <f>DEGREES(ATAN(DQ96/SQRT(DP96^2+DO96^2)))</f>
        <v>-6.409510457161141</v>
      </c>
      <c r="EL96" s="10">
        <f>-DEGREES(ATAN(DO96/SQRT(DP96^2+DQ96^2)))*EH96</f>
        <v>3.3126731141561625</v>
      </c>
      <c r="EM96" s="15">
        <f>(AD96-D96- (DK96/DL96)*(17/12-BO96))*12*EH96</f>
        <v>-4.9725743804273552</v>
      </c>
      <c r="EN96" s="15">
        <f>(AE96-E96-(DM96/DL96)*(17/12-BO96)+0.5*32.174*DN96^2)*12</f>
        <v>2.6909834745188466</v>
      </c>
      <c r="EO96" s="15">
        <f t="shared" si="29"/>
        <v>5.6540152130159695</v>
      </c>
      <c r="EP96" s="15">
        <f>EM96/DN96*0.4</f>
        <v>-4.7120690183386982</v>
      </c>
      <c r="EQ96" s="15">
        <f>EN96/DN96*0.4</f>
        <v>2.5500070766265588</v>
      </c>
      <c r="ER96" s="17">
        <f>SIN(RADIANS(CJ96))*EH96</f>
        <v>-0.43837114678907729</v>
      </c>
      <c r="ES96" s="17">
        <f t="shared" si="30"/>
        <v>0.89879404629916704</v>
      </c>
      <c r="ET96" s="16">
        <f t="shared" si="31"/>
        <v>1</v>
      </c>
      <c r="EU96" s="20">
        <f>(0.5*DZ96*DN96^2)*12*EH96</f>
        <v>-5.1376089814138712</v>
      </c>
      <c r="EV96" s="20">
        <f>(0.5*EB96*DN96^2)*12</f>
        <v>1.4988134074286192</v>
      </c>
      <c r="EW96" s="20">
        <f t="shared" si="32"/>
        <v>5.3517723864335132</v>
      </c>
      <c r="EX96" s="14">
        <f t="shared" si="33"/>
        <v>-2.7915463830188951</v>
      </c>
      <c r="EY96" s="14">
        <f t="shared" si="34"/>
        <v>-3.3113277506461074</v>
      </c>
      <c r="EZ96" s="5">
        <f t="shared" si="35"/>
        <v>-2.4940172475346554</v>
      </c>
      <c r="FA96" s="5">
        <f t="shared" si="36"/>
        <v>-2.3908117366248236</v>
      </c>
      <c r="FB96" s="9">
        <f>IFERROR(INDEX('Pitcher Heights'!$B:$B,MATCH(H96,'Pitcher Heights'!A:A,0)),75)</f>
        <v>76</v>
      </c>
      <c r="FC96" s="26">
        <f>(9.58+0.31*FB96+1.02*ABS(D96)-2.57*E96-1.88*BE96)</f>
        <v>9.126199999999999</v>
      </c>
      <c r="FD96" s="26">
        <f>17.16 -0.25*FB96-0.85*ABS(D96)+2.53*E96+0.665*BE96</f>
        <v>14.364100000000001</v>
      </c>
      <c r="FE96" s="26">
        <f t="shared" si="37"/>
        <v>-13.838269018338696</v>
      </c>
      <c r="FF96" s="26">
        <f t="shared" si="38"/>
        <v>-11.814092923373442</v>
      </c>
    </row>
    <row r="97" spans="1:162" x14ac:dyDescent="0.25">
      <c r="A97" t="s">
        <v>143</v>
      </c>
      <c r="B97" s="1">
        <v>45505</v>
      </c>
      <c r="C97">
        <v>89.7</v>
      </c>
      <c r="D97">
        <v>-1.32</v>
      </c>
      <c r="E97">
        <v>5.4</v>
      </c>
      <c r="F97" t="s">
        <v>134</v>
      </c>
      <c r="G97">
        <v>656775</v>
      </c>
      <c r="H97">
        <v>594902</v>
      </c>
      <c r="J97" t="s">
        <v>116</v>
      </c>
      <c r="O97">
        <v>3</v>
      </c>
      <c r="P97" t="s">
        <v>164</v>
      </c>
      <c r="Q97" t="s">
        <v>118</v>
      </c>
      <c r="R97" t="s">
        <v>119</v>
      </c>
      <c r="S97" t="s">
        <v>118</v>
      </c>
      <c r="T97" t="s">
        <v>120</v>
      </c>
      <c r="U97" t="s">
        <v>121</v>
      </c>
      <c r="V97" t="s">
        <v>122</v>
      </c>
      <c r="Y97">
        <v>0</v>
      </c>
      <c r="Z97">
        <v>0</v>
      </c>
      <c r="AA97">
        <v>2024</v>
      </c>
      <c r="AB97">
        <v>-0.73</v>
      </c>
      <c r="AC97">
        <v>1.1299999999999999</v>
      </c>
      <c r="AD97">
        <v>0.72</v>
      </c>
      <c r="AE97">
        <v>3.31</v>
      </c>
      <c r="AI97">
        <v>0</v>
      </c>
      <c r="AJ97">
        <v>5</v>
      </c>
      <c r="AK97" t="s">
        <v>140</v>
      </c>
      <c r="AR97">
        <v>6.6089341122542802</v>
      </c>
      <c r="AS97">
        <v>-130.53357233676701</v>
      </c>
      <c r="AT97">
        <v>-1.5814733764355999</v>
      </c>
      <c r="AU97">
        <v>-9.6438066612558302</v>
      </c>
      <c r="AV97">
        <v>26.0621827406828</v>
      </c>
      <c r="AW97">
        <v>-19.135204577013699</v>
      </c>
      <c r="AX97">
        <v>3.48</v>
      </c>
      <c r="AY97">
        <v>1.62</v>
      </c>
      <c r="BC97">
        <v>90.5</v>
      </c>
      <c r="BD97">
        <v>1965</v>
      </c>
      <c r="BE97">
        <v>6.7</v>
      </c>
      <c r="BF97">
        <v>746607</v>
      </c>
      <c r="BG97">
        <v>666310</v>
      </c>
      <c r="BH97">
        <v>647304</v>
      </c>
      <c r="BI97">
        <v>671289</v>
      </c>
      <c r="BJ97">
        <v>608070</v>
      </c>
      <c r="BK97">
        <v>677587</v>
      </c>
      <c r="BL97">
        <v>680757</v>
      </c>
      <c r="BM97">
        <v>657041</v>
      </c>
      <c r="BN97">
        <v>678877</v>
      </c>
      <c r="BO97">
        <v>53.82</v>
      </c>
      <c r="BW97">
        <v>36</v>
      </c>
      <c r="BX97">
        <v>1</v>
      </c>
      <c r="BY97" t="s">
        <v>144</v>
      </c>
      <c r="BZ97">
        <v>5</v>
      </c>
      <c r="CA97">
        <v>2</v>
      </c>
      <c r="CB97">
        <v>2</v>
      </c>
      <c r="CC97">
        <v>5</v>
      </c>
      <c r="CD97">
        <v>2</v>
      </c>
      <c r="CE97">
        <v>5</v>
      </c>
      <c r="CF97">
        <v>2</v>
      </c>
      <c r="CG97">
        <v>5</v>
      </c>
      <c r="CH97" t="s">
        <v>126</v>
      </c>
      <c r="CI97" t="s">
        <v>126</v>
      </c>
      <c r="CJ97">
        <v>213</v>
      </c>
      <c r="CK97">
        <v>0</v>
      </c>
      <c r="CL97">
        <v>3.4000000000000002E-2</v>
      </c>
      <c r="CP97">
        <v>-3.4000000000000002E-2</v>
      </c>
      <c r="CR97">
        <v>3</v>
      </c>
      <c r="CS97">
        <v>-3</v>
      </c>
      <c r="CT97">
        <v>0.84599999999999997</v>
      </c>
      <c r="CU97">
        <v>0.154</v>
      </c>
      <c r="CV97">
        <v>32</v>
      </c>
      <c r="CW97">
        <v>29</v>
      </c>
      <c r="CX97">
        <v>32</v>
      </c>
      <c r="CY97">
        <v>30</v>
      </c>
      <c r="CZ97">
        <v>2</v>
      </c>
      <c r="DA97">
        <v>1</v>
      </c>
      <c r="DB97">
        <v>6</v>
      </c>
      <c r="DC97">
        <v>1</v>
      </c>
      <c r="DD97">
        <v>6</v>
      </c>
      <c r="DE97">
        <v>1</v>
      </c>
      <c r="DF97">
        <v>1.7</v>
      </c>
      <c r="DG97">
        <v>0.73</v>
      </c>
      <c r="DH97">
        <v>-0.73</v>
      </c>
      <c r="DI97">
        <v>39.799999999999997</v>
      </c>
      <c r="DJ97" s="6">
        <f>(-AS97-SQRT(AS97^2-2*AV97*(50-BO97)))/AV97</f>
        <v>-2.9179502982614135E-2</v>
      </c>
      <c r="DK97" s="2">
        <f>AR97+AU97*$DJ97</f>
        <v>6.8903355974901483</v>
      </c>
      <c r="DL97" s="2">
        <f>AS97+AV97*$DJ97</f>
        <v>-131.2940538757822</v>
      </c>
      <c r="DM97" s="2">
        <f>AT97+AW97*$DJ97</f>
        <v>-1.023117617407697</v>
      </c>
      <c r="DN97" s="4">
        <f>(-DL97-SQRT(DL97^2-2*AV97*(BO97-17/12)))/AV97</f>
        <v>0.41633305260813713</v>
      </c>
      <c r="DO97" s="12">
        <f t="shared" si="20"/>
        <v>2.8753001314468216</v>
      </c>
      <c r="DP97" s="12">
        <f t="shared" si="21"/>
        <v>-120.44350577772262</v>
      </c>
      <c r="DQ97" s="12">
        <f t="shared" si="22"/>
        <v>-8.9897357512370082</v>
      </c>
      <c r="DR97" s="5">
        <f>(2 *DK97 +AU97*$DN97)/2</f>
        <v>4.8828178644684854</v>
      </c>
      <c r="DS97" s="5">
        <f>(2 *DL97 +AV97*$DN97)/2</f>
        <v>-125.86877982675242</v>
      </c>
      <c r="DT97" s="5">
        <f>(2 *DM97 +AW97*$DN97)/2</f>
        <v>-5.0064266843223528</v>
      </c>
      <c r="DU97" s="5">
        <f>SQRT(DR97^2+DS97^2+DT97^2)</f>
        <v>126.06290474806038</v>
      </c>
      <c r="DV97" s="16">
        <f>DR97/$DU97</f>
        <v>3.873318542220576E-2</v>
      </c>
      <c r="DW97" s="16">
        <f>DS97/$DU97</f>
        <v>-0.99846009480984177</v>
      </c>
      <c r="DX97" s="16">
        <f>DT97/$DU97</f>
        <v>-3.9713718276822289E-2</v>
      </c>
      <c r="DY97" s="16">
        <f t="shared" si="23"/>
        <v>26.913403849897495</v>
      </c>
      <c r="DZ97" s="9">
        <f>AU97+$DY97*DV97</f>
        <v>-8.6013647995950446</v>
      </c>
      <c r="EA97" s="9">
        <f>AV97+$DY97*DW97</f>
        <v>-0.80977701894141418</v>
      </c>
      <c r="EB97" s="9">
        <f>AW97+$DY97*DX97+32.174</f>
        <v>11.969964084621125</v>
      </c>
      <c r="EC97" s="9">
        <f t="shared" si="24"/>
        <v>14.762088450596616</v>
      </c>
      <c r="ED97" s="22">
        <f t="shared" si="25"/>
        <v>0.17256023981983842</v>
      </c>
      <c r="EE97" s="22">
        <f t="shared" si="26"/>
        <v>0.11963066834570994</v>
      </c>
      <c r="EF97" s="22">
        <f t="shared" si="27"/>
        <v>1190.1916951764617</v>
      </c>
      <c r="EG97" s="23">
        <f t="shared" si="28"/>
        <v>0.60569551917377185</v>
      </c>
      <c r="EH97" s="12">
        <f>IF(S97="L",1,-1)</f>
        <v>-1</v>
      </c>
      <c r="EI97" s="10">
        <f>DEGREES(ATAN(DM97/SQRT(DL97^2+DK97^2)))</f>
        <v>-0.44585858452076238</v>
      </c>
      <c r="EJ97" s="10">
        <f>-DEGREES(ATAN(DK97/SQRT(DL97^2+DM97^2)))*EH97</f>
        <v>3.0040458445100056</v>
      </c>
      <c r="EK97" s="10">
        <f>DEGREES(ATAN(DQ97/SQRT(DP97^2+DO97^2)))</f>
        <v>-4.267351106447923</v>
      </c>
      <c r="EL97" s="10">
        <f>-DEGREES(ATAN(DO97/SQRT(DP97^2+DQ97^2)))*EH97</f>
        <v>1.3637477618024878</v>
      </c>
      <c r="EM97" s="15">
        <f>(AD97-D97- (DK97/DL97)*(17/12-BO97))*12*EH97</f>
        <v>8.5216364733858843</v>
      </c>
      <c r="EN97" s="15">
        <f>(AE97-E97-(DM97/DL97)*(17/12-BO97)+0.5*32.174*DN97^2)*12</f>
        <v>13.281213706697066</v>
      </c>
      <c r="EO97" s="15">
        <f t="shared" si="29"/>
        <v>15.780016657389771</v>
      </c>
      <c r="EP97" s="15">
        <f>EM97/DN97*0.4</f>
        <v>8.1873263916969456</v>
      </c>
      <c r="EQ97" s="15">
        <f>EN97/DN97*0.4</f>
        <v>12.760181901000948</v>
      </c>
      <c r="ER97" s="17">
        <f>SIN(RADIANS(CJ97))*EH97</f>
        <v>0.54463903501502708</v>
      </c>
      <c r="ES97" s="17">
        <f t="shared" si="30"/>
        <v>0.83867056794542405</v>
      </c>
      <c r="ET97" s="16">
        <f t="shared" si="31"/>
        <v>1</v>
      </c>
      <c r="EU97" s="20">
        <f>(0.5*DZ97*DN97^2)*12*EH97</f>
        <v>8.9454130623854891</v>
      </c>
      <c r="EV97" s="20">
        <f>(0.5*EB97*DN97^2)*12</f>
        <v>12.44875384007619</v>
      </c>
      <c r="EW97" s="20">
        <f t="shared" si="32"/>
        <v>15.329445098486397</v>
      </c>
      <c r="EX97" s="14">
        <f t="shared" si="33"/>
        <v>0.59639887663002078</v>
      </c>
      <c r="EY97" s="14">
        <f t="shared" si="34"/>
        <v>-0.40760058695959422</v>
      </c>
      <c r="EZ97" s="5">
        <f t="shared" si="35"/>
        <v>-7.2776571415934299E-2</v>
      </c>
      <c r="FA97" s="5">
        <f t="shared" si="36"/>
        <v>4.6978174455734489E-2</v>
      </c>
      <c r="FB97" s="9">
        <f>IFERROR(INDEX('Pitcher Heights'!$B:$B,MATCH(H97,'Pitcher Heights'!A:A,0)),75)</f>
        <v>76</v>
      </c>
      <c r="FC97" s="26">
        <f>(9.58+0.31*FB97+1.02*ABS(D97)-2.57*E97-1.88*BE97)</f>
        <v>8.0124000000000031</v>
      </c>
      <c r="FD97" s="26">
        <f>17.16 -0.25*FB97-0.85*ABS(D97)+2.53*E97+0.665*BE97</f>
        <v>15.1555</v>
      </c>
      <c r="FE97" s="26">
        <f t="shared" si="37"/>
        <v>0.17492639169694257</v>
      </c>
      <c r="FF97" s="26">
        <f t="shared" si="38"/>
        <v>-2.3953180989990521</v>
      </c>
    </row>
    <row r="98" spans="1:162" x14ac:dyDescent="0.25">
      <c r="A98" t="s">
        <v>143</v>
      </c>
      <c r="B98" s="1">
        <v>45505</v>
      </c>
      <c r="C98">
        <v>89.8</v>
      </c>
      <c r="D98">
        <v>2.56</v>
      </c>
      <c r="E98">
        <v>5.79</v>
      </c>
      <c r="F98" t="s">
        <v>114</v>
      </c>
      <c r="G98">
        <v>647304</v>
      </c>
      <c r="H98">
        <v>669432</v>
      </c>
      <c r="J98" t="s">
        <v>116</v>
      </c>
      <c r="O98">
        <v>11</v>
      </c>
      <c r="P98" t="s">
        <v>117</v>
      </c>
      <c r="Q98" t="s">
        <v>118</v>
      </c>
      <c r="R98" t="s">
        <v>119</v>
      </c>
      <c r="S98" t="s">
        <v>119</v>
      </c>
      <c r="T98" t="s">
        <v>120</v>
      </c>
      <c r="U98" t="s">
        <v>121</v>
      </c>
      <c r="V98" t="s">
        <v>122</v>
      </c>
      <c r="Y98">
        <v>1</v>
      </c>
      <c r="Z98">
        <v>2</v>
      </c>
      <c r="AA98">
        <v>2024</v>
      </c>
      <c r="AB98">
        <v>1.21</v>
      </c>
      <c r="AC98">
        <v>1.02</v>
      </c>
      <c r="AD98">
        <v>-1.34</v>
      </c>
      <c r="AE98">
        <v>3.56</v>
      </c>
      <c r="AI98">
        <v>1</v>
      </c>
      <c r="AJ98">
        <v>5</v>
      </c>
      <c r="AK98" t="s">
        <v>123</v>
      </c>
      <c r="AR98">
        <v>-12.2305519479103</v>
      </c>
      <c r="AS98">
        <v>-130.273143440799</v>
      </c>
      <c r="AT98">
        <v>-1.6397171424369099</v>
      </c>
      <c r="AU98">
        <v>16.334707916689801</v>
      </c>
      <c r="AV98">
        <v>27.791640754728899</v>
      </c>
      <c r="AW98">
        <v>-20.4241935695701</v>
      </c>
      <c r="AX98">
        <v>3.13</v>
      </c>
      <c r="AY98">
        <v>1.45</v>
      </c>
      <c r="BC98">
        <v>90</v>
      </c>
      <c r="BD98">
        <v>2387</v>
      </c>
      <c r="BE98">
        <v>6.6</v>
      </c>
      <c r="BF98">
        <v>746607</v>
      </c>
      <c r="BG98">
        <v>668939</v>
      </c>
      <c r="BH98">
        <v>663624</v>
      </c>
      <c r="BI98">
        <v>702616</v>
      </c>
      <c r="BJ98">
        <v>602104</v>
      </c>
      <c r="BK98">
        <v>683002</v>
      </c>
      <c r="BL98">
        <v>681297</v>
      </c>
      <c r="BM98">
        <v>656775</v>
      </c>
      <c r="BN98">
        <v>623993</v>
      </c>
      <c r="BO98">
        <v>53.9</v>
      </c>
      <c r="BW98">
        <v>40</v>
      </c>
      <c r="BX98">
        <v>4</v>
      </c>
      <c r="BY98" t="s">
        <v>144</v>
      </c>
      <c r="BZ98">
        <v>5</v>
      </c>
      <c r="CA98">
        <v>2</v>
      </c>
      <c r="CB98">
        <v>5</v>
      </c>
      <c r="CC98">
        <v>2</v>
      </c>
      <c r="CD98">
        <v>2</v>
      </c>
      <c r="CE98">
        <v>5</v>
      </c>
      <c r="CF98">
        <v>5</v>
      </c>
      <c r="CG98">
        <v>2</v>
      </c>
      <c r="CH98" t="s">
        <v>125</v>
      </c>
      <c r="CI98" t="s">
        <v>126</v>
      </c>
      <c r="CJ98">
        <v>127</v>
      </c>
      <c r="CK98">
        <v>0</v>
      </c>
      <c r="CL98">
        <v>2.7E-2</v>
      </c>
      <c r="CP98">
        <v>-2.7E-2</v>
      </c>
      <c r="CR98">
        <v>3</v>
      </c>
      <c r="CS98">
        <v>3</v>
      </c>
      <c r="CT98">
        <v>0.88300000000000001</v>
      </c>
      <c r="CU98">
        <v>0.88300000000000001</v>
      </c>
      <c r="CV98">
        <v>26</v>
      </c>
      <c r="CW98">
        <v>27</v>
      </c>
      <c r="CX98">
        <v>27</v>
      </c>
      <c r="CY98">
        <v>27</v>
      </c>
      <c r="CZ98">
        <v>3</v>
      </c>
      <c r="DA98">
        <v>2</v>
      </c>
      <c r="DB98">
        <v>6</v>
      </c>
      <c r="DC98">
        <v>2</v>
      </c>
      <c r="DD98">
        <v>6</v>
      </c>
      <c r="DE98">
        <v>1</v>
      </c>
      <c r="DF98">
        <v>1.83</v>
      </c>
      <c r="DG98">
        <v>1.21</v>
      </c>
      <c r="DH98">
        <v>1.21</v>
      </c>
      <c r="DI98">
        <v>22.5</v>
      </c>
      <c r="DJ98" s="6">
        <f>(-AS98-SQRT(AS98^2-2*AV98*(50-BO98)))/AV98</f>
        <v>-2.9842106791110625E-2</v>
      </c>
      <c r="DK98" s="2">
        <f>AR98+AU98*$DJ98</f>
        <v>-12.718014045961757</v>
      </c>
      <c r="DL98" s="2">
        <f>AS98+AV98*$DJ98</f>
        <v>-131.10250455210181</v>
      </c>
      <c r="DM98" s="2">
        <f>AT98+AW98*$DJ98</f>
        <v>-1.0302161768114839</v>
      </c>
      <c r="DN98" s="4">
        <f>(-DL98-SQRT(DL98^2-2*AV98*(BO98-17/12)))/AV98</f>
        <v>0.41892422535486473</v>
      </c>
      <c r="DO98" s="12">
        <f t="shared" si="20"/>
        <v>-5.8750091855645064</v>
      </c>
      <c r="DP98" s="12">
        <f t="shared" si="21"/>
        <v>-119.45991297758631</v>
      </c>
      <c r="DQ98" s="12">
        <f t="shared" si="22"/>
        <v>-9.5864056464414471</v>
      </c>
      <c r="DR98" s="5">
        <f>(2 *DK98 +AU98*$DN98)/2</f>
        <v>-9.2965116157631318</v>
      </c>
      <c r="DS98" s="5">
        <f>(2 *DL98 +AV98*$DN98)/2</f>
        <v>-125.28120876484405</v>
      </c>
      <c r="DT98" s="5">
        <f>(2 *DM98 +AW98*$DN98)/2</f>
        <v>-5.3083109116264655</v>
      </c>
      <c r="DU98" s="5">
        <f>SQRT(DR98^2+DS98^2+DT98^2)</f>
        <v>125.73776108447673</v>
      </c>
      <c r="DV98" s="16">
        <f>DR98/$DU98</f>
        <v>-7.3935717763554606E-2</v>
      </c>
      <c r="DW98" s="16">
        <f>DS98/$DU98</f>
        <v>-0.99636901185693971</v>
      </c>
      <c r="DX98" s="16">
        <f>DT98/$DU98</f>
        <v>-4.2217316944748881E-2</v>
      </c>
      <c r="DY98" s="16">
        <f t="shared" si="23"/>
        <v>29.394493293063672</v>
      </c>
      <c r="DZ98" s="9">
        <f>AU98+$DY98*DV98</f>
        <v>14.161404956771147</v>
      </c>
      <c r="EA98" s="9">
        <f>AV98+$DY98*DW98</f>
        <v>-1.4961214817163935</v>
      </c>
      <c r="EB98" s="9">
        <f>AW98+$DY98*DX98+32.174</f>
        <v>10.508849790646334</v>
      </c>
      <c r="EC98" s="9">
        <f t="shared" si="24"/>
        <v>17.698013836588647</v>
      </c>
      <c r="ED98" s="22">
        <f t="shared" si="25"/>
        <v>0.20795081979507407</v>
      </c>
      <c r="EE98" s="22">
        <f t="shared" si="26"/>
        <v>0.16013966041473257</v>
      </c>
      <c r="EF98" s="22">
        <f t="shared" si="27"/>
        <v>1589.1017383598632</v>
      </c>
      <c r="EG98" s="23">
        <f t="shared" si="28"/>
        <v>0.66573177141175666</v>
      </c>
      <c r="EH98" s="12">
        <f>IF(S98="L",1,-1)</f>
        <v>1</v>
      </c>
      <c r="EI98" s="10">
        <f>DEGREES(ATAN(DM98/SQRT(DL98^2+DK98^2)))</f>
        <v>-0.44812299110634318</v>
      </c>
      <c r="EJ98" s="10">
        <f>-DEGREES(ATAN(DK98/SQRT(DL98^2+DM98^2)))*EH98</f>
        <v>5.5406513314628247</v>
      </c>
      <c r="EK98" s="10">
        <f>DEGREES(ATAN(DQ98/SQRT(DP98^2+DO98^2)))</f>
        <v>-4.5825187907227916</v>
      </c>
      <c r="EL98" s="10">
        <f>-DEGREES(ATAN(DO98/SQRT(DP98^2+DQ98^2)))*EH98</f>
        <v>2.8065163094865504</v>
      </c>
      <c r="EM98" s="15">
        <f>(AD98-D98- (DK98/DL98)*(17/12-BO98))*12*EH98</f>
        <v>14.295745451327473</v>
      </c>
      <c r="EN98" s="15">
        <f>(AE98-E98-(DM98/DL98)*(17/12-BO98)+0.5*32.174*DN98^2)*12</f>
        <v>12.067770052190426</v>
      </c>
      <c r="EO98" s="15">
        <f t="shared" si="29"/>
        <v>18.70827122001641</v>
      </c>
      <c r="EP98" s="15">
        <f>EM98/DN98*0.4</f>
        <v>13.649958236927217</v>
      </c>
      <c r="EQ98" s="15">
        <f>EN98/DN98*0.4</f>
        <v>11.522628028463133</v>
      </c>
      <c r="ER98" s="17">
        <f>SIN(RADIANS(CJ98))*EH98</f>
        <v>0.79863551004729272</v>
      </c>
      <c r="ES98" s="17">
        <f t="shared" si="30"/>
        <v>0.60181502315204838</v>
      </c>
      <c r="ET98" s="16">
        <f t="shared" si="31"/>
        <v>1</v>
      </c>
      <c r="EU98" s="20">
        <f>(0.5*DZ98*DN98^2)*12*EH98</f>
        <v>14.911747558277391</v>
      </c>
      <c r="EV98" s="20">
        <f>(0.5*EB98*DN98^2)*12</f>
        <v>11.065661612271535</v>
      </c>
      <c r="EW98" s="20">
        <f t="shared" si="32"/>
        <v>18.569035574285799</v>
      </c>
      <c r="EX98" s="14">
        <f t="shared" si="33"/>
        <v>8.1856361321328563E-2</v>
      </c>
      <c r="EY98" s="14">
        <f t="shared" si="34"/>
        <v>-0.10946296177848325</v>
      </c>
      <c r="EZ98" s="5">
        <f t="shared" si="35"/>
        <v>-0.64534427657341986</v>
      </c>
      <c r="FA98" s="5">
        <f t="shared" si="36"/>
        <v>0.80885137478144919</v>
      </c>
      <c r="FB98" s="9">
        <f>IFERROR(INDEX('Pitcher Heights'!$B:$B,MATCH(H98,'Pitcher Heights'!A:A,0)),75)</f>
        <v>77</v>
      </c>
      <c r="FC98" s="26">
        <f>(9.58+0.31*FB98+1.02*ABS(D98)-2.57*E98-1.88*BE98)</f>
        <v>8.7729000000000017</v>
      </c>
      <c r="FD98" s="26">
        <f>17.16 -0.25*FB98-0.85*ABS(D98)+2.53*E98+0.665*BE98</f>
        <v>14.771699999999999</v>
      </c>
      <c r="FE98" s="26">
        <f t="shared" si="37"/>
        <v>4.8770582369272155</v>
      </c>
      <c r="FF98" s="26">
        <f t="shared" si="38"/>
        <v>-3.2490719715368659</v>
      </c>
    </row>
    <row r="99" spans="1:162" x14ac:dyDescent="0.25">
      <c r="A99" t="s">
        <v>131</v>
      </c>
      <c r="B99" s="1">
        <v>45505</v>
      </c>
      <c r="C99">
        <v>83.4</v>
      </c>
      <c r="D99">
        <v>-1.41</v>
      </c>
      <c r="E99">
        <v>5.22</v>
      </c>
      <c r="F99" t="s">
        <v>134</v>
      </c>
      <c r="G99">
        <v>702616</v>
      </c>
      <c r="H99">
        <v>594902</v>
      </c>
      <c r="J99" t="s">
        <v>116</v>
      </c>
      <c r="O99">
        <v>13</v>
      </c>
      <c r="P99" t="s">
        <v>177</v>
      </c>
      <c r="Q99" t="s">
        <v>118</v>
      </c>
      <c r="R99" t="s">
        <v>119</v>
      </c>
      <c r="S99" t="s">
        <v>118</v>
      </c>
      <c r="T99" t="s">
        <v>120</v>
      </c>
      <c r="U99" t="s">
        <v>121</v>
      </c>
      <c r="V99" t="s">
        <v>122</v>
      </c>
      <c r="Y99">
        <v>0</v>
      </c>
      <c r="Z99">
        <v>1</v>
      </c>
      <c r="AA99">
        <v>2024</v>
      </c>
      <c r="AB99">
        <v>-1.2</v>
      </c>
      <c r="AC99">
        <v>0.51</v>
      </c>
      <c r="AD99">
        <v>-1.49</v>
      </c>
      <c r="AE99">
        <v>2.09</v>
      </c>
      <c r="AI99">
        <v>0</v>
      </c>
      <c r="AJ99">
        <v>3</v>
      </c>
      <c r="AK99" t="s">
        <v>140</v>
      </c>
      <c r="AR99">
        <v>2.1897629373612602</v>
      </c>
      <c r="AS99">
        <v>-121.484379441584</v>
      </c>
      <c r="AT99">
        <v>-1.79372550250345</v>
      </c>
      <c r="AU99">
        <v>-12.2997633396336</v>
      </c>
      <c r="AV99">
        <v>23.023316017772999</v>
      </c>
      <c r="AW99">
        <v>-27.000371208676899</v>
      </c>
      <c r="AX99">
        <v>3.45</v>
      </c>
      <c r="AY99">
        <v>1.53</v>
      </c>
      <c r="BC99">
        <v>84.5</v>
      </c>
      <c r="BD99">
        <v>1596</v>
      </c>
      <c r="BE99">
        <v>6.9</v>
      </c>
      <c r="BF99">
        <v>746607</v>
      </c>
      <c r="BG99">
        <v>666310</v>
      </c>
      <c r="BH99">
        <v>647304</v>
      </c>
      <c r="BI99">
        <v>671289</v>
      </c>
      <c r="BJ99">
        <v>608070</v>
      </c>
      <c r="BK99">
        <v>677587</v>
      </c>
      <c r="BL99">
        <v>680757</v>
      </c>
      <c r="BM99">
        <v>657041</v>
      </c>
      <c r="BN99">
        <v>678877</v>
      </c>
      <c r="BO99">
        <v>53.61</v>
      </c>
      <c r="BW99">
        <v>18</v>
      </c>
      <c r="BX99">
        <v>2</v>
      </c>
      <c r="BY99" t="s">
        <v>132</v>
      </c>
      <c r="BZ99">
        <v>2</v>
      </c>
      <c r="CA99">
        <v>1</v>
      </c>
      <c r="CB99">
        <v>1</v>
      </c>
      <c r="CC99">
        <v>2</v>
      </c>
      <c r="CD99">
        <v>1</v>
      </c>
      <c r="CE99">
        <v>2</v>
      </c>
      <c r="CF99">
        <v>1</v>
      </c>
      <c r="CG99">
        <v>2</v>
      </c>
      <c r="CH99" t="s">
        <v>126</v>
      </c>
      <c r="CI99" t="s">
        <v>126</v>
      </c>
      <c r="CJ99">
        <v>240</v>
      </c>
      <c r="CK99">
        <v>0</v>
      </c>
      <c r="CL99">
        <v>2.3E-2</v>
      </c>
      <c r="CP99">
        <v>-2.3E-2</v>
      </c>
      <c r="CR99">
        <v>1</v>
      </c>
      <c r="CS99">
        <v>-1</v>
      </c>
      <c r="CT99">
        <v>0.61699999999999999</v>
      </c>
      <c r="CU99">
        <v>0.38300000000000001</v>
      </c>
      <c r="CV99">
        <v>32</v>
      </c>
      <c r="CW99">
        <v>20</v>
      </c>
      <c r="CX99">
        <v>32</v>
      </c>
      <c r="CY99">
        <v>21</v>
      </c>
      <c r="CZ99">
        <v>1</v>
      </c>
      <c r="DA99">
        <v>0</v>
      </c>
      <c r="DB99">
        <v>6</v>
      </c>
      <c r="DC99">
        <v>1</v>
      </c>
      <c r="DD99">
        <v>6</v>
      </c>
      <c r="DE99">
        <v>1</v>
      </c>
      <c r="DF99">
        <v>2.75</v>
      </c>
      <c r="DG99">
        <v>1.2</v>
      </c>
      <c r="DH99">
        <v>-1.2</v>
      </c>
      <c r="DI99">
        <v>37</v>
      </c>
      <c r="DJ99" s="6">
        <f>(-AS99-SQRT(AS99^2-2*AV99*(50-BO99)))/AV99</f>
        <v>-2.9632548387416052E-2</v>
      </c>
      <c r="DK99" s="2">
        <f>AR99+AU99*$DJ99</f>
        <v>2.5542362696767187</v>
      </c>
      <c r="DL99" s="2">
        <f>AS99+AV99*$DJ99</f>
        <v>-122.16661896751943</v>
      </c>
      <c r="DM99" s="2">
        <f>AT99+AW99*$DJ99</f>
        <v>-0.9936356961841365</v>
      </c>
      <c r="DN99" s="4">
        <f>(-DL99-SQRT(DL99^2-2*AV99*(BO99-17/12)))/AV99</f>
        <v>0.44597206610881346</v>
      </c>
      <c r="DO99" s="12">
        <f t="shared" si="20"/>
        <v>-2.931114599549117</v>
      </c>
      <c r="DP99" s="12">
        <f t="shared" si="21"/>
        <v>-111.89886315439706</v>
      </c>
      <c r="DQ99" s="12">
        <f t="shared" si="22"/>
        <v>-13.035047029822694</v>
      </c>
      <c r="DR99" s="5">
        <f>(2 *DK99 +AU99*$DN99)/2</f>
        <v>-0.18843916493619917</v>
      </c>
      <c r="DS99" s="5">
        <f>(2 *DL99 +AV99*$DN99)/2</f>
        <v>-117.03274106095824</v>
      </c>
      <c r="DT99" s="5">
        <f>(2 *DM99 +AW99*$DN99)/2</f>
        <v>-7.0143413630034148</v>
      </c>
      <c r="DU99" s="5">
        <f>SQRT(DR99^2+DS99^2+DT99^2)</f>
        <v>117.24290585923281</v>
      </c>
      <c r="DV99" s="16">
        <f>DR99/$DU99</f>
        <v>-1.6072543029805816E-3</v>
      </c>
      <c r="DW99" s="16">
        <f>DS99/$DU99</f>
        <v>-0.99820744123719607</v>
      </c>
      <c r="DX99" s="16">
        <f>DT99/$DU99</f>
        <v>-5.9827426756422719E-2</v>
      </c>
      <c r="DY99" s="16">
        <f t="shared" si="23"/>
        <v>23.271801420921069</v>
      </c>
      <c r="DZ99" s="9">
        <f>AU99+$DY99*DV99</f>
        <v>-12.337167042605484</v>
      </c>
      <c r="EA99" s="9">
        <f>AV99+$DY99*DW99</f>
        <v>-0.20676933158476629</v>
      </c>
      <c r="EB99" s="9">
        <f>AW99+$DY99*DX99+32.174</f>
        <v>3.7813367963229325</v>
      </c>
      <c r="EC99" s="9">
        <f t="shared" si="24"/>
        <v>12.905307131597478</v>
      </c>
      <c r="ED99" s="22">
        <f t="shared" si="25"/>
        <v>0.17440653318143803</v>
      </c>
      <c r="EE99" s="22">
        <f t="shared" si="26"/>
        <v>0.12151655550420327</v>
      </c>
      <c r="EF99" s="22">
        <f t="shared" si="27"/>
        <v>1124.3696157819004</v>
      </c>
      <c r="EG99" s="23">
        <f t="shared" si="28"/>
        <v>0.70449224046484982</v>
      </c>
      <c r="EH99" s="12">
        <f>IF(S99="L",1,-1)</f>
        <v>-1</v>
      </c>
      <c r="EI99" s="10">
        <f>DEGREES(ATAN(DM99/SQRT(DL99^2+DK99^2)))</f>
        <v>-0.465900083610298</v>
      </c>
      <c r="EJ99" s="10">
        <f>-DEGREES(ATAN(DK99/SQRT(DL99^2+DM99^2)))*EH99</f>
        <v>1.1977150725996586</v>
      </c>
      <c r="EK99" s="10">
        <f>DEGREES(ATAN(DQ99/SQRT(DP99^2+DO99^2)))</f>
        <v>-6.6421545045125221</v>
      </c>
      <c r="EL99" s="10">
        <f>-DEGREES(ATAN(DO99/SQRT(DP99^2+DQ99^2)))*EH99</f>
        <v>-1.4904072425125061</v>
      </c>
      <c r="EM99" s="15">
        <f>(AD99-D99- (DK99/DL99)*(17/12-BO99))*12*EH99</f>
        <v>14.054978595169725</v>
      </c>
      <c r="EN99" s="15">
        <f>(AE99-E99-(DM99/DL99)*(17/12-BO99)+0.5*32.174*DN99^2)*12</f>
        <v>5.9288707714775608</v>
      </c>
      <c r="EO99" s="15">
        <f t="shared" si="29"/>
        <v>15.254308635122081</v>
      </c>
      <c r="EP99" s="15">
        <f>EM99/DN99*0.4</f>
        <v>12.606151517786254</v>
      </c>
      <c r="EQ99" s="15">
        <f>EN99/DN99*0.4</f>
        <v>5.3177059480052424</v>
      </c>
      <c r="ER99" s="17">
        <f>SIN(RADIANS(CJ99))*EH99</f>
        <v>0.86602540378443837</v>
      </c>
      <c r="ES99" s="17">
        <f t="shared" si="30"/>
        <v>0.50000000000000044</v>
      </c>
      <c r="ET99" s="16">
        <f t="shared" si="31"/>
        <v>1</v>
      </c>
      <c r="EU99" s="20">
        <f>(0.5*DZ99*DN99^2)*12*EH99</f>
        <v>14.722515141004436</v>
      </c>
      <c r="EV99" s="20">
        <f>(0.5*EB99*DN99^2)*12</f>
        <v>4.5124450406520937</v>
      </c>
      <c r="EW99" s="20">
        <f t="shared" si="32"/>
        <v>15.398526303578876</v>
      </c>
      <c r="EX99" s="14">
        <f t="shared" si="33"/>
        <v>1.3870001812622448</v>
      </c>
      <c r="EY99" s="14">
        <f t="shared" si="34"/>
        <v>-3.1868181111373515</v>
      </c>
      <c r="EZ99" s="5">
        <f t="shared" si="35"/>
        <v>0.84435979998568023</v>
      </c>
      <c r="FA99" s="5">
        <f t="shared" si="36"/>
        <v>-1.6982835460834869</v>
      </c>
      <c r="FB99" s="9">
        <f>IFERROR(INDEX('Pitcher Heights'!$B:$B,MATCH(H99,'Pitcher Heights'!A:A,0)),75)</f>
        <v>76</v>
      </c>
      <c r="FC99" s="26">
        <f>(9.58+0.31*FB99+1.02*ABS(D99)-2.57*E99-1.88*BE99)</f>
        <v>8.1908000000000047</v>
      </c>
      <c r="FD99" s="26">
        <f>17.16 -0.25*FB99-0.85*ABS(D99)+2.53*E99+0.665*BE99</f>
        <v>14.756599999999999</v>
      </c>
      <c r="FE99" s="26">
        <f t="shared" si="37"/>
        <v>4.4153515177862488</v>
      </c>
      <c r="FF99" s="26">
        <f t="shared" si="38"/>
        <v>-9.4388940519947564</v>
      </c>
    </row>
    <row r="100" spans="1:162" x14ac:dyDescent="0.25">
      <c r="A100" t="s">
        <v>127</v>
      </c>
      <c r="B100" s="1">
        <v>45505</v>
      </c>
      <c r="C100">
        <v>87.6</v>
      </c>
      <c r="D100">
        <v>-1.49</v>
      </c>
      <c r="E100">
        <v>5.33</v>
      </c>
      <c r="F100" t="s">
        <v>134</v>
      </c>
      <c r="G100">
        <v>683002</v>
      </c>
      <c r="H100">
        <v>594902</v>
      </c>
      <c r="J100" t="s">
        <v>116</v>
      </c>
      <c r="O100">
        <v>11</v>
      </c>
      <c r="P100" t="s">
        <v>172</v>
      </c>
      <c r="Q100" t="s">
        <v>118</v>
      </c>
      <c r="R100" t="s">
        <v>119</v>
      </c>
      <c r="S100" t="s">
        <v>118</v>
      </c>
      <c r="T100" t="s">
        <v>120</v>
      </c>
      <c r="U100" t="s">
        <v>121</v>
      </c>
      <c r="V100" t="s">
        <v>122</v>
      </c>
      <c r="Y100">
        <v>0</v>
      </c>
      <c r="Z100">
        <v>1</v>
      </c>
      <c r="AA100">
        <v>2024</v>
      </c>
      <c r="AB100">
        <v>-1</v>
      </c>
      <c r="AC100">
        <v>1.02</v>
      </c>
      <c r="AD100">
        <v>-0.87</v>
      </c>
      <c r="AE100">
        <v>2.95</v>
      </c>
      <c r="AI100">
        <v>0</v>
      </c>
      <c r="AJ100">
        <v>4</v>
      </c>
      <c r="AK100" t="s">
        <v>140</v>
      </c>
      <c r="AR100">
        <v>3.57615864777534</v>
      </c>
      <c r="AS100">
        <v>-127.544752572574</v>
      </c>
      <c r="AT100">
        <v>-1.7615841701672501</v>
      </c>
      <c r="AU100">
        <v>-11.637226456551399</v>
      </c>
      <c r="AV100">
        <v>25.203038702348898</v>
      </c>
      <c r="AW100">
        <v>-20.839456440397701</v>
      </c>
      <c r="AX100">
        <v>3.73</v>
      </c>
      <c r="AY100">
        <v>1.75</v>
      </c>
      <c r="BC100">
        <v>88.4</v>
      </c>
      <c r="BD100">
        <v>1966</v>
      </c>
      <c r="BE100">
        <v>6.7</v>
      </c>
      <c r="BF100">
        <v>746607</v>
      </c>
      <c r="BG100">
        <v>666310</v>
      </c>
      <c r="BH100">
        <v>647304</v>
      </c>
      <c r="BI100">
        <v>671289</v>
      </c>
      <c r="BJ100">
        <v>608070</v>
      </c>
      <c r="BK100">
        <v>677587</v>
      </c>
      <c r="BL100">
        <v>680757</v>
      </c>
      <c r="BM100">
        <v>657041</v>
      </c>
      <c r="BN100">
        <v>678877</v>
      </c>
      <c r="BO100">
        <v>53.83</v>
      </c>
      <c r="BW100">
        <v>27</v>
      </c>
      <c r="BX100">
        <v>2</v>
      </c>
      <c r="BY100" t="s">
        <v>130</v>
      </c>
      <c r="BZ100">
        <v>5</v>
      </c>
      <c r="CA100">
        <v>1</v>
      </c>
      <c r="CB100">
        <v>1</v>
      </c>
      <c r="CC100">
        <v>5</v>
      </c>
      <c r="CD100">
        <v>1</v>
      </c>
      <c r="CE100">
        <v>5</v>
      </c>
      <c r="CF100">
        <v>1</v>
      </c>
      <c r="CG100">
        <v>5</v>
      </c>
      <c r="CH100" t="s">
        <v>125</v>
      </c>
      <c r="CI100" t="s">
        <v>126</v>
      </c>
      <c r="CJ100">
        <v>221</v>
      </c>
      <c r="CK100">
        <v>0</v>
      </c>
      <c r="CL100">
        <v>2.3E-2</v>
      </c>
      <c r="CP100">
        <v>-2.3E-2</v>
      </c>
      <c r="CR100">
        <v>4</v>
      </c>
      <c r="CS100">
        <v>-4</v>
      </c>
      <c r="CT100">
        <v>0.88600000000000001</v>
      </c>
      <c r="CU100">
        <v>0.114</v>
      </c>
      <c r="CV100">
        <v>32</v>
      </c>
      <c r="CW100">
        <v>23</v>
      </c>
      <c r="CX100">
        <v>32</v>
      </c>
      <c r="CY100">
        <v>23</v>
      </c>
      <c r="CZ100">
        <v>2</v>
      </c>
      <c r="DA100">
        <v>1</v>
      </c>
      <c r="DB100">
        <v>6</v>
      </c>
      <c r="DC100">
        <v>1</v>
      </c>
      <c r="DD100">
        <v>6</v>
      </c>
      <c r="DE100">
        <v>1</v>
      </c>
      <c r="DF100">
        <v>1.94</v>
      </c>
      <c r="DG100">
        <v>1</v>
      </c>
      <c r="DH100">
        <v>-1</v>
      </c>
      <c r="DI100">
        <v>42.9</v>
      </c>
      <c r="DJ100" s="6">
        <f>(-AS100-SQRT(AS100^2-2*AV100*(50-BO100)))/AV100</f>
        <v>-2.9940109592661111E-2</v>
      </c>
      <c r="DK100" s="2">
        <f>AR100+AU100*$DJ100</f>
        <v>3.9245784832391042</v>
      </c>
      <c r="DL100" s="2">
        <f>AS100+AV100*$DJ100</f>
        <v>-128.2993343133904</v>
      </c>
      <c r="DM100" s="2">
        <f>AT100+AW100*$DJ100</f>
        <v>-1.1376485604902555</v>
      </c>
      <c r="DN100" s="4">
        <f>(-DL100-SQRT(DL100^2-2*AV100*(BO100-17/12)))/AV100</f>
        <v>0.4263801546714065</v>
      </c>
      <c r="DO100" s="12">
        <f t="shared" si="20"/>
        <v>-1.0373039332514651</v>
      </c>
      <c r="DP100" s="12">
        <f t="shared" si="21"/>
        <v>-117.55325877329344</v>
      </c>
      <c r="DQ100" s="12">
        <f t="shared" si="22"/>
        <v>-10.023179220815065</v>
      </c>
      <c r="DR100" s="5">
        <f>(2 *DK100 +AU100*$DN100)/2</f>
        <v>1.4436372749938196</v>
      </c>
      <c r="DS100" s="5">
        <f>(2 *DL100 +AV100*$DN100)/2</f>
        <v>-122.92629654334192</v>
      </c>
      <c r="DT100" s="5">
        <f>(2 *DM100 +AW100*$DN100)/2</f>
        <v>-5.5804138906526601</v>
      </c>
      <c r="DU100" s="5">
        <f>SQRT(DR100^2+DS100^2+DT100^2)</f>
        <v>123.06136473172388</v>
      </c>
      <c r="DV100" s="16">
        <f>DR100/$DU100</f>
        <v>1.1731035797798734E-2</v>
      </c>
      <c r="DW100" s="16">
        <f>DS100/$DU100</f>
        <v>-0.99890243222414754</v>
      </c>
      <c r="DX100" s="16">
        <f>DT100/$DU100</f>
        <v>-4.5346595195153806E-2</v>
      </c>
      <c r="DY100" s="16">
        <f t="shared" si="23"/>
        <v>25.825876337883653</v>
      </c>
      <c r="DZ100" s="9">
        <f>AU100+$DY100*DV100</f>
        <v>-11.334262176722163</v>
      </c>
      <c r="EA100" s="9">
        <f>AV100+$DY100*DW100</f>
        <v>-0.59449198588314189</v>
      </c>
      <c r="EB100" s="9">
        <f>AW100+$DY100*DX100+32.174</f>
        <v>10.163427999748187</v>
      </c>
      <c r="EC100" s="9">
        <f t="shared" si="24"/>
        <v>15.235294172349262</v>
      </c>
      <c r="ED100" s="22">
        <f t="shared" si="25"/>
        <v>0.18688521415711115</v>
      </c>
      <c r="EE100" s="22">
        <f t="shared" si="26"/>
        <v>0.13485753278605334</v>
      </c>
      <c r="EF100" s="22">
        <f t="shared" si="27"/>
        <v>1309.7367501290685</v>
      </c>
      <c r="EG100" s="23">
        <f t="shared" si="28"/>
        <v>0.666193667410513</v>
      </c>
      <c r="EH100" s="12">
        <f>IF(S100="L",1,-1)</f>
        <v>-1</v>
      </c>
      <c r="EI100" s="10">
        <f>DEGREES(ATAN(DM100/SQRT(DL100^2+DK100^2)))</f>
        <v>-0.50779905668805558</v>
      </c>
      <c r="EJ100" s="10">
        <f>-DEGREES(ATAN(DK100/SQRT(DL100^2+DM100^2)))*EH100</f>
        <v>1.7520188884001029</v>
      </c>
      <c r="EK100" s="10">
        <f>DEGREES(ATAN(DQ100/SQRT(DP100^2+DO100^2)))</f>
        <v>-4.8733485316748144</v>
      </c>
      <c r="EL100" s="10">
        <f>-DEGREES(ATAN(DO100/SQRT(DP100^2+DQ100^2)))*EH100</f>
        <v>-0.50374392056356077</v>
      </c>
      <c r="EM100" s="15">
        <f>(AD100-D100- (DK100/DL100)*(17/12-BO100))*12*EH100</f>
        <v>11.799405223947787</v>
      </c>
      <c r="EN100" s="15">
        <f>(AE100-E100-(DM100/DL100)*(17/12-BO100)+0.5*32.174*DN100^2)*12</f>
        <v>12.112484548363852</v>
      </c>
      <c r="EO100" s="15">
        <f t="shared" si="29"/>
        <v>16.90970861881657</v>
      </c>
      <c r="EP100" s="15">
        <f>EM100/DN100*0.4</f>
        <v>11.069375621425063</v>
      </c>
      <c r="EQ100" s="15">
        <f>EN100/DN100*0.4</f>
        <v>11.363084717391168</v>
      </c>
      <c r="ER100" s="17">
        <f>SIN(RADIANS(CJ100))*EH100</f>
        <v>0.65605902899050705</v>
      </c>
      <c r="ES100" s="17">
        <f t="shared" si="30"/>
        <v>0.75470958022277213</v>
      </c>
      <c r="ET100" s="16">
        <f t="shared" si="31"/>
        <v>0.99999999999999989</v>
      </c>
      <c r="EU100" s="20">
        <f>(0.5*DZ100*DN100^2)*12*EH100</f>
        <v>12.363415650808474</v>
      </c>
      <c r="EV100" s="20">
        <f>(0.5*EB100*DN100^2)*12</f>
        <v>11.086269475574351</v>
      </c>
      <c r="EW100" s="20">
        <f t="shared" si="32"/>
        <v>16.606005463075928</v>
      </c>
      <c r="EX100" s="14">
        <f t="shared" si="33"/>
        <v>1.4688958312918245</v>
      </c>
      <c r="EY100" s="14">
        <f t="shared" si="34"/>
        <v>-1.4464419366407419</v>
      </c>
      <c r="EZ100" s="5">
        <f t="shared" si="35"/>
        <v>0.70563820697458013</v>
      </c>
      <c r="FA100" s="5">
        <f t="shared" si="36"/>
        <v>-0.64943454503259268</v>
      </c>
      <c r="FB100" s="9">
        <f>IFERROR(INDEX('Pitcher Heights'!$B:$B,MATCH(H100,'Pitcher Heights'!A:A,0)),75)</f>
        <v>76</v>
      </c>
      <c r="FC100" s="26">
        <f>(9.58+0.31*FB100+1.02*ABS(D100)-2.57*E100-1.88*BE100)</f>
        <v>8.3657000000000039</v>
      </c>
      <c r="FD100" s="26">
        <f>17.16 -0.25*FB100-0.85*ABS(D100)+2.53*E100+0.665*BE100</f>
        <v>14.8339</v>
      </c>
      <c r="FE100" s="26">
        <f t="shared" si="37"/>
        <v>2.7036756214250595</v>
      </c>
      <c r="FF100" s="26">
        <f t="shared" si="38"/>
        <v>-3.4708152826088323</v>
      </c>
    </row>
    <row r="101" spans="1:162" x14ac:dyDescent="0.25">
      <c r="A101" t="s">
        <v>153</v>
      </c>
      <c r="B101" s="1">
        <v>45505</v>
      </c>
      <c r="C101">
        <v>75.900000000000006</v>
      </c>
      <c r="D101">
        <v>-1.34</v>
      </c>
      <c r="E101">
        <v>5.35</v>
      </c>
      <c r="F101" t="s">
        <v>134</v>
      </c>
      <c r="G101">
        <v>656775</v>
      </c>
      <c r="H101">
        <v>594902</v>
      </c>
      <c r="I101" t="s">
        <v>162</v>
      </c>
      <c r="J101" t="s">
        <v>163</v>
      </c>
      <c r="O101">
        <v>13</v>
      </c>
      <c r="P101" t="s">
        <v>164</v>
      </c>
      <c r="Q101" t="s">
        <v>118</v>
      </c>
      <c r="R101" t="s">
        <v>119</v>
      </c>
      <c r="S101" t="s">
        <v>118</v>
      </c>
      <c r="T101" t="s">
        <v>120</v>
      </c>
      <c r="U101" t="s">
        <v>121</v>
      </c>
      <c r="V101" t="s">
        <v>129</v>
      </c>
      <c r="W101">
        <v>2</v>
      </c>
      <c r="Y101">
        <v>2</v>
      </c>
      <c r="Z101">
        <v>2</v>
      </c>
      <c r="AA101">
        <v>2024</v>
      </c>
      <c r="AB101">
        <v>0.5</v>
      </c>
      <c r="AC101">
        <v>-0.38</v>
      </c>
      <c r="AD101">
        <v>-0.26</v>
      </c>
      <c r="AE101">
        <v>0.59</v>
      </c>
      <c r="AI101">
        <v>0</v>
      </c>
      <c r="AJ101">
        <v>5</v>
      </c>
      <c r="AK101" t="s">
        <v>140</v>
      </c>
      <c r="AR101">
        <v>1.37754417855494</v>
      </c>
      <c r="AS101">
        <v>-110.62618638329999</v>
      </c>
      <c r="AT101">
        <v>-2.2355373886803598</v>
      </c>
      <c r="AU101">
        <v>3.8580630489368599</v>
      </c>
      <c r="AV101">
        <v>19.666881641460702</v>
      </c>
      <c r="AW101">
        <v>-35.087206782778999</v>
      </c>
      <c r="AX101">
        <v>3.39</v>
      </c>
      <c r="AY101">
        <v>1.51</v>
      </c>
      <c r="BC101">
        <v>76.7</v>
      </c>
      <c r="BD101">
        <v>1905</v>
      </c>
      <c r="BE101">
        <v>6.7</v>
      </c>
      <c r="BF101">
        <v>746607</v>
      </c>
      <c r="BG101">
        <v>666310</v>
      </c>
      <c r="BH101">
        <v>647304</v>
      </c>
      <c r="BI101">
        <v>671289</v>
      </c>
      <c r="BJ101">
        <v>608070</v>
      </c>
      <c r="BK101">
        <v>677587</v>
      </c>
      <c r="BL101">
        <v>680757</v>
      </c>
      <c r="BM101">
        <v>657041</v>
      </c>
      <c r="BN101">
        <v>678877</v>
      </c>
      <c r="BO101">
        <v>53.76</v>
      </c>
      <c r="BQ101">
        <v>0</v>
      </c>
      <c r="BR101">
        <v>0</v>
      </c>
      <c r="BS101">
        <v>1</v>
      </c>
      <c r="BT101">
        <v>0</v>
      </c>
      <c r="BU101">
        <v>0</v>
      </c>
      <c r="BW101">
        <v>36</v>
      </c>
      <c r="BX101">
        <v>5</v>
      </c>
      <c r="BY101" t="s">
        <v>155</v>
      </c>
      <c r="BZ101">
        <v>5</v>
      </c>
      <c r="CA101">
        <v>2</v>
      </c>
      <c r="CB101">
        <v>2</v>
      </c>
      <c r="CC101">
        <v>5</v>
      </c>
      <c r="CD101">
        <v>2</v>
      </c>
      <c r="CE101">
        <v>5</v>
      </c>
      <c r="CF101">
        <v>2</v>
      </c>
      <c r="CG101">
        <v>5</v>
      </c>
      <c r="CH101" t="s">
        <v>125</v>
      </c>
      <c r="CI101" t="s">
        <v>126</v>
      </c>
      <c r="CJ101">
        <v>59</v>
      </c>
      <c r="CK101">
        <v>2.1999999999999999E-2</v>
      </c>
      <c r="CL101">
        <v>-0.20300000000000001</v>
      </c>
      <c r="CM101">
        <v>69.7</v>
      </c>
      <c r="CN101">
        <v>8.9</v>
      </c>
      <c r="CP101">
        <v>0.20300000000000001</v>
      </c>
      <c r="CR101">
        <v>3</v>
      </c>
      <c r="CS101">
        <v>-3</v>
      </c>
      <c r="CT101">
        <v>0.84599999999999997</v>
      </c>
      <c r="CU101">
        <v>0.154</v>
      </c>
      <c r="CV101">
        <v>32</v>
      </c>
      <c r="CW101">
        <v>29</v>
      </c>
      <c r="CX101">
        <v>32</v>
      </c>
      <c r="CY101">
        <v>30</v>
      </c>
      <c r="CZ101">
        <v>2</v>
      </c>
      <c r="DA101">
        <v>1</v>
      </c>
      <c r="DB101">
        <v>6</v>
      </c>
      <c r="DC101">
        <v>1</v>
      </c>
      <c r="DD101">
        <v>6</v>
      </c>
      <c r="DE101">
        <v>1</v>
      </c>
      <c r="DF101">
        <v>4.32</v>
      </c>
      <c r="DG101">
        <v>-0.5</v>
      </c>
      <c r="DH101">
        <v>0.5</v>
      </c>
      <c r="DI101">
        <v>37.9</v>
      </c>
      <c r="DJ101" s="6">
        <f>(-AS101-SQRT(AS101^2-2*AV101*(50-BO101)))/AV101</f>
        <v>-3.3886266789157245E-2</v>
      </c>
      <c r="DK101" s="2">
        <f>AR101+AU101*$DJ101</f>
        <v>1.2468088247892761</v>
      </c>
      <c r="DL101" s="2">
        <f>AS101+AV101*$DJ101</f>
        <v>-111.29262358151331</v>
      </c>
      <c r="DM101" s="2">
        <f>AT101+AW101*$DJ101</f>
        <v>-1.0465629387527831</v>
      </c>
      <c r="DN101" s="4">
        <f>(-DL101-SQRT(DL101^2-2*AV101*(BO101-17/12)))/AV101</f>
        <v>0.4916819960355317</v>
      </c>
      <c r="DO101" s="12">
        <f t="shared" si="20"/>
        <v>3.1437489655214805</v>
      </c>
      <c r="DP101" s="12">
        <f t="shared" si="21"/>
        <v>-101.62277196024536</v>
      </c>
      <c r="DQ101" s="12">
        <f t="shared" si="22"/>
        <v>-18.298310805021007</v>
      </c>
      <c r="DR101" s="5">
        <f>(2 *DK101 +AU101*$DN101)/2</f>
        <v>2.1952788951553783</v>
      </c>
      <c r="DS101" s="5">
        <f>(2 *DL101 +AV101*$DN101)/2</f>
        <v>-106.45769777087934</v>
      </c>
      <c r="DT101" s="5">
        <f>(2 *DM101 +AW101*$DN101)/2</f>
        <v>-9.6724368718868963</v>
      </c>
      <c r="DU101" s="5">
        <f>SQRT(DR101^2+DS101^2+DT101^2)</f>
        <v>106.91873876521385</v>
      </c>
      <c r="DV101" s="16">
        <f>DR101/$DU101</f>
        <v>2.0532218397899912E-2</v>
      </c>
      <c r="DW101" s="16">
        <f>DS101/$DU101</f>
        <v>-0.99568793085609697</v>
      </c>
      <c r="DX101" s="16">
        <f>DT101/$DU101</f>
        <v>-9.0465310230855772E-2</v>
      </c>
      <c r="DY101" s="16">
        <f t="shared" si="23"/>
        <v>19.23931793949339</v>
      </c>
      <c r="DZ101" s="9">
        <f>AU101+$DY101*DV101</f>
        <v>4.2530889266971723</v>
      </c>
      <c r="EA101" s="9">
        <f>AV101+$DY101*DW101</f>
        <v>0.51052497120394236</v>
      </c>
      <c r="EB101" s="9">
        <f>AW101+$DY101*DX101+32.174</f>
        <v>-4.6536976488053412</v>
      </c>
      <c r="EC101" s="9">
        <f t="shared" si="24"/>
        <v>6.3250535943273434</v>
      </c>
      <c r="ED101" s="22">
        <f t="shared" si="25"/>
        <v>0.10278366701942471</v>
      </c>
      <c r="EE101" s="22">
        <f t="shared" si="26"/>
        <v>6.0614015125257693E-2</v>
      </c>
      <c r="EF101" s="22">
        <f t="shared" si="27"/>
        <v>511.4626879224686</v>
      </c>
      <c r="EG101" s="23">
        <f t="shared" si="28"/>
        <v>0.2684843506154691</v>
      </c>
      <c r="EH101" s="12">
        <f>IF(S101="L",1,-1)</f>
        <v>-1</v>
      </c>
      <c r="EI101" s="10">
        <f>DEGREES(ATAN(DM101/SQRT(DL101^2+DK101^2)))</f>
        <v>-0.53874289054641189</v>
      </c>
      <c r="EJ101" s="10">
        <f>-DEGREES(ATAN(DK101/SQRT(DL101^2+DM101^2)))*EH101</f>
        <v>0.64182813631042313</v>
      </c>
      <c r="EK101" s="10">
        <f>DEGREES(ATAN(DQ101/SQRT(DP101^2+DO101^2)))</f>
        <v>-10.202587871592673</v>
      </c>
      <c r="EL101" s="10">
        <f>-DEGREES(ATAN(DO101/SQRT(DP101^2+DQ101^2)))*EH101</f>
        <v>1.7438803812330705</v>
      </c>
      <c r="EM101" s="15">
        <f>(AD101-D101- (DK101/DL101)*(17/12-BO101))*12*EH101</f>
        <v>-5.9231853951843814</v>
      </c>
      <c r="EN101" s="15">
        <f>(AE101-E101-(DM101/DL101)*(17/12-BO101)+0.5*32.174*DN101^2)*12</f>
        <v>-4.5447293651238976</v>
      </c>
      <c r="EO101" s="15">
        <f t="shared" si="29"/>
        <v>7.4658348647652941</v>
      </c>
      <c r="EP101" s="15">
        <f>EM101/DN101*0.4</f>
        <v>-4.8187124547520259</v>
      </c>
      <c r="EQ101" s="15">
        <f>EN101/DN101*0.4</f>
        <v>-3.6972916655630161</v>
      </c>
      <c r="ER101" s="17">
        <f>SIN(RADIANS(CJ101))*EH101</f>
        <v>-0.85716730070211233</v>
      </c>
      <c r="ES101" s="17">
        <f t="shared" si="30"/>
        <v>-0.51503807491005416</v>
      </c>
      <c r="ET101" s="16">
        <f t="shared" si="31"/>
        <v>1</v>
      </c>
      <c r="EU101" s="20">
        <f>(0.5*DZ101*DN101^2)*12*EH101</f>
        <v>-6.1691357333905543</v>
      </c>
      <c r="EV101" s="20">
        <f>(0.5*EB101*DN101^2)*12</f>
        <v>-6.7502215336784541</v>
      </c>
      <c r="EW101" s="20">
        <f t="shared" si="32"/>
        <v>9.1446009454066672</v>
      </c>
      <c r="EX101" s="14">
        <f t="shared" si="33"/>
        <v>1.6693171749816633</v>
      </c>
      <c r="EY101" s="14">
        <f t="shared" si="34"/>
        <v>-2.0404038669355433</v>
      </c>
      <c r="EZ101" s="5">
        <f t="shared" si="35"/>
        <v>0.47628412333420567</v>
      </c>
      <c r="FA101" s="5">
        <f t="shared" si="36"/>
        <v>-0.69954014877881621</v>
      </c>
      <c r="FB101" s="9">
        <f>IFERROR(INDEX('Pitcher Heights'!$B:$B,MATCH(H101,'Pitcher Heights'!A:A,0)),75)</f>
        <v>76</v>
      </c>
      <c r="FC101" s="26">
        <f>(9.58+0.31*FB101+1.02*ABS(D101)-2.57*E101-1.88*BE101)</f>
        <v>8.1613000000000007</v>
      </c>
      <c r="FD101" s="26">
        <f>17.16 -0.25*FB101-0.85*ABS(D101)+2.53*E101+0.665*BE101</f>
        <v>15.011999999999997</v>
      </c>
      <c r="FE101" s="26">
        <f t="shared" si="37"/>
        <v>-12.980012454752027</v>
      </c>
      <c r="FF101" s="26">
        <f t="shared" si="38"/>
        <v>-18.709291665563015</v>
      </c>
    </row>
    <row r="102" spans="1:162" x14ac:dyDescent="0.25">
      <c r="A102" t="s">
        <v>131</v>
      </c>
      <c r="B102" s="1">
        <v>45505</v>
      </c>
      <c r="C102">
        <v>85.3</v>
      </c>
      <c r="D102">
        <v>-1.59</v>
      </c>
      <c r="E102">
        <v>5.91</v>
      </c>
      <c r="F102" t="s">
        <v>178</v>
      </c>
      <c r="G102">
        <v>647304</v>
      </c>
      <c r="H102">
        <v>544150</v>
      </c>
      <c r="J102" t="s">
        <v>116</v>
      </c>
      <c r="O102">
        <v>11</v>
      </c>
      <c r="P102" t="s">
        <v>179</v>
      </c>
      <c r="Q102" t="s">
        <v>118</v>
      </c>
      <c r="R102" t="s">
        <v>119</v>
      </c>
      <c r="S102" t="s">
        <v>118</v>
      </c>
      <c r="T102" t="s">
        <v>120</v>
      </c>
      <c r="U102" t="s">
        <v>121</v>
      </c>
      <c r="V102" t="s">
        <v>122</v>
      </c>
      <c r="Y102">
        <v>2</v>
      </c>
      <c r="Z102">
        <v>2</v>
      </c>
      <c r="AA102">
        <v>2024</v>
      </c>
      <c r="AB102">
        <v>-1.33</v>
      </c>
      <c r="AC102">
        <v>0.44</v>
      </c>
      <c r="AD102">
        <v>-1.74</v>
      </c>
      <c r="AE102">
        <v>2.79</v>
      </c>
      <c r="AI102">
        <v>0</v>
      </c>
      <c r="AJ102">
        <v>7</v>
      </c>
      <c r="AK102" t="s">
        <v>123</v>
      </c>
      <c r="AR102">
        <v>2.35203550360086</v>
      </c>
      <c r="AS102">
        <v>-124.21458469400299</v>
      </c>
      <c r="AT102">
        <v>-1.9714592377143301</v>
      </c>
      <c r="AU102">
        <v>-14.228076431751299</v>
      </c>
      <c r="AV102">
        <v>24.210323495973299</v>
      </c>
      <c r="AW102">
        <v>-27.391233586123199</v>
      </c>
      <c r="AX102">
        <v>3.1</v>
      </c>
      <c r="AY102">
        <v>1.4</v>
      </c>
      <c r="BC102">
        <v>86.4</v>
      </c>
      <c r="BD102">
        <v>1874</v>
      </c>
      <c r="BE102">
        <v>6.9</v>
      </c>
      <c r="BF102">
        <v>746607</v>
      </c>
      <c r="BG102">
        <v>668939</v>
      </c>
      <c r="BH102">
        <v>663624</v>
      </c>
      <c r="BI102">
        <v>702616</v>
      </c>
      <c r="BJ102">
        <v>602104</v>
      </c>
      <c r="BK102">
        <v>683002</v>
      </c>
      <c r="BL102">
        <v>681297</v>
      </c>
      <c r="BM102">
        <v>656775</v>
      </c>
      <c r="BN102">
        <v>623993</v>
      </c>
      <c r="BO102">
        <v>53.61</v>
      </c>
      <c r="BW102">
        <v>56</v>
      </c>
      <c r="BX102">
        <v>6</v>
      </c>
      <c r="BY102" t="s">
        <v>132</v>
      </c>
      <c r="BZ102">
        <v>7</v>
      </c>
      <c r="CA102">
        <v>2</v>
      </c>
      <c r="CB102">
        <v>7</v>
      </c>
      <c r="CC102">
        <v>2</v>
      </c>
      <c r="CD102">
        <v>2</v>
      </c>
      <c r="CE102">
        <v>7</v>
      </c>
      <c r="CF102">
        <v>7</v>
      </c>
      <c r="CG102">
        <v>2</v>
      </c>
      <c r="CH102" t="s">
        <v>125</v>
      </c>
      <c r="CI102" t="s">
        <v>126</v>
      </c>
      <c r="CJ102">
        <v>236</v>
      </c>
      <c r="CK102">
        <v>0</v>
      </c>
      <c r="CL102">
        <v>9.6000000000000002E-2</v>
      </c>
      <c r="CP102">
        <v>-9.6000000000000002E-2</v>
      </c>
      <c r="CR102">
        <v>5</v>
      </c>
      <c r="CS102">
        <v>5</v>
      </c>
      <c r="CT102">
        <v>0.98799999999999999</v>
      </c>
      <c r="CU102">
        <v>0.98799999999999999</v>
      </c>
      <c r="CV102">
        <v>34</v>
      </c>
      <c r="CW102">
        <v>27</v>
      </c>
      <c r="CX102">
        <v>35</v>
      </c>
      <c r="CY102">
        <v>27</v>
      </c>
      <c r="CZ102">
        <v>1</v>
      </c>
      <c r="DA102">
        <v>3</v>
      </c>
      <c r="DB102">
        <v>4</v>
      </c>
      <c r="DC102">
        <v>2</v>
      </c>
      <c r="DD102">
        <v>5</v>
      </c>
      <c r="DE102">
        <v>1</v>
      </c>
      <c r="DF102">
        <v>2.68</v>
      </c>
      <c r="DG102">
        <v>1.33</v>
      </c>
      <c r="DH102">
        <v>-1.33</v>
      </c>
      <c r="DI102">
        <v>31.4</v>
      </c>
      <c r="DJ102" s="6">
        <f>(-AS102-SQRT(AS102^2-2*AV102*(50-BO102)))/AV102</f>
        <v>-2.8980759962890595E-2</v>
      </c>
      <c r="DK102" s="2">
        <f>AR102+AU102*$DJ102</f>
        <v>2.7643759714031053</v>
      </c>
      <c r="DL102" s="2">
        <f>AS102+AV102*$DJ102</f>
        <v>-124.91621826786373</v>
      </c>
      <c r="DM102" s="2">
        <f>AT102+AW102*$DJ102</f>
        <v>-1.1776404720674267</v>
      </c>
      <c r="DN102" s="4">
        <f>(-DL102-SQRT(DL102^2-2*AV102*(BO102-17/12)))/AV102</f>
        <v>0.43627112404501123</v>
      </c>
      <c r="DO102" s="12">
        <f t="shared" si="20"/>
        <v>-3.4429229264753665</v>
      </c>
      <c r="DP102" s="12">
        <f t="shared" si="21"/>
        <v>-114.35395322278211</v>
      </c>
      <c r="DQ102" s="12">
        <f t="shared" si="22"/>
        <v>-13.127644737664859</v>
      </c>
      <c r="DR102" s="5">
        <f>(2 *DK102 +AU102*$DN102)/2</f>
        <v>-0.33927347753613057</v>
      </c>
      <c r="DS102" s="5">
        <f>(2 *DL102 +AV102*$DN102)/2</f>
        <v>-119.63508574532293</v>
      </c>
      <c r="DT102" s="5">
        <f>(2 *DM102 +AW102*$DN102)/2</f>
        <v>-7.1526426048661431</v>
      </c>
      <c r="DU102" s="5">
        <f>SQRT(DR102^2+DS102^2+DT102^2)</f>
        <v>119.84919333903035</v>
      </c>
      <c r="DV102" s="16">
        <f>DR102/$DU102</f>
        <v>-2.8308365545389284E-3</v>
      </c>
      <c r="DW102" s="16">
        <f>DS102/$DU102</f>
        <v>-0.99821352494962767</v>
      </c>
      <c r="DX102" s="16">
        <f>DT102/$DU102</f>
        <v>-5.9680356668172903E-2</v>
      </c>
      <c r="DY102" s="16">
        <f t="shared" si="23"/>
        <v>24.412232203663251</v>
      </c>
      <c r="DZ102" s="9">
        <f>AU102+$DY102*DV102</f>
        <v>-14.297183471051321</v>
      </c>
      <c r="EA102" s="9">
        <f>AV102+$DY102*DW102</f>
        <v>-0.15829686393421127</v>
      </c>
      <c r="EB102" s="9">
        <f>AW102+$DY102*DX102+32.174</f>
        <v>3.3258356888959213</v>
      </c>
      <c r="EC102" s="9">
        <f t="shared" si="24"/>
        <v>14.679771664830769</v>
      </c>
      <c r="ED102" s="22">
        <f t="shared" si="25"/>
        <v>0.18985263195389449</v>
      </c>
      <c r="EE102" s="22">
        <f t="shared" si="26"/>
        <v>0.13819428240650317</v>
      </c>
      <c r="EF102" s="22">
        <f t="shared" si="27"/>
        <v>1307.1103905067203</v>
      </c>
      <c r="EG102" s="23">
        <f t="shared" si="28"/>
        <v>0.69749754029173971</v>
      </c>
      <c r="EH102" s="12">
        <f>IF(S102="L",1,-1)</f>
        <v>-1</v>
      </c>
      <c r="EI102" s="10">
        <f>DEGREES(ATAN(DM102/SQRT(DL102^2+DK102^2)))</f>
        <v>-0.54000446447424322</v>
      </c>
      <c r="EJ102" s="10">
        <f>-DEGREES(ATAN(DK102/SQRT(DL102^2+DM102^2)))*EH102</f>
        <v>1.2676832181562379</v>
      </c>
      <c r="EK102" s="10">
        <f>DEGREES(ATAN(DQ102/SQRT(DP102^2+DO102^2)))</f>
        <v>-6.5458526777082051</v>
      </c>
      <c r="EL102" s="10">
        <f>-DEGREES(ATAN(DO102/SQRT(DP102^2+DQ102^2)))*EH102</f>
        <v>-1.7132717965596791</v>
      </c>
      <c r="EM102" s="15">
        <f>(AD102-D102- (DK102/DL102)*(17/12-BO102))*12*EH102</f>
        <v>15.660361628115453</v>
      </c>
      <c r="EN102" s="15">
        <f>(AE102-E102-(DM102/DL102)*(17/12-BO102)+0.5*32.174*DN102^2)*12</f>
        <v>5.2071417309390657</v>
      </c>
      <c r="EO102" s="15">
        <f t="shared" si="29"/>
        <v>16.503370908073236</v>
      </c>
      <c r="EP102" s="15">
        <f>EM102/DN102*0.4</f>
        <v>14.358375574267649</v>
      </c>
      <c r="EQ102" s="15">
        <f>EN102/DN102*0.4</f>
        <v>4.7742254244650226</v>
      </c>
      <c r="ER102" s="17">
        <f>SIN(RADIANS(CJ102))*EH102</f>
        <v>0.82903757255504185</v>
      </c>
      <c r="ES102" s="17">
        <f t="shared" si="30"/>
        <v>0.55919290347074657</v>
      </c>
      <c r="ET102" s="16">
        <f t="shared" si="31"/>
        <v>1</v>
      </c>
      <c r="EU102" s="20">
        <f>(0.5*DZ102*DN102^2)*12*EH102</f>
        <v>16.327311495487823</v>
      </c>
      <c r="EV102" s="20">
        <f>(0.5*EB102*DN102^2)*12</f>
        <v>3.7980876013351619</v>
      </c>
      <c r="EW102" s="20">
        <f t="shared" si="32"/>
        <v>16.763250582691434</v>
      </c>
      <c r="EX102" s="14">
        <f t="shared" si="33"/>
        <v>2.4299469242814258</v>
      </c>
      <c r="EY102" s="14">
        <f t="shared" si="34"/>
        <v>-5.5758031636077448</v>
      </c>
      <c r="EZ102" s="5">
        <f t="shared" si="35"/>
        <v>1.9784470715109208</v>
      </c>
      <c r="FA102" s="5">
        <f t="shared" si="36"/>
        <v>-4.021426164201058</v>
      </c>
      <c r="FB102" s="9">
        <f>IFERROR(INDEX('Pitcher Heights'!$B:$B,MATCH(H102,'Pitcher Heights'!A:A,0)),75)</f>
        <v>75</v>
      </c>
      <c r="FC102" s="26">
        <f>(9.58+0.31*FB102+1.02*ABS(D102)-2.57*E102-1.88*BE102)</f>
        <v>6.2911000000000019</v>
      </c>
      <c r="FD102" s="26">
        <f>17.16 -0.25*FB102-0.85*ABS(D102)+2.53*E102+0.665*BE102</f>
        <v>16.599299999999999</v>
      </c>
      <c r="FE102" s="26">
        <f t="shared" si="37"/>
        <v>8.0672755742676472</v>
      </c>
      <c r="FF102" s="26">
        <f t="shared" si="38"/>
        <v>-11.825074575534977</v>
      </c>
    </row>
    <row r="103" spans="1:162" x14ac:dyDescent="0.25">
      <c r="A103" t="s">
        <v>127</v>
      </c>
      <c r="B103" s="1">
        <v>45505</v>
      </c>
      <c r="C103">
        <v>88.8</v>
      </c>
      <c r="D103">
        <v>-1.35</v>
      </c>
      <c r="E103">
        <v>5.31</v>
      </c>
      <c r="F103" t="s">
        <v>134</v>
      </c>
      <c r="G103">
        <v>663624</v>
      </c>
      <c r="H103">
        <v>594902</v>
      </c>
      <c r="J103" t="s">
        <v>116</v>
      </c>
      <c r="O103">
        <v>12</v>
      </c>
      <c r="P103" t="s">
        <v>190</v>
      </c>
      <c r="Q103" t="s">
        <v>118</v>
      </c>
      <c r="R103" t="s">
        <v>118</v>
      </c>
      <c r="S103" t="s">
        <v>118</v>
      </c>
      <c r="T103" t="s">
        <v>120</v>
      </c>
      <c r="U103" t="s">
        <v>121</v>
      </c>
      <c r="V103" t="s">
        <v>122</v>
      </c>
      <c r="Y103">
        <v>0</v>
      </c>
      <c r="Z103">
        <v>0</v>
      </c>
      <c r="AA103">
        <v>2024</v>
      </c>
      <c r="AB103">
        <v>-0.87</v>
      </c>
      <c r="AC103">
        <v>0.97</v>
      </c>
      <c r="AD103">
        <v>1.55</v>
      </c>
      <c r="AE103">
        <v>2.95</v>
      </c>
      <c r="AI103">
        <v>0</v>
      </c>
      <c r="AJ103">
        <v>2</v>
      </c>
      <c r="AK103" t="s">
        <v>140</v>
      </c>
      <c r="AR103">
        <v>9.05017705178801</v>
      </c>
      <c r="AS103">
        <v>-129.183754504913</v>
      </c>
      <c r="AT103">
        <v>-1.84499330033009</v>
      </c>
      <c r="AU103">
        <v>-11.4749732329952</v>
      </c>
      <c r="AV103">
        <v>23.452748959528702</v>
      </c>
      <c r="AW103">
        <v>-21.007420333576299</v>
      </c>
      <c r="AX103">
        <v>3.78</v>
      </c>
      <c r="AY103">
        <v>1.88</v>
      </c>
      <c r="BC103">
        <v>90.6</v>
      </c>
      <c r="BD103">
        <v>1950</v>
      </c>
      <c r="BE103">
        <v>7.1</v>
      </c>
      <c r="BF103">
        <v>746607</v>
      </c>
      <c r="BG103">
        <v>666310</v>
      </c>
      <c r="BH103">
        <v>647304</v>
      </c>
      <c r="BI103">
        <v>671289</v>
      </c>
      <c r="BJ103">
        <v>608070</v>
      </c>
      <c r="BK103">
        <v>677587</v>
      </c>
      <c r="BL103">
        <v>680757</v>
      </c>
      <c r="BM103">
        <v>657041</v>
      </c>
      <c r="BN103">
        <v>678877</v>
      </c>
      <c r="BO103">
        <v>53.41</v>
      </c>
      <c r="BW103">
        <v>12</v>
      </c>
      <c r="BX103">
        <v>1</v>
      </c>
      <c r="BY103" t="s">
        <v>130</v>
      </c>
      <c r="BZ103">
        <v>2</v>
      </c>
      <c r="CA103">
        <v>1</v>
      </c>
      <c r="CB103">
        <v>1</v>
      </c>
      <c r="CC103">
        <v>2</v>
      </c>
      <c r="CD103">
        <v>1</v>
      </c>
      <c r="CE103">
        <v>2</v>
      </c>
      <c r="CF103">
        <v>1</v>
      </c>
      <c r="CG103">
        <v>2</v>
      </c>
      <c r="CH103" t="s">
        <v>142</v>
      </c>
      <c r="CI103" t="s">
        <v>126</v>
      </c>
      <c r="CJ103">
        <v>220</v>
      </c>
      <c r="CK103">
        <v>0</v>
      </c>
      <c r="CL103">
        <v>3.4000000000000002E-2</v>
      </c>
      <c r="CP103">
        <v>-3.4000000000000002E-2</v>
      </c>
      <c r="CR103">
        <v>1</v>
      </c>
      <c r="CS103">
        <v>-1</v>
      </c>
      <c r="CT103">
        <v>0.60799999999999998</v>
      </c>
      <c r="CU103">
        <v>0.39200000000000002</v>
      </c>
      <c r="CV103">
        <v>32</v>
      </c>
      <c r="CW103">
        <v>27</v>
      </c>
      <c r="CX103">
        <v>32</v>
      </c>
      <c r="CY103">
        <v>27</v>
      </c>
      <c r="CZ103">
        <v>1</v>
      </c>
      <c r="DA103">
        <v>0</v>
      </c>
      <c r="DB103">
        <v>6</v>
      </c>
      <c r="DC103">
        <v>1</v>
      </c>
      <c r="DD103">
        <v>6</v>
      </c>
      <c r="DE103">
        <v>1</v>
      </c>
      <c r="DF103">
        <v>1.89</v>
      </c>
      <c r="DG103">
        <v>0.87</v>
      </c>
      <c r="DH103">
        <v>0.87</v>
      </c>
      <c r="DI103">
        <v>38.799999999999997</v>
      </c>
      <c r="DJ103" s="6">
        <f>(-AS103-SQRT(AS103^2-2*AV103*(50-BO103)))/AV103</f>
        <v>-2.633356092830855E-2</v>
      </c>
      <c r="DK103" s="2">
        <f>AR103+AU103*$DJ103</f>
        <v>9.3523539585697986</v>
      </c>
      <c r="DL103" s="2">
        <f>AS103+AV103*$DJ103</f>
        <v>-129.80134889857507</v>
      </c>
      <c r="DM103" s="2">
        <f>AT103+AW103*$DJ103</f>
        <v>-1.2917931170292705</v>
      </c>
      <c r="DN103" s="4">
        <f>(-DL103-SQRT(DL103^2-2*AV103*(BO103-17/12)))/AV103</f>
        <v>0.41621068909913339</v>
      </c>
      <c r="DO103" s="12">
        <f t="shared" si="20"/>
        <v>4.5763474418707553</v>
      </c>
      <c r="DP103" s="12">
        <f t="shared" si="21"/>
        <v>-120.04006409286065</v>
      </c>
      <c r="DQ103" s="12">
        <f t="shared" si="22"/>
        <v>-10.035306010262207</v>
      </c>
      <c r="DR103" s="5">
        <f>(2 *DK103 +AU103*$DN103)/2</f>
        <v>6.9643507002202769</v>
      </c>
      <c r="DS103" s="5">
        <f>(2 *DL103 +AV103*$DN103)/2</f>
        <v>-124.92070649571787</v>
      </c>
      <c r="DT103" s="5">
        <f>(2 *DM103 +AW103*$DN103)/2</f>
        <v>-5.6635495636457396</v>
      </c>
      <c r="DU103" s="5">
        <f>SQRT(DR103^2+DS103^2+DT103^2)</f>
        <v>125.24280772054266</v>
      </c>
      <c r="DV103" s="16">
        <f>DR103/$DU103</f>
        <v>5.5606791535367073E-2</v>
      </c>
      <c r="DW103" s="16">
        <f>DS103/$DU103</f>
        <v>-0.99742818585204907</v>
      </c>
      <c r="DX103" s="16">
        <f>DT103/$DU103</f>
        <v>-4.522055730563751E-2</v>
      </c>
      <c r="DY103" s="16">
        <f t="shared" si="23"/>
        <v>24.535478248100805</v>
      </c>
      <c r="DZ103" s="9">
        <f>AU103+$DY103*DV103</f>
        <v>-10.110634008832525</v>
      </c>
      <c r="EA103" s="9">
        <f>AV103+$DY103*DW103</f>
        <v>-1.0196285984868965</v>
      </c>
      <c r="EB103" s="9">
        <f>AW103+$DY103*DX103+32.174</f>
        <v>10.057071666284237</v>
      </c>
      <c r="EC103" s="9">
        <f t="shared" si="24"/>
        <v>14.297176400960801</v>
      </c>
      <c r="ED103" s="22">
        <f t="shared" si="25"/>
        <v>0.16932155086653239</v>
      </c>
      <c r="EE103" s="22">
        <f t="shared" si="26"/>
        <v>0.11637341321257465</v>
      </c>
      <c r="EF103" s="22">
        <f t="shared" si="27"/>
        <v>1150.2537135253126</v>
      </c>
      <c r="EG103" s="23">
        <f t="shared" si="28"/>
        <v>0.5898736992437501</v>
      </c>
      <c r="EH103" s="12">
        <f>IF(S103="L",1,-1)</f>
        <v>-1</v>
      </c>
      <c r="EI103" s="10">
        <f>DEGREES(ATAN(DM103/SQRT(DL103^2+DK103^2)))</f>
        <v>-0.56871901629943411</v>
      </c>
      <c r="EJ103" s="10">
        <f>-DEGREES(ATAN(DK103/SQRT(DL103^2+DM103^2)))*EH103</f>
        <v>4.1209095752141875</v>
      </c>
      <c r="EK103" s="10">
        <f>DEGREES(ATAN(DQ103/SQRT(DP103^2+DO103^2)))</f>
        <v>-4.7753413881018831</v>
      </c>
      <c r="EL103" s="10">
        <f>-DEGREES(ATAN(DO103/SQRT(DP103^2+DQ103^2)))*EH103</f>
        <v>2.1756761491830345</v>
      </c>
      <c r="EM103" s="15">
        <f>(AD103-D103- (DK103/DL103)*(17/12-BO103))*12*EH103</f>
        <v>10.154237620368249</v>
      </c>
      <c r="EN103" s="15">
        <f>(AE103-E103-(DM103/DL103)*(17/12-BO103)+0.5*32.174*DN103^2)*12</f>
        <v>11.330570712208836</v>
      </c>
      <c r="EO103" s="15">
        <f t="shared" si="29"/>
        <v>15.21480773178769</v>
      </c>
      <c r="EP103" s="15">
        <f>EM103/DN103*0.4</f>
        <v>9.758747563496339</v>
      </c>
      <c r="EQ103" s="15">
        <f>EN103/DN103*0.4</f>
        <v>10.889264508543279</v>
      </c>
      <c r="ER103" s="17">
        <f>SIN(RADIANS(CJ103))*EH103</f>
        <v>0.64278760968653925</v>
      </c>
      <c r="ES103" s="17">
        <f t="shared" si="30"/>
        <v>0.76604444311897801</v>
      </c>
      <c r="ET103" s="16">
        <f t="shared" si="31"/>
        <v>0.99999999999999989</v>
      </c>
      <c r="EU103" s="20">
        <f>(0.5*DZ103*DN103^2)*12*EH103</f>
        <v>10.508871927307085</v>
      </c>
      <c r="EV103" s="20">
        <f>(0.5*EB103*DN103^2)*12</f>
        <v>10.453199869800624</v>
      </c>
      <c r="EW103" s="20">
        <f t="shared" si="32"/>
        <v>14.822475390519045</v>
      </c>
      <c r="EX103" s="14">
        <f t="shared" si="33"/>
        <v>0.98116840139779526</v>
      </c>
      <c r="EY103" s="14">
        <f t="shared" si="34"/>
        <v>-0.90147503637429338</v>
      </c>
      <c r="EZ103" s="5">
        <f t="shared" si="35"/>
        <v>0.37434772661216442</v>
      </c>
      <c r="FA103" s="5">
        <f t="shared" si="36"/>
        <v>-0.32464820385078674</v>
      </c>
      <c r="FB103" s="9">
        <f>IFERROR(INDEX('Pitcher Heights'!$B:$B,MATCH(H103,'Pitcher Heights'!A:A,0)),75)</f>
        <v>76</v>
      </c>
      <c r="FC103" s="26">
        <f>(9.58+0.31*FB103+1.02*ABS(D103)-2.57*E103-1.88*BE103)</f>
        <v>7.5223000000000084</v>
      </c>
      <c r="FD103" s="26">
        <f>17.16 -0.25*FB103-0.85*ABS(D103)+2.53*E103+0.665*BE103</f>
        <v>15.168299999999999</v>
      </c>
      <c r="FE103" s="26">
        <f t="shared" si="37"/>
        <v>2.2364475634963306</v>
      </c>
      <c r="FF103" s="26">
        <f t="shared" si="38"/>
        <v>-4.2790354914567192</v>
      </c>
    </row>
    <row r="104" spans="1:162" x14ac:dyDescent="0.25">
      <c r="A104" t="s">
        <v>143</v>
      </c>
      <c r="B104" s="1">
        <v>45505</v>
      </c>
      <c r="C104">
        <v>89.9</v>
      </c>
      <c r="D104">
        <v>-1.37</v>
      </c>
      <c r="E104">
        <v>5.24</v>
      </c>
      <c r="F104" t="s">
        <v>134</v>
      </c>
      <c r="G104">
        <v>656775</v>
      </c>
      <c r="H104">
        <v>594902</v>
      </c>
      <c r="J104" t="s">
        <v>160</v>
      </c>
      <c r="O104">
        <v>3</v>
      </c>
      <c r="P104" t="s">
        <v>164</v>
      </c>
      <c r="Q104" t="s">
        <v>118</v>
      </c>
      <c r="R104" t="s">
        <v>119</v>
      </c>
      <c r="S104" t="s">
        <v>118</v>
      </c>
      <c r="T104" t="s">
        <v>120</v>
      </c>
      <c r="U104" t="s">
        <v>121</v>
      </c>
      <c r="V104" t="s">
        <v>129</v>
      </c>
      <c r="Y104">
        <v>2</v>
      </c>
      <c r="Z104">
        <v>1</v>
      </c>
      <c r="AA104">
        <v>2024</v>
      </c>
      <c r="AB104">
        <v>-0.78</v>
      </c>
      <c r="AC104">
        <v>0.92</v>
      </c>
      <c r="AD104">
        <v>0.53</v>
      </c>
      <c r="AE104">
        <v>2.88</v>
      </c>
      <c r="AI104">
        <v>0</v>
      </c>
      <c r="AJ104">
        <v>5</v>
      </c>
      <c r="AK104" t="s">
        <v>140</v>
      </c>
      <c r="AR104">
        <v>6.4477057955941</v>
      </c>
      <c r="AS104">
        <v>-130.892887601176</v>
      </c>
      <c r="AT104">
        <v>-1.8891724041162801</v>
      </c>
      <c r="AU104">
        <v>-10.3295573494882</v>
      </c>
      <c r="AV104">
        <v>25.425738112452098</v>
      </c>
      <c r="AW104">
        <v>-21.375446348449501</v>
      </c>
      <c r="AX104">
        <v>3.39</v>
      </c>
      <c r="AY104">
        <v>1.51</v>
      </c>
      <c r="BC104">
        <v>91.4</v>
      </c>
      <c r="BD104">
        <v>1866</v>
      </c>
      <c r="BE104">
        <v>7</v>
      </c>
      <c r="BF104">
        <v>746607</v>
      </c>
      <c r="BG104">
        <v>666310</v>
      </c>
      <c r="BH104">
        <v>647304</v>
      </c>
      <c r="BI104">
        <v>671289</v>
      </c>
      <c r="BJ104">
        <v>608070</v>
      </c>
      <c r="BK104">
        <v>677587</v>
      </c>
      <c r="BL104">
        <v>680757</v>
      </c>
      <c r="BM104">
        <v>657041</v>
      </c>
      <c r="BN104">
        <v>678877</v>
      </c>
      <c r="BO104">
        <v>53.52</v>
      </c>
      <c r="BW104">
        <v>36</v>
      </c>
      <c r="BX104">
        <v>4</v>
      </c>
      <c r="BY104" t="s">
        <v>144</v>
      </c>
      <c r="BZ104">
        <v>5</v>
      </c>
      <c r="CA104">
        <v>2</v>
      </c>
      <c r="CB104">
        <v>2</v>
      </c>
      <c r="CC104">
        <v>5</v>
      </c>
      <c r="CD104">
        <v>2</v>
      </c>
      <c r="CE104">
        <v>5</v>
      </c>
      <c r="CF104">
        <v>2</v>
      </c>
      <c r="CG104">
        <v>5</v>
      </c>
      <c r="CH104" t="s">
        <v>126</v>
      </c>
      <c r="CI104" t="s">
        <v>126</v>
      </c>
      <c r="CJ104">
        <v>219</v>
      </c>
      <c r="CK104">
        <v>0</v>
      </c>
      <c r="CL104">
        <v>-6.2E-2</v>
      </c>
      <c r="CM104">
        <v>70.599999999999994</v>
      </c>
      <c r="CN104">
        <v>6.8</v>
      </c>
      <c r="CP104">
        <v>6.2E-2</v>
      </c>
      <c r="CR104">
        <v>3</v>
      </c>
      <c r="CS104">
        <v>-3</v>
      </c>
      <c r="CT104">
        <v>0.84599999999999997</v>
      </c>
      <c r="CU104">
        <v>0.154</v>
      </c>
      <c r="CV104">
        <v>32</v>
      </c>
      <c r="CW104">
        <v>29</v>
      </c>
      <c r="CX104">
        <v>32</v>
      </c>
      <c r="CY104">
        <v>30</v>
      </c>
      <c r="CZ104">
        <v>2</v>
      </c>
      <c r="DA104">
        <v>1</v>
      </c>
      <c r="DB104">
        <v>6</v>
      </c>
      <c r="DC104">
        <v>1</v>
      </c>
      <c r="DD104">
        <v>6</v>
      </c>
      <c r="DE104">
        <v>1</v>
      </c>
      <c r="DF104">
        <v>1.88</v>
      </c>
      <c r="DG104">
        <v>0.78</v>
      </c>
      <c r="DH104">
        <v>-0.78</v>
      </c>
      <c r="DI104">
        <v>37.200000000000003</v>
      </c>
      <c r="DJ104" s="6">
        <f>(-AS104-SQRT(AS104^2-2*AV104*(50-BO104)))/AV104</f>
        <v>-2.6822342622608113E-2</v>
      </c>
      <c r="DK104" s="2">
        <f>AR104+AU104*$DJ104</f>
        <v>6.7247687219619525</v>
      </c>
      <c r="DL104" s="2">
        <f>AS104+AV104*$DJ104</f>
        <v>-131.5748654602609</v>
      </c>
      <c r="DM104" s="2">
        <f>AT104+AW104*$DJ104</f>
        <v>-1.3158328584469901</v>
      </c>
      <c r="DN104" s="4">
        <f>(-DL104-SQRT(DL104^2-2*AV104*(BO104-17/12)))/AV104</f>
        <v>0.41243290358734724</v>
      </c>
      <c r="DO104" s="12">
        <f t="shared" si="20"/>
        <v>2.4645193915405121</v>
      </c>
      <c r="DP104" s="12">
        <f t="shared" si="21"/>
        <v>-121.0884544646908</v>
      </c>
      <c r="DQ104" s="12">
        <f t="shared" si="22"/>
        <v>-10.131770261413577</v>
      </c>
      <c r="DR104" s="5">
        <f>(2 *DK104 +AU104*$DN104)/2</f>
        <v>4.5946440567512319</v>
      </c>
      <c r="DS104" s="5">
        <f>(2 *DL104 +AV104*$DN104)/2</f>
        <v>-126.33165996247584</v>
      </c>
      <c r="DT104" s="5">
        <f>(2 *DM104 +AW104*$DN104)/2</f>
        <v>-5.7238015599302834</v>
      </c>
      <c r="DU104" s="5">
        <f>SQRT(DR104^2+DS104^2+DT104^2)</f>
        <v>126.54469948275322</v>
      </c>
      <c r="DV104" s="16">
        <f>DR104/$DU104</f>
        <v>3.630846709132559E-2</v>
      </c>
      <c r="DW104" s="16">
        <f>DS104/$DU104</f>
        <v>-0.99831648799872164</v>
      </c>
      <c r="DX104" s="16">
        <f>DT104/$DU104</f>
        <v>-4.5231460371916887E-2</v>
      </c>
      <c r="DY104" s="16">
        <f t="shared" si="23"/>
        <v>26.246418321854403</v>
      </c>
      <c r="DZ104" s="9">
        <f>AU104+$DY104*DV104</f>
        <v>-9.3765901335839832</v>
      </c>
      <c r="EA104" s="9">
        <f>AV104+$DY104*DW104</f>
        <v>-0.7764940491668888</v>
      </c>
      <c r="EB104" s="9">
        <f>AW104+$DY104*DX104+32.174</f>
        <v>9.6113898213207882</v>
      </c>
      <c r="EC104" s="9">
        <f t="shared" si="24"/>
        <v>13.449988841594068</v>
      </c>
      <c r="ED104" s="22">
        <f t="shared" si="25"/>
        <v>0.15602764690362086</v>
      </c>
      <c r="EE104" s="22">
        <f t="shared" si="26"/>
        <v>0.10363511385327266</v>
      </c>
      <c r="EF104" s="22">
        <f t="shared" si="27"/>
        <v>1034.9943147883671</v>
      </c>
      <c r="EG104" s="23">
        <f t="shared" si="28"/>
        <v>0.55465933268401235</v>
      </c>
      <c r="EH104" s="12">
        <f>IF(S104="L",1,-1)</f>
        <v>-1</v>
      </c>
      <c r="EI104" s="10">
        <f>DEGREES(ATAN(DM104/SQRT(DL104^2+DK104^2)))</f>
        <v>-0.57222850695517324</v>
      </c>
      <c r="EJ104" s="10">
        <f>-DEGREES(ATAN(DK104/SQRT(DL104^2+DM104^2)))*EH104</f>
        <v>2.9256855208368231</v>
      </c>
      <c r="EK104" s="10">
        <f>DEGREES(ATAN(DQ104/SQRT(DP104^2+DO104^2)))</f>
        <v>-4.7819525714266451</v>
      </c>
      <c r="EL104" s="10">
        <f>-DEGREES(ATAN(DO104/SQRT(DP104^2+DQ104^2)))*EH104</f>
        <v>1.1619237436972953</v>
      </c>
      <c r="EM104" s="15">
        <f>(AD104-D104- (DK104/DL104)*(17/12-BO104))*12*EH104</f>
        <v>9.1559087597120943</v>
      </c>
      <c r="EN104" s="15">
        <f>(AE104-E104-(DM104/DL104)*(17/12-BO104)+0.5*32.174*DN104^2)*12</f>
        <v>10.769758266427672</v>
      </c>
      <c r="EO104" s="15">
        <f t="shared" si="29"/>
        <v>14.135712162231512</v>
      </c>
      <c r="EP104" s="15">
        <f>EM104/DN104*0.4</f>
        <v>8.8799013658453259</v>
      </c>
      <c r="EQ104" s="15">
        <f>EN104/DN104*0.4</f>
        <v>10.445100934238916</v>
      </c>
      <c r="ER104" s="17">
        <f>SIN(RADIANS(CJ104))*EH104</f>
        <v>0.62932039104983761</v>
      </c>
      <c r="ES104" s="17">
        <f t="shared" si="30"/>
        <v>0.77714596145697079</v>
      </c>
      <c r="ET104" s="16">
        <f t="shared" si="31"/>
        <v>1</v>
      </c>
      <c r="EU104" s="20">
        <f>(0.5*DZ104*DN104^2)*12*EH104</f>
        <v>9.5697985217559829</v>
      </c>
      <c r="EV104" s="20">
        <f>(0.5*EB104*DN104^2)*12</f>
        <v>9.8094363509242264</v>
      </c>
      <c r="EW104" s="20">
        <f t="shared" si="32"/>
        <v>13.704236033790304</v>
      </c>
      <c r="EX104" s="14">
        <f t="shared" si="33"/>
        <v>0.94544334193179402</v>
      </c>
      <c r="EY104" s="14">
        <f t="shared" si="34"/>
        <v>-0.84075533758900356</v>
      </c>
      <c r="EZ104" s="5">
        <f t="shared" si="35"/>
        <v>0.26001685400861341</v>
      </c>
      <c r="FA104" s="5">
        <f t="shared" si="36"/>
        <v>-0.21575335276873098</v>
      </c>
      <c r="FB104" s="9">
        <f>IFERROR(INDEX('Pitcher Heights'!$B:$B,MATCH(H104,'Pitcher Heights'!A:A,0)),75)</f>
        <v>76</v>
      </c>
      <c r="FC104" s="26">
        <f>(9.58+0.31*FB104+1.02*ABS(D104)-2.57*E104-1.88*BE104)</f>
        <v>7.9105999999999987</v>
      </c>
      <c r="FD104" s="26">
        <f>17.16 -0.25*FB104-0.85*ABS(D104)+2.53*E104+0.665*BE104</f>
        <v>14.907699999999998</v>
      </c>
      <c r="FE104" s="26">
        <f t="shared" si="37"/>
        <v>0.96930136584532711</v>
      </c>
      <c r="FF104" s="26">
        <f t="shared" si="38"/>
        <v>-4.4625990657610828</v>
      </c>
    </row>
    <row r="105" spans="1:162" x14ac:dyDescent="0.25">
      <c r="A105" t="s">
        <v>143</v>
      </c>
      <c r="B105" s="1">
        <v>45505</v>
      </c>
      <c r="C105">
        <v>95.8</v>
      </c>
      <c r="D105">
        <v>1.63</v>
      </c>
      <c r="E105">
        <v>5.84</v>
      </c>
      <c r="F105" t="s">
        <v>206</v>
      </c>
      <c r="G105">
        <v>602104</v>
      </c>
      <c r="H105">
        <v>682120</v>
      </c>
      <c r="J105" t="s">
        <v>128</v>
      </c>
      <c r="O105">
        <v>12</v>
      </c>
      <c r="P105" t="s">
        <v>241</v>
      </c>
      <c r="Q105" t="s">
        <v>118</v>
      </c>
      <c r="R105" t="s">
        <v>118</v>
      </c>
      <c r="S105" t="s">
        <v>119</v>
      </c>
      <c r="T105" t="s">
        <v>120</v>
      </c>
      <c r="U105" t="s">
        <v>121</v>
      </c>
      <c r="V105" t="s">
        <v>129</v>
      </c>
      <c r="Y105">
        <v>0</v>
      </c>
      <c r="Z105">
        <v>2</v>
      </c>
      <c r="AA105">
        <v>2024</v>
      </c>
      <c r="AB105">
        <v>0.73</v>
      </c>
      <c r="AC105">
        <v>0.97</v>
      </c>
      <c r="AD105">
        <v>0.22</v>
      </c>
      <c r="AE105">
        <v>3.82</v>
      </c>
      <c r="AI105">
        <v>0</v>
      </c>
      <c r="AJ105">
        <v>8</v>
      </c>
      <c r="AK105" t="s">
        <v>140</v>
      </c>
      <c r="AR105">
        <v>-5.3922539212840599</v>
      </c>
      <c r="AS105">
        <v>-139.54015085678401</v>
      </c>
      <c r="AT105">
        <v>-1.9832390665456801</v>
      </c>
      <c r="AU105">
        <v>10.7117562655657</v>
      </c>
      <c r="AV105">
        <v>28.582055322942999</v>
      </c>
      <c r="AW105">
        <v>-19.132596008527202</v>
      </c>
      <c r="AX105">
        <v>3.22</v>
      </c>
      <c r="AY105">
        <v>1.51</v>
      </c>
      <c r="AZ105">
        <v>231</v>
      </c>
      <c r="BA105">
        <v>90.9</v>
      </c>
      <c r="BB105">
        <v>61</v>
      </c>
      <c r="BC105">
        <v>96.4</v>
      </c>
      <c r="BD105">
        <v>2426</v>
      </c>
      <c r="BE105">
        <v>6.4</v>
      </c>
      <c r="BF105">
        <v>746607</v>
      </c>
      <c r="BG105">
        <v>666310</v>
      </c>
      <c r="BH105">
        <v>647304</v>
      </c>
      <c r="BI105">
        <v>671289</v>
      </c>
      <c r="BJ105">
        <v>608070</v>
      </c>
      <c r="BK105">
        <v>677587</v>
      </c>
      <c r="BL105">
        <v>680757</v>
      </c>
      <c r="BM105">
        <v>657041</v>
      </c>
      <c r="BN105">
        <v>678877</v>
      </c>
      <c r="BO105">
        <v>54.13</v>
      </c>
      <c r="BW105">
        <v>63</v>
      </c>
      <c r="BX105">
        <v>3</v>
      </c>
      <c r="BY105" t="s">
        <v>144</v>
      </c>
      <c r="BZ105">
        <v>10</v>
      </c>
      <c r="CA105">
        <v>2</v>
      </c>
      <c r="CB105">
        <v>2</v>
      </c>
      <c r="CC105">
        <v>10</v>
      </c>
      <c r="CD105">
        <v>2</v>
      </c>
      <c r="CE105">
        <v>10</v>
      </c>
      <c r="CF105">
        <v>2</v>
      </c>
      <c r="CG105">
        <v>10</v>
      </c>
      <c r="CH105" t="s">
        <v>142</v>
      </c>
      <c r="CI105" t="s">
        <v>142</v>
      </c>
      <c r="CJ105">
        <v>133</v>
      </c>
      <c r="CK105">
        <v>0</v>
      </c>
      <c r="CL105">
        <v>0</v>
      </c>
      <c r="CM105">
        <v>65.400000000000006</v>
      </c>
      <c r="CN105">
        <v>6.6</v>
      </c>
      <c r="CP105">
        <v>0</v>
      </c>
      <c r="CQ105">
        <v>90.9</v>
      </c>
      <c r="CR105">
        <v>8</v>
      </c>
      <c r="CS105">
        <v>-8</v>
      </c>
      <c r="CT105">
        <v>0.998</v>
      </c>
      <c r="CU105">
        <v>2E-3</v>
      </c>
      <c r="CV105">
        <v>27</v>
      </c>
      <c r="CW105">
        <v>30</v>
      </c>
      <c r="CX105">
        <v>28</v>
      </c>
      <c r="CY105">
        <v>30</v>
      </c>
      <c r="CZ105">
        <v>1</v>
      </c>
      <c r="DA105">
        <v>2</v>
      </c>
      <c r="DB105">
        <v>2</v>
      </c>
      <c r="DC105">
        <v>1</v>
      </c>
      <c r="DD105">
        <v>3</v>
      </c>
      <c r="DE105">
        <v>2</v>
      </c>
      <c r="DF105">
        <v>1.49</v>
      </c>
      <c r="DG105">
        <v>0.73</v>
      </c>
      <c r="DH105">
        <v>-0.73</v>
      </c>
      <c r="DI105">
        <v>30.2</v>
      </c>
      <c r="DJ105" s="6">
        <f>(-AS105-SQRT(AS105^2-2*AV105*(50-BO105)))/AV105</f>
        <v>-2.9508040712860895E-2</v>
      </c>
      <c r="DK105" s="2">
        <f>AR105+AU105*$DJ105</f>
        <v>-5.7083368612746153</v>
      </c>
      <c r="DL105" s="2">
        <f>AS105+AV105*$DJ105</f>
        <v>-140.38355130891065</v>
      </c>
      <c r="DM105" s="2">
        <f>AT105+AW105*$DJ105</f>
        <v>-1.4186736445833397</v>
      </c>
      <c r="DN105" s="4">
        <f>(-DL105-SQRT(DL105^2-2*AV105*(BO105-17/12)))/AV105</f>
        <v>0.39106339724282185</v>
      </c>
      <c r="DO105" s="12">
        <f t="shared" si="20"/>
        <v>-1.51936106562541</v>
      </c>
      <c r="DP105" s="12">
        <f t="shared" si="21"/>
        <v>-129.20615565413829</v>
      </c>
      <c r="DQ105" s="12">
        <f t="shared" si="22"/>
        <v>-8.9007316377524397</v>
      </c>
      <c r="DR105" s="5">
        <f>(2 *DK105 +AU105*$DN105)/2</f>
        <v>-3.6138489634500126</v>
      </c>
      <c r="DS105" s="5">
        <f>(2 *DL105 +AV105*$DN105)/2</f>
        <v>-134.79485348152446</v>
      </c>
      <c r="DT105" s="5">
        <f>(2 *DM105 +AW105*$DN105)/2</f>
        <v>-5.1597026411678897</v>
      </c>
      <c r="DU105" s="5">
        <f>SQRT(DR105^2+DS105^2+DT105^2)</f>
        <v>134.94196886358799</v>
      </c>
      <c r="DV105" s="16">
        <f>DR105/$DU105</f>
        <v>-2.6780763567361542E-2</v>
      </c>
      <c r="DW105" s="16">
        <f>DS105/$DU105</f>
        <v>-0.99890978779024453</v>
      </c>
      <c r="DX105" s="16">
        <f>DT105/$DU105</f>
        <v>-3.8236455897451754E-2</v>
      </c>
      <c r="DY105" s="16">
        <f t="shared" si="23"/>
        <v>29.336420897750141</v>
      </c>
      <c r="DZ105" s="9">
        <f>AU105+$DY105*DV105</f>
        <v>9.9261045135904489</v>
      </c>
      <c r="EA105" s="9">
        <f>AV105+$DY105*DW105</f>
        <v>-0.7223826505538895</v>
      </c>
      <c r="EB105" s="9">
        <f>AW105+$DY105*DX105+32.174</f>
        <v>11.919683227626894</v>
      </c>
      <c r="EC105" s="9">
        <f t="shared" si="24"/>
        <v>15.528304342571079</v>
      </c>
      <c r="ED105" s="22">
        <f t="shared" si="25"/>
        <v>0.15841543777391215</v>
      </c>
      <c r="EE105" s="22">
        <f t="shared" si="26"/>
        <v>0.10585226675926568</v>
      </c>
      <c r="EF105" s="22">
        <f t="shared" si="27"/>
        <v>1127.2864364655406</v>
      </c>
      <c r="EG105" s="23">
        <f t="shared" si="28"/>
        <v>0.46466877018365238</v>
      </c>
      <c r="EH105" s="12">
        <f>IF(S105="L",1,-1)</f>
        <v>1</v>
      </c>
      <c r="EI105" s="10">
        <f>DEGREES(ATAN(DM105/SQRT(DL105^2+DK105^2)))</f>
        <v>-0.57851604348550323</v>
      </c>
      <c r="EJ105" s="10">
        <f>-DEGREES(ATAN(DK105/SQRT(DL105^2+DM105^2)))*EH105</f>
        <v>2.3283843056146369</v>
      </c>
      <c r="EK105" s="10">
        <f>DEGREES(ATAN(DQ105/SQRT(DP105^2+DO105^2)))</f>
        <v>-3.9404845287984389</v>
      </c>
      <c r="EL105" s="10">
        <f>-DEGREES(ATAN(DO105/SQRT(DP105^2+DQ105^2)))*EH105</f>
        <v>0.67212872524003575</v>
      </c>
      <c r="EM105" s="15">
        <f>(AD105-D105- (DK105/DL105)*(17/12-BO105))*12*EH105</f>
        <v>8.801429122577531</v>
      </c>
      <c r="EN105" s="15">
        <f>(AE105-E105-(DM105/DL105)*(17/12-BO105)+0.5*32.174*DN105^2)*12</f>
        <v>11.674790758635789</v>
      </c>
      <c r="EO105" s="15">
        <f t="shared" si="29"/>
        <v>14.620735065573259</v>
      </c>
      <c r="EP105" s="15">
        <f>EM105/DN105*0.4</f>
        <v>9.0025598761036552</v>
      </c>
      <c r="EQ105" s="15">
        <f>EN105/DN105*0.4</f>
        <v>11.9415837339403</v>
      </c>
      <c r="ER105" s="17">
        <f>SIN(RADIANS(CJ105))*EH105</f>
        <v>0.73135370161917057</v>
      </c>
      <c r="ES105" s="17">
        <f t="shared" si="30"/>
        <v>0.68199836006249837</v>
      </c>
      <c r="ET105" s="16">
        <f t="shared" si="31"/>
        <v>1</v>
      </c>
      <c r="EU105" s="20">
        <f>(0.5*DZ105*DN105^2)*12*EH105</f>
        <v>9.108029561915858</v>
      </c>
      <c r="EV105" s="20">
        <f>(0.5*EB105*DN105^2)*12</f>
        <v>10.93730446392696</v>
      </c>
      <c r="EW105" s="20">
        <f t="shared" si="32"/>
        <v>14.233089314599617</v>
      </c>
      <c r="EX105" s="14">
        <f t="shared" si="33"/>
        <v>-1.3013929937928346</v>
      </c>
      <c r="EY105" s="14">
        <f t="shared" si="34"/>
        <v>1.2303608927469529</v>
      </c>
      <c r="EZ105" s="5">
        <f t="shared" si="35"/>
        <v>-1.891499588022679</v>
      </c>
      <c r="FA105" s="5">
        <f t="shared" si="36"/>
        <v>1.7034734210065618</v>
      </c>
      <c r="FB105" s="9">
        <f>IFERROR(INDEX('Pitcher Heights'!$B:$B,MATCH(H105,'Pitcher Heights'!A:A,0)),75)</f>
        <v>78</v>
      </c>
      <c r="FC105" s="26">
        <f>(9.58+0.31*FB105+1.02*ABS(D105)-2.57*E105-1.88*BE105)</f>
        <v>8.3817999999999948</v>
      </c>
      <c r="FD105" s="26">
        <f>17.16 -0.25*FB105-0.85*ABS(D105)+2.53*E105+0.665*BE105</f>
        <v>15.305699999999998</v>
      </c>
      <c r="FE105" s="26">
        <f t="shared" si="37"/>
        <v>0.62075987610366035</v>
      </c>
      <c r="FF105" s="26">
        <f t="shared" si="38"/>
        <v>-3.3641162660596979</v>
      </c>
    </row>
    <row r="106" spans="1:162" x14ac:dyDescent="0.25">
      <c r="A106" t="s">
        <v>127</v>
      </c>
      <c r="B106" s="1">
        <v>45505</v>
      </c>
      <c r="C106">
        <v>90.2</v>
      </c>
      <c r="D106">
        <v>-1.32</v>
      </c>
      <c r="E106">
        <v>5.17</v>
      </c>
      <c r="F106" t="s">
        <v>134</v>
      </c>
      <c r="G106">
        <v>663624</v>
      </c>
      <c r="H106">
        <v>594902</v>
      </c>
      <c r="J106" t="s">
        <v>128</v>
      </c>
      <c r="O106">
        <v>6</v>
      </c>
      <c r="P106" t="s">
        <v>190</v>
      </c>
      <c r="Q106" t="s">
        <v>118</v>
      </c>
      <c r="R106" t="s">
        <v>118</v>
      </c>
      <c r="S106" t="s">
        <v>118</v>
      </c>
      <c r="T106" t="s">
        <v>120</v>
      </c>
      <c r="U106" t="s">
        <v>121</v>
      </c>
      <c r="V106" t="s">
        <v>129</v>
      </c>
      <c r="Y106">
        <v>3</v>
      </c>
      <c r="Z106">
        <v>2</v>
      </c>
      <c r="AA106">
        <v>2024</v>
      </c>
      <c r="AB106">
        <v>-0.99</v>
      </c>
      <c r="AC106">
        <v>0.94</v>
      </c>
      <c r="AD106">
        <v>0.31</v>
      </c>
      <c r="AE106">
        <v>2.83</v>
      </c>
      <c r="AI106">
        <v>0</v>
      </c>
      <c r="AJ106">
        <v>2</v>
      </c>
      <c r="AK106" t="s">
        <v>140</v>
      </c>
      <c r="AR106">
        <v>6.2422883918806198</v>
      </c>
      <c r="AS106">
        <v>-131.289083440616</v>
      </c>
      <c r="AT106">
        <v>-1.9408449203395299</v>
      </c>
      <c r="AU106">
        <v>-12.7885746814878</v>
      </c>
      <c r="AV106">
        <v>25.575059843275</v>
      </c>
      <c r="AW106">
        <v>-20.998193952430299</v>
      </c>
      <c r="AX106">
        <v>3.63</v>
      </c>
      <c r="AY106">
        <v>1.79</v>
      </c>
      <c r="AZ106">
        <v>262</v>
      </c>
      <c r="BA106">
        <v>85.6</v>
      </c>
      <c r="BB106">
        <v>43</v>
      </c>
      <c r="BC106">
        <v>91.7</v>
      </c>
      <c r="BD106">
        <v>1990</v>
      </c>
      <c r="BE106">
        <v>7</v>
      </c>
      <c r="BF106">
        <v>746607</v>
      </c>
      <c r="BG106">
        <v>666310</v>
      </c>
      <c r="BH106">
        <v>647304</v>
      </c>
      <c r="BI106">
        <v>671289</v>
      </c>
      <c r="BJ106">
        <v>608070</v>
      </c>
      <c r="BK106">
        <v>677587</v>
      </c>
      <c r="BL106">
        <v>680757</v>
      </c>
      <c r="BM106">
        <v>657041</v>
      </c>
      <c r="BN106">
        <v>678877</v>
      </c>
      <c r="BO106">
        <v>53.51</v>
      </c>
      <c r="BW106">
        <v>12</v>
      </c>
      <c r="BX106">
        <v>6</v>
      </c>
      <c r="BY106" t="s">
        <v>130</v>
      </c>
      <c r="BZ106">
        <v>2</v>
      </c>
      <c r="CA106">
        <v>1</v>
      </c>
      <c r="CB106">
        <v>1</v>
      </c>
      <c r="CC106">
        <v>2</v>
      </c>
      <c r="CD106">
        <v>1</v>
      </c>
      <c r="CE106">
        <v>2</v>
      </c>
      <c r="CF106">
        <v>1</v>
      </c>
      <c r="CG106">
        <v>2</v>
      </c>
      <c r="CH106" t="s">
        <v>142</v>
      </c>
      <c r="CI106" t="s">
        <v>126</v>
      </c>
      <c r="CJ106">
        <v>219</v>
      </c>
      <c r="CK106">
        <v>0</v>
      </c>
      <c r="CL106">
        <v>0</v>
      </c>
      <c r="CM106">
        <v>76.5</v>
      </c>
      <c r="CN106">
        <v>6.9</v>
      </c>
      <c r="CP106">
        <v>0</v>
      </c>
      <c r="CQ106">
        <v>88</v>
      </c>
      <c r="CR106">
        <v>1</v>
      </c>
      <c r="CS106">
        <v>-1</v>
      </c>
      <c r="CT106">
        <v>0.60799999999999998</v>
      </c>
      <c r="CU106">
        <v>0.39200000000000002</v>
      </c>
      <c r="CV106">
        <v>32</v>
      </c>
      <c r="CW106">
        <v>27</v>
      </c>
      <c r="CX106">
        <v>32</v>
      </c>
      <c r="CY106">
        <v>27</v>
      </c>
      <c r="CZ106">
        <v>1</v>
      </c>
      <c r="DA106">
        <v>0</v>
      </c>
      <c r="DB106">
        <v>6</v>
      </c>
      <c r="DC106">
        <v>1</v>
      </c>
      <c r="DD106">
        <v>6</v>
      </c>
      <c r="DE106">
        <v>1</v>
      </c>
      <c r="DF106">
        <v>1.84</v>
      </c>
      <c r="DG106">
        <v>0.99</v>
      </c>
      <c r="DH106">
        <v>0.99</v>
      </c>
      <c r="DI106">
        <v>35.1</v>
      </c>
      <c r="DJ106" s="6">
        <f>(-AS106-SQRT(AS106^2-2*AV106*(50-BO106)))/AV106</f>
        <v>-2.6665639322628162E-2</v>
      </c>
      <c r="DK106" s="2">
        <f>AR106+AU106*$DJ106</f>
        <v>6.5833039117876675</v>
      </c>
      <c r="DL106" s="2">
        <f>AS106+AV106*$DJ106</f>
        <v>-131.9710587620514</v>
      </c>
      <c r="DM106" s="2">
        <f>AT106+AW106*$DJ106</f>
        <v>-1.3809146539774317</v>
      </c>
      <c r="DN106" s="4">
        <f>(-DL106-SQRT(DL106^2-2*AV106*(BO106-17/12)))/AV106</f>
        <v>0.41110958924313384</v>
      </c>
      <c r="DO106" s="12">
        <f t="shared" si="20"/>
        <v>1.3257982274760769</v>
      </c>
      <c r="DP106" s="12">
        <f t="shared" si="21"/>
        <v>-121.45690641501405</v>
      </c>
      <c r="DQ106" s="12">
        <f t="shared" si="22"/>
        <v>-10.013473544608708</v>
      </c>
      <c r="DR106" s="5">
        <f>(2 *DK106 +AU106*$DN106)/2</f>
        <v>3.9545510696318722</v>
      </c>
      <c r="DS106" s="5">
        <f>(2 *DL106 +AV106*$DN106)/2</f>
        <v>-126.71398258853273</v>
      </c>
      <c r="DT106" s="5">
        <f>(2 *DM106 +AW106*$DN106)/2</f>
        <v>-5.6971940992930703</v>
      </c>
      <c r="DU106" s="5">
        <f>SQRT(DR106^2+DS106^2+DT106^2)</f>
        <v>126.90362436989072</v>
      </c>
      <c r="DV106" s="16">
        <f>DR106/$DU106</f>
        <v>3.116184497698344E-2</v>
      </c>
      <c r="DW106" s="16">
        <f>DS106/$DU106</f>
        <v>-0.99850562359980177</v>
      </c>
      <c r="DX106" s="16">
        <f>DT106/$DU106</f>
        <v>-4.4893864360305791E-2</v>
      </c>
      <c r="DY106" s="16">
        <f t="shared" si="23"/>
        <v>26.437081779929329</v>
      </c>
      <c r="DZ106" s="9">
        <f>AU106+$DY106*DV106</f>
        <v>-11.964746437417809</v>
      </c>
      <c r="EA106" s="9">
        <f>AV106+$DY106*DW106</f>
        <v>-0.82251498555229219</v>
      </c>
      <c r="EB106" s="9">
        <f>AW106+$DY106*DX106+32.174</f>
        <v>9.9889432840592427</v>
      </c>
      <c r="EC106" s="9">
        <f t="shared" si="24"/>
        <v>15.608032423893555</v>
      </c>
      <c r="ED106" s="22">
        <f t="shared" si="25"/>
        <v>0.18003944251524481</v>
      </c>
      <c r="EE106" s="22">
        <f t="shared" si="26"/>
        <v>0.12740633153885819</v>
      </c>
      <c r="EF106" s="22">
        <f t="shared" si="27"/>
        <v>1276.0042279370923</v>
      </c>
      <c r="EG106" s="23">
        <f t="shared" si="28"/>
        <v>0.64120815474225745</v>
      </c>
      <c r="EH106" s="12">
        <f>IF(S106="L",1,-1)</f>
        <v>-1</v>
      </c>
      <c r="EI106" s="10">
        <f>DEGREES(ATAN(DM106/SQRT(DL106^2+DK106^2)))</f>
        <v>-0.59876343172298607</v>
      </c>
      <c r="EJ106" s="10">
        <f>-DEGREES(ATAN(DK106/SQRT(DL106^2+DM106^2)))*EH106</f>
        <v>2.8556452003111512</v>
      </c>
      <c r="EK106" s="10">
        <f>DEGREES(ATAN(DQ106/SQRT(DP106^2+DO106^2)))</f>
        <v>-4.7127924938683066</v>
      </c>
      <c r="EL106" s="10">
        <f>-DEGREES(ATAN(DO106/SQRT(DP106^2+DQ106^2)))*EH106</f>
        <v>0.62328939337431166</v>
      </c>
      <c r="EM106" s="15">
        <f>(AD106-D106- (DK106/DL106)*(17/12-BO106))*12*EH106</f>
        <v>11.623768471213378</v>
      </c>
      <c r="EN106" s="15">
        <f>(AE106-E106-(DM106/DL106)*(17/12-BO106)+0.5*32.174*DN106^2)*12</f>
        <v>11.087688885576959</v>
      </c>
      <c r="EO106" s="15">
        <f t="shared" si="29"/>
        <v>16.063898602011935</v>
      </c>
      <c r="EP106" s="15">
        <f>EM106/DN106*0.4</f>
        <v>11.309654433128758</v>
      </c>
      <c r="EQ106" s="15">
        <f>EN106/DN106*0.4</f>
        <v>10.788061554088053</v>
      </c>
      <c r="ER106" s="17">
        <f>SIN(RADIANS(CJ106))*EH106</f>
        <v>0.62932039104983761</v>
      </c>
      <c r="ES106" s="17">
        <f t="shared" si="30"/>
        <v>0.77714596145697079</v>
      </c>
      <c r="ET106" s="16">
        <f t="shared" si="31"/>
        <v>1</v>
      </c>
      <c r="EU106" s="20">
        <f>(0.5*DZ106*DN106^2)*12*EH106</f>
        <v>12.133049335317143</v>
      </c>
      <c r="EV106" s="20">
        <f>(0.5*EB106*DN106^2)*12</f>
        <v>10.129453416091936</v>
      </c>
      <c r="EW106" s="20">
        <f t="shared" si="32"/>
        <v>15.805591184198596</v>
      </c>
      <c r="EX106" s="14">
        <f t="shared" si="33"/>
        <v>2.1862685105034156</v>
      </c>
      <c r="EY106" s="14">
        <f t="shared" si="34"/>
        <v>-2.1537979411479036</v>
      </c>
      <c r="EZ106" s="5">
        <f t="shared" si="35"/>
        <v>1.5144295212102872</v>
      </c>
      <c r="FA106" s="5">
        <f t="shared" si="36"/>
        <v>-1.3963050382308957</v>
      </c>
      <c r="FB106" s="9">
        <f>IFERROR(INDEX('Pitcher Heights'!$B:$B,MATCH(H106,'Pitcher Heights'!A:A,0)),75)</f>
        <v>76</v>
      </c>
      <c r="FC106" s="26">
        <f>(9.58+0.31*FB106+1.02*ABS(D106)-2.57*E106-1.88*BE106)</f>
        <v>8.0395000000000039</v>
      </c>
      <c r="FD106" s="26">
        <f>17.16 -0.25*FB106-0.85*ABS(D106)+2.53*E106+0.665*BE106</f>
        <v>14.773099999999999</v>
      </c>
      <c r="FE106" s="26">
        <f t="shared" si="37"/>
        <v>3.270154433128754</v>
      </c>
      <c r="FF106" s="26">
        <f t="shared" si="38"/>
        <v>-3.9850384459119468</v>
      </c>
    </row>
    <row r="107" spans="1:162" x14ac:dyDescent="0.25">
      <c r="A107" t="s">
        <v>131</v>
      </c>
      <c r="B107" s="1">
        <v>45505</v>
      </c>
      <c r="C107">
        <v>84.4</v>
      </c>
      <c r="D107">
        <v>-1.37</v>
      </c>
      <c r="E107">
        <v>5.22</v>
      </c>
      <c r="F107" t="s">
        <v>134</v>
      </c>
      <c r="G107">
        <v>668939</v>
      </c>
      <c r="H107">
        <v>594902</v>
      </c>
      <c r="J107" t="s">
        <v>116</v>
      </c>
      <c r="O107">
        <v>13</v>
      </c>
      <c r="P107" t="s">
        <v>228</v>
      </c>
      <c r="Q107" t="s">
        <v>118</v>
      </c>
      <c r="R107" t="s">
        <v>119</v>
      </c>
      <c r="S107" t="s">
        <v>118</v>
      </c>
      <c r="T107" t="s">
        <v>120</v>
      </c>
      <c r="U107" t="s">
        <v>121</v>
      </c>
      <c r="V107" t="s">
        <v>122</v>
      </c>
      <c r="Y107">
        <v>0</v>
      </c>
      <c r="Z107">
        <v>1</v>
      </c>
      <c r="AA107">
        <v>2024</v>
      </c>
      <c r="AB107">
        <v>-0.97</v>
      </c>
      <c r="AC107">
        <v>0.52</v>
      </c>
      <c r="AD107">
        <v>-1.01</v>
      </c>
      <c r="AE107">
        <v>2.0699999999999998</v>
      </c>
      <c r="AG107">
        <v>681297</v>
      </c>
      <c r="AI107">
        <v>0</v>
      </c>
      <c r="AJ107">
        <v>1</v>
      </c>
      <c r="AK107" t="s">
        <v>140</v>
      </c>
      <c r="AR107">
        <v>2.8062938153752999</v>
      </c>
      <c r="AS107">
        <v>-122.960032005903</v>
      </c>
      <c r="AT107">
        <v>-2.0681935350361602</v>
      </c>
      <c r="AU107">
        <v>-10.386310748642</v>
      </c>
      <c r="AV107">
        <v>22.8434717166936</v>
      </c>
      <c r="AW107">
        <v>-26.677374919417801</v>
      </c>
      <c r="AX107">
        <v>3.48</v>
      </c>
      <c r="AY107">
        <v>1.7</v>
      </c>
      <c r="BC107">
        <v>85.7</v>
      </c>
      <c r="BD107">
        <v>1500</v>
      </c>
      <c r="BE107">
        <v>6.9</v>
      </c>
      <c r="BF107">
        <v>746607</v>
      </c>
      <c r="BG107">
        <v>666310</v>
      </c>
      <c r="BH107">
        <v>647304</v>
      </c>
      <c r="BI107">
        <v>671289</v>
      </c>
      <c r="BJ107">
        <v>608070</v>
      </c>
      <c r="BK107">
        <v>677587</v>
      </c>
      <c r="BL107">
        <v>680757</v>
      </c>
      <c r="BM107">
        <v>657041</v>
      </c>
      <c r="BN107">
        <v>678877</v>
      </c>
      <c r="BO107">
        <v>53.55</v>
      </c>
      <c r="BW107">
        <v>2</v>
      </c>
      <c r="BX107">
        <v>2</v>
      </c>
      <c r="BY107" t="s">
        <v>132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 t="s">
        <v>125</v>
      </c>
      <c r="CI107" t="s">
        <v>126</v>
      </c>
      <c r="CJ107">
        <v>241</v>
      </c>
      <c r="CK107">
        <v>0</v>
      </c>
      <c r="CL107">
        <v>4.9000000000000002E-2</v>
      </c>
      <c r="CP107">
        <v>-4.9000000000000002E-2</v>
      </c>
      <c r="CR107">
        <v>0</v>
      </c>
      <c r="CS107">
        <v>0</v>
      </c>
      <c r="CT107">
        <v>0.44</v>
      </c>
      <c r="CU107">
        <v>0.56000000000000005</v>
      </c>
      <c r="CV107">
        <v>32</v>
      </c>
      <c r="CW107">
        <v>26</v>
      </c>
      <c r="CX107">
        <v>32</v>
      </c>
      <c r="CY107">
        <v>26</v>
      </c>
      <c r="CZ107">
        <v>1</v>
      </c>
      <c r="DA107">
        <v>0</v>
      </c>
      <c r="DB107">
        <v>6</v>
      </c>
      <c r="DC107">
        <v>2</v>
      </c>
      <c r="DD107">
        <v>6</v>
      </c>
      <c r="DE107">
        <v>1</v>
      </c>
      <c r="DF107">
        <v>2.65</v>
      </c>
      <c r="DG107">
        <v>0.97</v>
      </c>
      <c r="DH107">
        <v>-0.97</v>
      </c>
      <c r="DI107">
        <v>36.700000000000003</v>
      </c>
      <c r="DJ107" s="6">
        <f>(-AS107-SQRT(AS107^2-2*AV107*(50-BO107)))/AV107</f>
        <v>-2.8794154838333846E-2</v>
      </c>
      <c r="DK107" s="2">
        <f>AR107+AU107*$DJ107</f>
        <v>3.1053588552707487</v>
      </c>
      <c r="DL107" s="2">
        <f>AS107+AV107*$DJ107</f>
        <v>-123.61779046755858</v>
      </c>
      <c r="DM107" s="2">
        <f>AT107+AW107*$DJ107</f>
        <v>-1.3000410709261603</v>
      </c>
      <c r="DN107" s="4">
        <f>(-DL107-SQRT(DL107^2-2*AV107*(BO107-17/12)))/AV107</f>
        <v>0.43958399382048979</v>
      </c>
      <c r="DO107" s="12">
        <f t="shared" si="20"/>
        <v>-1.4602971046779829</v>
      </c>
      <c r="DP107" s="12">
        <f t="shared" si="21"/>
        <v>-113.57616593760901</v>
      </c>
      <c r="DQ107" s="12">
        <f t="shared" si="22"/>
        <v>-13.026988082650405</v>
      </c>
      <c r="DR107" s="5">
        <f>(2 *DK107 +AU107*$DN107)/2</f>
        <v>0.82253087529638291</v>
      </c>
      <c r="DS107" s="5">
        <f>(2 *DL107 +AV107*$DN107)/2</f>
        <v>-118.59697820258378</v>
      </c>
      <c r="DT107" s="5">
        <f>(2 *DM107 +AW107*$DN107)/2</f>
        <v>-7.1635145767882822</v>
      </c>
      <c r="DU107" s="5">
        <f>SQRT(DR107^2+DS107^2+DT107^2)</f>
        <v>118.81597424974811</v>
      </c>
      <c r="DV107" s="16">
        <f>DR107/$DU107</f>
        <v>6.9227297128199635E-3</v>
      </c>
      <c r="DW107" s="16">
        <f>DS107/$DU107</f>
        <v>-0.99815684676621008</v>
      </c>
      <c r="DX107" s="16">
        <f>DT107/$DU107</f>
        <v>-6.0290837339184375E-2</v>
      </c>
      <c r="DY107" s="16">
        <f t="shared" si="23"/>
        <v>23.204665448602057</v>
      </c>
      <c r="DZ107" s="9">
        <f>AU107+$DY107*DV107</f>
        <v>-10.225671121664915</v>
      </c>
      <c r="EA107" s="9">
        <f>AV107+$DY107*DW107</f>
        <v>-0.31842397774785169</v>
      </c>
      <c r="EB107" s="9">
        <f>AW107+$DY107*DX107+32.174</f>
        <v>4.0975963705103418</v>
      </c>
      <c r="EC107" s="9">
        <f t="shared" si="24"/>
        <v>11.020709583945857</v>
      </c>
      <c r="ED107" s="22">
        <f t="shared" si="25"/>
        <v>0.14501984733471682</v>
      </c>
      <c r="EE107" s="22">
        <f t="shared" si="26"/>
        <v>9.378031391047234E-2</v>
      </c>
      <c r="EF107" s="22">
        <f t="shared" si="27"/>
        <v>879.37394170586049</v>
      </c>
      <c r="EG107" s="23">
        <f t="shared" si="28"/>
        <v>0.58624929447057361</v>
      </c>
      <c r="EH107" s="12">
        <f>IF(S107="L",1,-1)</f>
        <v>-1</v>
      </c>
      <c r="EI107" s="10">
        <f>DEGREES(ATAN(DM107/SQRT(DL107^2+DK107^2)))</f>
        <v>-0.602345598929378</v>
      </c>
      <c r="EJ107" s="10">
        <f>-DEGREES(ATAN(DK107/SQRT(DL107^2+DM107^2)))*EH107</f>
        <v>1.4389248630299492</v>
      </c>
      <c r="EK107" s="10">
        <f>DEGREES(ATAN(DQ107/SQRT(DP107^2+DO107^2)))</f>
        <v>-6.5425967026095266</v>
      </c>
      <c r="EL107" s="10">
        <f>-DEGREES(ATAN(DO107/SQRT(DP107^2+DQ107^2)))*EH107</f>
        <v>-0.73183797240797843</v>
      </c>
      <c r="EM107" s="15">
        <f>(AD107-D107- (DK107/DL107)*(17/12-BO107))*12*EH107</f>
        <v>11.395476651940424</v>
      </c>
      <c r="EN107" s="15">
        <f>(AE107-E107-(DM107/DL107)*(17/12-BO107)+0.5*32.174*DN107^2)*12</f>
        <v>6.0818773842290383</v>
      </c>
      <c r="EO107" s="15">
        <f t="shared" si="29"/>
        <v>12.916892840064749</v>
      </c>
      <c r="EP107" s="15">
        <f>EM107/DN107*0.4</f>
        <v>10.369328103055476</v>
      </c>
      <c r="EQ107" s="15">
        <f>EN107/DN107*0.4</f>
        <v>5.5342118636946163</v>
      </c>
      <c r="ER107" s="17">
        <f>SIN(RADIANS(CJ107))*EH107</f>
        <v>0.87461970713939596</v>
      </c>
      <c r="ES107" s="17">
        <f t="shared" si="30"/>
        <v>0.48480962024633684</v>
      </c>
      <c r="ET107" s="16">
        <f t="shared" si="31"/>
        <v>1</v>
      </c>
      <c r="EU107" s="20">
        <f>(0.5*DZ107*DN107^2)*12*EH107</f>
        <v>11.855689377177251</v>
      </c>
      <c r="EV107" s="20">
        <f>(0.5*EB107*DN107^2)*12</f>
        <v>4.7507717766215318</v>
      </c>
      <c r="EW107" s="20">
        <f t="shared" si="32"/>
        <v>12.772126020426562</v>
      </c>
      <c r="EX107" s="14">
        <f t="shared" si="33"/>
        <v>0.68493625764431343</v>
      </c>
      <c r="EY107" s="14">
        <f t="shared" si="34"/>
        <v>-1.4412777890798267</v>
      </c>
      <c r="EZ107" s="5">
        <f t="shared" si="35"/>
        <v>9.8107619012031577E-2</v>
      </c>
      <c r="FA107" s="5">
        <f t="shared" si="36"/>
        <v>-0.18035652832537963</v>
      </c>
      <c r="FB107" s="9">
        <f>IFERROR(INDEX('Pitcher Heights'!$B:$B,MATCH(H107,'Pitcher Heights'!A:A,0)),75)</f>
        <v>76</v>
      </c>
      <c r="FC107" s="26">
        <f>(9.58+0.31*FB107+1.02*ABS(D107)-2.57*E107-1.88*BE107)</f>
        <v>8.15</v>
      </c>
      <c r="FD107" s="26">
        <f>17.16 -0.25*FB107-0.85*ABS(D107)+2.53*E107+0.665*BE107</f>
        <v>14.790599999999998</v>
      </c>
      <c r="FE107" s="26">
        <f t="shared" si="37"/>
        <v>2.2193281030554761</v>
      </c>
      <c r="FF107" s="26">
        <f t="shared" si="38"/>
        <v>-9.2563881363053824</v>
      </c>
    </row>
    <row r="108" spans="1:162" x14ac:dyDescent="0.25">
      <c r="A108" t="s">
        <v>131</v>
      </c>
      <c r="B108" s="1">
        <v>45505</v>
      </c>
      <c r="C108">
        <v>84.6</v>
      </c>
      <c r="D108">
        <v>-1.46</v>
      </c>
      <c r="E108">
        <v>5.08</v>
      </c>
      <c r="F108" t="s">
        <v>134</v>
      </c>
      <c r="G108">
        <v>663624</v>
      </c>
      <c r="H108">
        <v>594902</v>
      </c>
      <c r="I108" t="s">
        <v>135</v>
      </c>
      <c r="J108" t="s">
        <v>136</v>
      </c>
      <c r="O108">
        <v>8</v>
      </c>
      <c r="P108" t="s">
        <v>167</v>
      </c>
      <c r="Q108" t="s">
        <v>118</v>
      </c>
      <c r="R108" t="s">
        <v>118</v>
      </c>
      <c r="S108" t="s">
        <v>118</v>
      </c>
      <c r="T108" t="s">
        <v>120</v>
      </c>
      <c r="U108" t="s">
        <v>121</v>
      </c>
      <c r="V108" t="s">
        <v>138</v>
      </c>
      <c r="W108">
        <v>9</v>
      </c>
      <c r="X108" t="s">
        <v>150</v>
      </c>
      <c r="Y108">
        <v>1</v>
      </c>
      <c r="Z108">
        <v>1</v>
      </c>
      <c r="AA108">
        <v>2024</v>
      </c>
      <c r="AB108">
        <v>-1.25</v>
      </c>
      <c r="AC108">
        <v>0.39</v>
      </c>
      <c r="AD108">
        <v>0.25</v>
      </c>
      <c r="AE108">
        <v>1.81</v>
      </c>
      <c r="AI108">
        <v>2</v>
      </c>
      <c r="AJ108">
        <v>4</v>
      </c>
      <c r="AK108" t="s">
        <v>140</v>
      </c>
      <c r="AL108">
        <v>213.68</v>
      </c>
      <c r="AM108">
        <v>114.88</v>
      </c>
      <c r="AR108">
        <v>6.5746746231409601</v>
      </c>
      <c r="AS108">
        <v>-123.11336968913</v>
      </c>
      <c r="AT108">
        <v>-2.1207086961450399</v>
      </c>
      <c r="AU108">
        <v>-14.012171839698899</v>
      </c>
      <c r="AV108">
        <v>22.759845807001401</v>
      </c>
      <c r="AW108">
        <v>-28.015487338657898</v>
      </c>
      <c r="AX108">
        <v>3.63</v>
      </c>
      <c r="AY108">
        <v>1.79</v>
      </c>
      <c r="AZ108">
        <v>299</v>
      </c>
      <c r="BA108">
        <v>92.5</v>
      </c>
      <c r="BB108">
        <v>32</v>
      </c>
      <c r="BC108">
        <v>86</v>
      </c>
      <c r="BD108">
        <v>1851</v>
      </c>
      <c r="BE108">
        <v>7</v>
      </c>
      <c r="BF108">
        <v>746607</v>
      </c>
      <c r="BG108">
        <v>666310</v>
      </c>
      <c r="BH108">
        <v>647304</v>
      </c>
      <c r="BI108">
        <v>671289</v>
      </c>
      <c r="BJ108">
        <v>608070</v>
      </c>
      <c r="BK108">
        <v>677587</v>
      </c>
      <c r="BL108">
        <v>680757</v>
      </c>
      <c r="BM108">
        <v>657041</v>
      </c>
      <c r="BN108">
        <v>678877</v>
      </c>
      <c r="BO108">
        <v>53.48</v>
      </c>
      <c r="BP108">
        <v>8.8999999999999996E-2</v>
      </c>
      <c r="BQ108">
        <v>0.14499999999999999</v>
      </c>
      <c r="BR108">
        <v>0</v>
      </c>
      <c r="BS108">
        <v>1</v>
      </c>
      <c r="BT108">
        <v>0</v>
      </c>
      <c r="BU108">
        <v>0</v>
      </c>
      <c r="BV108">
        <v>3</v>
      </c>
      <c r="BW108">
        <v>30</v>
      </c>
      <c r="BX108">
        <v>3</v>
      </c>
      <c r="BY108" t="s">
        <v>132</v>
      </c>
      <c r="BZ108">
        <v>5</v>
      </c>
      <c r="CA108">
        <v>2</v>
      </c>
      <c r="CB108">
        <v>2</v>
      </c>
      <c r="CC108">
        <v>5</v>
      </c>
      <c r="CD108">
        <v>2</v>
      </c>
      <c r="CE108">
        <v>5</v>
      </c>
      <c r="CF108">
        <v>2</v>
      </c>
      <c r="CG108">
        <v>5</v>
      </c>
      <c r="CH108" t="s">
        <v>142</v>
      </c>
      <c r="CI108" t="s">
        <v>126</v>
      </c>
      <c r="CJ108">
        <v>243</v>
      </c>
      <c r="CK108">
        <v>8.0000000000000002E-3</v>
      </c>
      <c r="CL108">
        <v>-9.4E-2</v>
      </c>
      <c r="CM108">
        <v>75.099999999999994</v>
      </c>
      <c r="CN108">
        <v>8</v>
      </c>
      <c r="CO108">
        <v>0.26800000000000002</v>
      </c>
      <c r="CP108">
        <v>9.4E-2</v>
      </c>
      <c r="CQ108">
        <v>92.5</v>
      </c>
      <c r="CR108">
        <v>3</v>
      </c>
      <c r="CS108">
        <v>-3</v>
      </c>
      <c r="CT108">
        <v>0.86</v>
      </c>
      <c r="CU108">
        <v>0.14000000000000001</v>
      </c>
      <c r="CV108">
        <v>32</v>
      </c>
      <c r="CW108">
        <v>27</v>
      </c>
      <c r="CX108">
        <v>32</v>
      </c>
      <c r="CY108">
        <v>27</v>
      </c>
      <c r="CZ108">
        <v>2</v>
      </c>
      <c r="DA108">
        <v>1</v>
      </c>
      <c r="DB108">
        <v>6</v>
      </c>
      <c r="DC108">
        <v>1</v>
      </c>
      <c r="DD108">
        <v>6</v>
      </c>
      <c r="DE108">
        <v>1</v>
      </c>
      <c r="DF108">
        <v>2.78</v>
      </c>
      <c r="DG108">
        <v>1.25</v>
      </c>
      <c r="DH108">
        <v>1.25</v>
      </c>
      <c r="DI108">
        <v>33.799999999999997</v>
      </c>
      <c r="DJ108" s="6">
        <f>(-AS108-SQRT(AS108^2-2*AV108*(50-BO108)))/AV108</f>
        <v>-2.8193157494195997E-2</v>
      </c>
      <c r="DK108" s="2">
        <f>AR108+AU108*$DJ108</f>
        <v>6.969721990653329</v>
      </c>
      <c r="DL108" s="2">
        <f>AS108+AV108*$DJ108</f>
        <v>-123.7550416065104</v>
      </c>
      <c r="DM108" s="2">
        <f>AT108+AW108*$DJ108</f>
        <v>-1.3308636493296038</v>
      </c>
      <c r="DN108" s="4">
        <f>(-DL108-SQRT(DL108^2-2*AV108*(BO108-17/12)))/AV108</f>
        <v>0.43836732542211426</v>
      </c>
      <c r="DO108" s="12">
        <f t="shared" si="20"/>
        <v>0.82724369792945573</v>
      </c>
      <c r="DP108" s="12">
        <f t="shared" si="21"/>
        <v>-113.77786887307548</v>
      </c>
      <c r="DQ108" s="12">
        <f t="shared" si="22"/>
        <v>-13.611937904374173</v>
      </c>
      <c r="DR108" s="5">
        <f>(2 *DK108 +AU108*$DN108)/2</f>
        <v>3.8984828442913924</v>
      </c>
      <c r="DS108" s="5">
        <f>(2 *DL108 +AV108*$DN108)/2</f>
        <v>-118.76645523979295</v>
      </c>
      <c r="DT108" s="5">
        <f>(2 *DM108 +AW108*$DN108)/2</f>
        <v>-7.4714007768518886</v>
      </c>
      <c r="DU108" s="5">
        <f>SQRT(DR108^2+DS108^2+DT108^2)</f>
        <v>119.06506997554455</v>
      </c>
      <c r="DV108" s="16">
        <f>DR108/$DU108</f>
        <v>3.2742456247597418E-2</v>
      </c>
      <c r="DW108" s="16">
        <f>DS108/$DU108</f>
        <v>-0.99749200386130932</v>
      </c>
      <c r="DX108" s="16">
        <f>DT108/$DU108</f>
        <v>-6.2750568058175943E-2</v>
      </c>
      <c r="DY108" s="16">
        <f t="shared" si="23"/>
        <v>23.422506156771739</v>
      </c>
      <c r="DZ108" s="9">
        <f>AU108+$DY108*DV108</f>
        <v>-13.24526145665172</v>
      </c>
      <c r="EA108" s="9">
        <f>AV108+$DY108*DW108</f>
        <v>-0.60391679477069715</v>
      </c>
      <c r="EB108" s="9">
        <f>AW108+$DY108*DX108+32.174</f>
        <v>2.6887370946585492</v>
      </c>
      <c r="EC108" s="9">
        <f t="shared" si="24"/>
        <v>13.528894031452189</v>
      </c>
      <c r="ED108" s="22">
        <f t="shared" si="25"/>
        <v>0.17728055568905304</v>
      </c>
      <c r="EE108" s="22">
        <f t="shared" si="26"/>
        <v>0.12449552090464684</v>
      </c>
      <c r="EF108" s="22">
        <f t="shared" si="27"/>
        <v>1169.8365193114857</v>
      </c>
      <c r="EG108" s="23">
        <f t="shared" si="28"/>
        <v>0.63200244155131591</v>
      </c>
      <c r="EH108" s="12">
        <f>IF(S108="L",1,-1)</f>
        <v>-1</v>
      </c>
      <c r="EI108" s="10">
        <f>DEGREES(ATAN(DM108/SQRT(DL108^2+DK108^2)))</f>
        <v>-0.61516122104543602</v>
      </c>
      <c r="EJ108" s="10">
        <f>-DEGREES(ATAN(DK108/SQRT(DL108^2+DM108^2)))*EH108</f>
        <v>3.2232322091492303</v>
      </c>
      <c r="EK108" s="10">
        <f>DEGREES(ATAN(DQ108/SQRT(DP108^2+DO108^2)))</f>
        <v>-6.8220386689895651</v>
      </c>
      <c r="EL108" s="10">
        <f>-DEGREES(ATAN(DO108/SQRT(DP108^2+DQ108^2)))*EH108</f>
        <v>0.41362312282890601</v>
      </c>
      <c r="EM108" s="15">
        <f>(AD108-D108- (DK108/DL108)*(17/12-BO108))*12*EH108</f>
        <v>14.665665604846765</v>
      </c>
      <c r="EN108" s="15">
        <f>(AE108-E108-(DM108/DL108)*(17/12-BO108)+0.5*32.174*DN108^2)*12</f>
        <v>4.5751551085835835</v>
      </c>
      <c r="EO108" s="15">
        <f t="shared" si="29"/>
        <v>15.362740377314976</v>
      </c>
      <c r="EP108" s="15">
        <f>EM108/DN108*0.4</f>
        <v>13.382079141710529</v>
      </c>
      <c r="EQ108" s="15">
        <f>EN108/DN108*0.4</f>
        <v>4.174722743469129</v>
      </c>
      <c r="ER108" s="17">
        <f>SIN(RADIANS(CJ108))*EH108</f>
        <v>0.89100652418836779</v>
      </c>
      <c r="ES108" s="17">
        <f t="shared" si="30"/>
        <v>0.45399049973954692</v>
      </c>
      <c r="ET108" s="16">
        <f t="shared" si="31"/>
        <v>1</v>
      </c>
      <c r="EU108" s="20">
        <f>(0.5*DZ108*DN108^2)*12*EH108</f>
        <v>15.271726484795781</v>
      </c>
      <c r="EV108" s="20">
        <f>(0.5*EB108*DN108^2)*12</f>
        <v>3.1001016955032483</v>
      </c>
      <c r="EW108" s="20">
        <f t="shared" si="32"/>
        <v>15.583204431338089</v>
      </c>
      <c r="EX108" s="14">
        <f t="shared" si="33"/>
        <v>1.3869896687124594</v>
      </c>
      <c r="EY108" s="14">
        <f t="shared" si="34"/>
        <v>-3.9745250718234528</v>
      </c>
      <c r="EZ108" s="5">
        <f t="shared" si="35"/>
        <v>0.97736369924705357</v>
      </c>
      <c r="FA108" s="5">
        <f t="shared" si="36"/>
        <v>-2.399383072682558</v>
      </c>
      <c r="FB108" s="9">
        <f>IFERROR(INDEX('Pitcher Heights'!$B:$B,MATCH(H108,'Pitcher Heights'!A:A,0)),75)</f>
        <v>76</v>
      </c>
      <c r="FC108" s="26">
        <f>(9.58+0.31*FB108+1.02*ABS(D108)-2.57*E108-1.88*BE108)</f>
        <v>8.4135999999999989</v>
      </c>
      <c r="FD108" s="26">
        <f>17.16 -0.25*FB108-0.85*ABS(D108)+2.53*E108+0.665*BE108</f>
        <v>14.426400000000001</v>
      </c>
      <c r="FE108" s="26">
        <f t="shared" si="37"/>
        <v>4.9684791417105298</v>
      </c>
      <c r="FF108" s="26">
        <f t="shared" si="38"/>
        <v>-10.251677256530872</v>
      </c>
    </row>
    <row r="109" spans="1:162" x14ac:dyDescent="0.25">
      <c r="A109" t="s">
        <v>153</v>
      </c>
      <c r="B109" s="1">
        <v>45505</v>
      </c>
      <c r="C109">
        <v>76.2</v>
      </c>
      <c r="D109">
        <v>-1.3</v>
      </c>
      <c r="E109">
        <v>5.32</v>
      </c>
      <c r="F109" t="s">
        <v>134</v>
      </c>
      <c r="G109">
        <v>681297</v>
      </c>
      <c r="H109">
        <v>594902</v>
      </c>
      <c r="J109" t="s">
        <v>116</v>
      </c>
      <c r="O109">
        <v>14</v>
      </c>
      <c r="P109" t="s">
        <v>176</v>
      </c>
      <c r="Q109" t="s">
        <v>118</v>
      </c>
      <c r="R109" t="s">
        <v>119</v>
      </c>
      <c r="S109" t="s">
        <v>118</v>
      </c>
      <c r="T109" t="s">
        <v>120</v>
      </c>
      <c r="U109" t="s">
        <v>121</v>
      </c>
      <c r="V109" t="s">
        <v>122</v>
      </c>
      <c r="Y109">
        <v>1</v>
      </c>
      <c r="Z109">
        <v>2</v>
      </c>
      <c r="AA109">
        <v>2024</v>
      </c>
      <c r="AB109">
        <v>0.26</v>
      </c>
      <c r="AC109">
        <v>-0.56999999999999995</v>
      </c>
      <c r="AD109">
        <v>0.17</v>
      </c>
      <c r="AE109">
        <v>0.33</v>
      </c>
      <c r="AI109">
        <v>1</v>
      </c>
      <c r="AJ109">
        <v>3</v>
      </c>
      <c r="AK109" t="s">
        <v>140</v>
      </c>
      <c r="AR109">
        <v>2.6487320412505202</v>
      </c>
      <c r="AS109">
        <v>-110.893892986795</v>
      </c>
      <c r="AT109">
        <v>-2.38693418387439</v>
      </c>
      <c r="AU109">
        <v>1.6389972408474001</v>
      </c>
      <c r="AV109">
        <v>21.288605727656801</v>
      </c>
      <c r="AW109">
        <v>-36.632849801354297</v>
      </c>
      <c r="AX109">
        <v>3.23</v>
      </c>
      <c r="AY109">
        <v>1.45</v>
      </c>
      <c r="BC109">
        <v>76.8</v>
      </c>
      <c r="BD109">
        <v>1877</v>
      </c>
      <c r="BE109">
        <v>6.9</v>
      </c>
      <c r="BF109">
        <v>746607</v>
      </c>
      <c r="BG109">
        <v>666310</v>
      </c>
      <c r="BH109">
        <v>647304</v>
      </c>
      <c r="BI109">
        <v>671289</v>
      </c>
      <c r="BJ109">
        <v>608070</v>
      </c>
      <c r="BK109">
        <v>677587</v>
      </c>
      <c r="BL109">
        <v>680757</v>
      </c>
      <c r="BM109">
        <v>657041</v>
      </c>
      <c r="BN109">
        <v>678877</v>
      </c>
      <c r="BO109">
        <v>53.6</v>
      </c>
      <c r="BW109">
        <v>19</v>
      </c>
      <c r="BX109">
        <v>4</v>
      </c>
      <c r="BY109" t="s">
        <v>155</v>
      </c>
      <c r="BZ109">
        <v>2</v>
      </c>
      <c r="CA109">
        <v>1</v>
      </c>
      <c r="CB109">
        <v>1</v>
      </c>
      <c r="CC109">
        <v>2</v>
      </c>
      <c r="CD109">
        <v>1</v>
      </c>
      <c r="CE109">
        <v>2</v>
      </c>
      <c r="CF109">
        <v>1</v>
      </c>
      <c r="CG109">
        <v>2</v>
      </c>
      <c r="CH109" t="s">
        <v>126</v>
      </c>
      <c r="CI109" t="s">
        <v>126</v>
      </c>
      <c r="CJ109">
        <v>59</v>
      </c>
      <c r="CK109">
        <v>0</v>
      </c>
      <c r="CL109">
        <v>2.7E-2</v>
      </c>
      <c r="CP109">
        <v>-2.7E-2</v>
      </c>
      <c r="CR109">
        <v>1</v>
      </c>
      <c r="CS109">
        <v>-1</v>
      </c>
      <c r="CT109">
        <v>0.64300000000000002</v>
      </c>
      <c r="CU109">
        <v>0.35699999999999998</v>
      </c>
      <c r="CV109">
        <v>32</v>
      </c>
      <c r="CW109">
        <v>24</v>
      </c>
      <c r="CX109">
        <v>32</v>
      </c>
      <c r="CY109">
        <v>24</v>
      </c>
      <c r="CZ109">
        <v>2</v>
      </c>
      <c r="DA109">
        <v>1</v>
      </c>
      <c r="DB109">
        <v>6</v>
      </c>
      <c r="DC109">
        <v>1</v>
      </c>
      <c r="DD109">
        <v>6</v>
      </c>
      <c r="DE109">
        <v>1</v>
      </c>
      <c r="DF109">
        <v>4.5199999999999996</v>
      </c>
      <c r="DG109">
        <v>-0.26</v>
      </c>
      <c r="DH109">
        <v>0.26</v>
      </c>
      <c r="DI109">
        <v>38.9</v>
      </c>
      <c r="DJ109" s="6">
        <f>(-AS109-SQRT(AS109^2-2*AV109*(50-BO109)))/AV109</f>
        <v>-3.2362932642900577E-2</v>
      </c>
      <c r="DK109" s="2">
        <f>AR109+AU109*$DJ109</f>
        <v>2.5956892839430759</v>
      </c>
      <c r="DL109" s="2">
        <f>AS109+AV109*$DJ109</f>
        <v>-111.58285470002042</v>
      </c>
      <c r="DM109" s="2">
        <f>AT109+AW109*$DJ109</f>
        <v>-1.2013877332356671</v>
      </c>
      <c r="DN109" s="4">
        <f>(-DL109-SQRT(DL109^2-2*AV109*(BO109-17/12)))/AV109</f>
        <v>0.49062713724753609</v>
      </c>
      <c r="DO109" s="12">
        <f t="shared" si="20"/>
        <v>3.3998258081766464</v>
      </c>
      <c r="DP109" s="12">
        <f t="shared" si="21"/>
        <v>-101.13808701586866</v>
      </c>
      <c r="DQ109" s="12">
        <f t="shared" si="22"/>
        <v>-19.174457960493097</v>
      </c>
      <c r="DR109" s="5">
        <f>(2 *DK109 +AU109*$DN109)/2</f>
        <v>2.9977575460598609</v>
      </c>
      <c r="DS109" s="5">
        <f>(2 *DL109 +AV109*$DN109)/2</f>
        <v>-106.36047085794453</v>
      </c>
      <c r="DT109" s="5">
        <f>(2 *DM109 +AW109*$DN109)/2</f>
        <v>-10.187922846864382</v>
      </c>
      <c r="DU109" s="5">
        <f>SQRT(DR109^2+DS109^2+DT109^2)</f>
        <v>106.88933568584982</v>
      </c>
      <c r="DV109" s="16">
        <f>DR109/$DU109</f>
        <v>2.8045431537439231E-2</v>
      </c>
      <c r="DW109" s="16">
        <f>DS109/$DU109</f>
        <v>-0.99505222083651423</v>
      </c>
      <c r="DX109" s="16">
        <f>DT109/$DU109</f>
        <v>-9.531280909825203E-2</v>
      </c>
      <c r="DY109" s="16">
        <f t="shared" si="23"/>
        <v>20.71232252299534</v>
      </c>
      <c r="DZ109" s="9">
        <f>AU109+$DY109*DV109</f>
        <v>2.2198832641474264</v>
      </c>
      <c r="EA109" s="9">
        <f>AV109+$DY109*DW109</f>
        <v>0.67876320246813293</v>
      </c>
      <c r="EB109" s="9">
        <f>AW109+$DY109*DX109+32.174</f>
        <v>-6.432999443969976</v>
      </c>
      <c r="EC109" s="9">
        <f t="shared" si="24"/>
        <v>6.8390118465743752</v>
      </c>
      <c r="ED109" s="22">
        <f t="shared" si="25"/>
        <v>0.11119676494939072</v>
      </c>
      <c r="EE109" s="22">
        <f t="shared" si="26"/>
        <v>6.6713018107946456E-2</v>
      </c>
      <c r="EF109" s="22">
        <f t="shared" si="27"/>
        <v>562.77143197038833</v>
      </c>
      <c r="EG109" s="23">
        <f t="shared" si="28"/>
        <v>0.29982495043707424</v>
      </c>
      <c r="EH109" s="12">
        <f>IF(S109="L",1,-1)</f>
        <v>-1</v>
      </c>
      <c r="EI109" s="10">
        <f>DEGREES(ATAN(DM109/SQRT(DL109^2+DK109^2)))</f>
        <v>-0.61670022998444951</v>
      </c>
      <c r="EJ109" s="10">
        <f>-DEGREES(ATAN(DK109/SQRT(DL109^2+DM109^2)))*EH109</f>
        <v>1.3325219962542896</v>
      </c>
      <c r="EK109" s="10">
        <f>DEGREES(ATAN(DQ109/SQRT(DP109^2+DO109^2)))</f>
        <v>-10.729202446047864</v>
      </c>
      <c r="EL109" s="10">
        <f>-DEGREES(ATAN(DO109/SQRT(DP109^2+DQ109^2)))*EH109</f>
        <v>1.8916411645043469</v>
      </c>
      <c r="EM109" s="15">
        <f>(AD109-D109- (DK109/DL109)*(17/12-BO109))*12*EH109</f>
        <v>-3.0730610739890247</v>
      </c>
      <c r="EN109" s="15">
        <f>(AE109-E109-(DM109/DL109)*(17/12-BO109)+0.5*32.174*DN109^2)*12</f>
        <v>-6.6692600267047304</v>
      </c>
      <c r="EO109" s="15">
        <f t="shared" si="29"/>
        <v>7.3432100384142736</v>
      </c>
      <c r="EP109" s="15">
        <f>EM109/DN109*0.4</f>
        <v>-2.5054146749641149</v>
      </c>
      <c r="EQ109" s="15">
        <f>EN109/DN109*0.4</f>
        <v>-5.43733480713676</v>
      </c>
      <c r="ER109" s="17">
        <f>SIN(RADIANS(CJ109))*EH109</f>
        <v>-0.85716730070211233</v>
      </c>
      <c r="ES109" s="17">
        <f t="shared" si="30"/>
        <v>-0.51503807491005416</v>
      </c>
      <c r="ET109" s="16">
        <f t="shared" si="31"/>
        <v>1</v>
      </c>
      <c r="EU109" s="20">
        <f>(0.5*DZ109*DN109^2)*12*EH109</f>
        <v>-3.2061550371294811</v>
      </c>
      <c r="EV109" s="20">
        <f>(0.5*EB109*DN109^2)*12</f>
        <v>-9.2911162961791369</v>
      </c>
      <c r="EW109" s="20">
        <f t="shared" si="32"/>
        <v>9.8287472320350293</v>
      </c>
      <c r="EX109" s="14">
        <f t="shared" si="33"/>
        <v>5.2187256970373443</v>
      </c>
      <c r="EY109" s="14">
        <f t="shared" si="34"/>
        <v>-4.2289372430142924</v>
      </c>
      <c r="EZ109" s="5">
        <f t="shared" si="35"/>
        <v>3.2212984531271927</v>
      </c>
      <c r="FA109" s="5">
        <f t="shared" si="36"/>
        <v>-2.887227264859658</v>
      </c>
      <c r="FB109" s="9">
        <f>IFERROR(INDEX('Pitcher Heights'!$B:$B,MATCH(H109,'Pitcher Heights'!A:A,0)),75)</f>
        <v>76</v>
      </c>
      <c r="FC109" s="26">
        <f>(9.58+0.31*FB109+1.02*ABS(D109)-2.57*E109-1.88*BE109)</f>
        <v>7.8216000000000019</v>
      </c>
      <c r="FD109" s="26">
        <f>17.16 -0.25*FB109-0.85*ABS(D109)+2.53*E109+0.665*BE109</f>
        <v>15.103100000000001</v>
      </c>
      <c r="FE109" s="26">
        <f t="shared" si="37"/>
        <v>-10.327014674964117</v>
      </c>
      <c r="FF109" s="26">
        <f t="shared" si="38"/>
        <v>-20.540434807136762</v>
      </c>
    </row>
    <row r="110" spans="1:162" x14ac:dyDescent="0.25">
      <c r="A110" t="s">
        <v>127</v>
      </c>
      <c r="B110" s="1">
        <v>45505</v>
      </c>
      <c r="C110">
        <v>89.3</v>
      </c>
      <c r="D110">
        <v>-1.5</v>
      </c>
      <c r="E110">
        <v>5.28</v>
      </c>
      <c r="F110" t="s">
        <v>134</v>
      </c>
      <c r="G110">
        <v>656811</v>
      </c>
      <c r="H110">
        <v>594902</v>
      </c>
      <c r="J110" t="s">
        <v>116</v>
      </c>
      <c r="O110">
        <v>11</v>
      </c>
      <c r="P110" t="s">
        <v>196</v>
      </c>
      <c r="Q110" t="s">
        <v>118</v>
      </c>
      <c r="R110" t="s">
        <v>119</v>
      </c>
      <c r="S110" t="s">
        <v>118</v>
      </c>
      <c r="T110" t="s">
        <v>120</v>
      </c>
      <c r="U110" t="s">
        <v>121</v>
      </c>
      <c r="V110" t="s">
        <v>122</v>
      </c>
      <c r="Y110">
        <v>0</v>
      </c>
      <c r="Z110">
        <v>0</v>
      </c>
      <c r="AA110">
        <v>2024</v>
      </c>
      <c r="AB110">
        <v>-1.28</v>
      </c>
      <c r="AC110">
        <v>0.81</v>
      </c>
      <c r="AD110">
        <v>-1.23</v>
      </c>
      <c r="AE110">
        <v>2.71</v>
      </c>
      <c r="AG110">
        <v>683002</v>
      </c>
      <c r="AI110">
        <v>2</v>
      </c>
      <c r="AJ110">
        <v>1</v>
      </c>
      <c r="AK110" t="s">
        <v>140</v>
      </c>
      <c r="AR110">
        <v>3.39813684406157</v>
      </c>
      <c r="AS110">
        <v>-130.132561331418</v>
      </c>
      <c r="AT110">
        <v>-2.0568938652067099</v>
      </c>
      <c r="AU110">
        <v>-15.251490625472799</v>
      </c>
      <c r="AV110">
        <v>26.701696956571698</v>
      </c>
      <c r="AW110">
        <v>-22.743395112430701</v>
      </c>
      <c r="AX110">
        <v>3.45</v>
      </c>
      <c r="AY110">
        <v>1.48</v>
      </c>
      <c r="BC110">
        <v>90.4</v>
      </c>
      <c r="BD110">
        <v>1901</v>
      </c>
      <c r="BE110">
        <v>6.8</v>
      </c>
      <c r="BF110">
        <v>746607</v>
      </c>
      <c r="BG110">
        <v>666310</v>
      </c>
      <c r="BH110">
        <v>647304</v>
      </c>
      <c r="BI110">
        <v>671289</v>
      </c>
      <c r="BJ110">
        <v>608070</v>
      </c>
      <c r="BK110">
        <v>677587</v>
      </c>
      <c r="BL110">
        <v>680757</v>
      </c>
      <c r="BM110">
        <v>657041</v>
      </c>
      <c r="BN110">
        <v>678877</v>
      </c>
      <c r="BO110">
        <v>53.68</v>
      </c>
      <c r="BW110">
        <v>5</v>
      </c>
      <c r="BX110">
        <v>1</v>
      </c>
      <c r="BY110" t="s">
        <v>130</v>
      </c>
      <c r="BZ110">
        <v>0</v>
      </c>
      <c r="CA110">
        <v>1</v>
      </c>
      <c r="CB110">
        <v>1</v>
      </c>
      <c r="CC110">
        <v>0</v>
      </c>
      <c r="CD110">
        <v>1</v>
      </c>
      <c r="CE110">
        <v>0</v>
      </c>
      <c r="CF110">
        <v>1</v>
      </c>
      <c r="CG110">
        <v>0</v>
      </c>
      <c r="CH110" t="s">
        <v>126</v>
      </c>
      <c r="CI110" t="s">
        <v>126</v>
      </c>
      <c r="CJ110">
        <v>218</v>
      </c>
      <c r="CK110">
        <v>0</v>
      </c>
      <c r="CL110">
        <v>1.6E-2</v>
      </c>
      <c r="CP110">
        <v>-1.6E-2</v>
      </c>
      <c r="CR110">
        <v>-1</v>
      </c>
      <c r="CS110">
        <v>1</v>
      </c>
      <c r="CT110">
        <v>0.41199999999999998</v>
      </c>
      <c r="CU110">
        <v>0.58799999999999997</v>
      </c>
      <c r="CV110">
        <v>32</v>
      </c>
      <c r="CW110">
        <v>30</v>
      </c>
      <c r="CX110">
        <v>32</v>
      </c>
      <c r="CY110">
        <v>31</v>
      </c>
      <c r="CZ110">
        <v>1</v>
      </c>
      <c r="DA110">
        <v>0</v>
      </c>
      <c r="DB110">
        <v>6</v>
      </c>
      <c r="DC110">
        <v>1</v>
      </c>
      <c r="DD110">
        <v>6</v>
      </c>
      <c r="DE110">
        <v>1</v>
      </c>
      <c r="DF110">
        <v>2.04</v>
      </c>
      <c r="DG110">
        <v>1.28</v>
      </c>
      <c r="DH110">
        <v>-1.28</v>
      </c>
      <c r="DI110">
        <v>37.6</v>
      </c>
      <c r="DJ110" s="6">
        <f>(-AS110-SQRT(AS110^2-2*AV110*(50-BO110)))/AV110</f>
        <v>-2.8197284968504949E-2</v>
      </c>
      <c r="DK110" s="2">
        <f>AR110+AU110*$DJ110</f>
        <v>3.8281874714225084</v>
      </c>
      <c r="DL110" s="2">
        <f>AS110+AV110*$DJ110</f>
        <v>-130.88547668964512</v>
      </c>
      <c r="DM110" s="2">
        <f>AT110+AW110*$DJ110</f>
        <v>-1.4155918720701988</v>
      </c>
      <c r="DN110" s="4">
        <f>(-DL110-SQRT(DL110^2-2*AV110*(BO110-17/12)))/AV110</f>
        <v>0.41704722533215738</v>
      </c>
      <c r="DO110" s="12">
        <f t="shared" si="20"/>
        <v>-2.5324043761103323</v>
      </c>
      <c r="DP110" s="12">
        <f t="shared" si="21"/>
        <v>-119.74960806224678</v>
      </c>
      <c r="DQ110" s="12">
        <f t="shared" si="22"/>
        <v>-10.900661698342372</v>
      </c>
      <c r="DR110" s="5">
        <f>(2 *DK110 +AU110*$DN110)/2</f>
        <v>0.64789154765608803</v>
      </c>
      <c r="DS110" s="5">
        <f>(2 *DL110 +AV110*$DN110)/2</f>
        <v>-125.31754237594595</v>
      </c>
      <c r="DT110" s="5">
        <f>(2 *DM110 +AW110*$DN110)/2</f>
        <v>-6.1581267852062851</v>
      </c>
      <c r="DU110" s="5">
        <f>SQRT(DR110^2+DS110^2+DT110^2)</f>
        <v>125.47042964821317</v>
      </c>
      <c r="DV110" s="16">
        <f>DR110/$DU110</f>
        <v>5.1636991239498373E-3</v>
      </c>
      <c r="DW110" s="16">
        <f>DS110/$DU110</f>
        <v>-0.99878148761667684</v>
      </c>
      <c r="DX110" s="16">
        <f>DT110/$DU110</f>
        <v>-4.9080303641838872E-2</v>
      </c>
      <c r="DY110" s="16">
        <f t="shared" si="23"/>
        <v>27.210771668364167</v>
      </c>
      <c r="DZ110" s="9">
        <f>AU110+$DY110*DV110</f>
        <v>-15.110982387646867</v>
      </c>
      <c r="EA110" s="9">
        <f>AV110+$DY110*DW110</f>
        <v>-0.47591804955478878</v>
      </c>
      <c r="EB110" s="9">
        <f>AW110+$DY110*DX110+32.174</f>
        <v>8.0950919517572402</v>
      </c>
      <c r="EC110" s="9">
        <f t="shared" si="24"/>
        <v>17.149309036141098</v>
      </c>
      <c r="ED110" s="22">
        <f t="shared" si="25"/>
        <v>0.20236313954727161</v>
      </c>
      <c r="EE110" s="22">
        <f t="shared" si="26"/>
        <v>0.15304951586348944</v>
      </c>
      <c r="EF110" s="22">
        <f t="shared" si="27"/>
        <v>1515.5156374335727</v>
      </c>
      <c r="EG110" s="23">
        <f t="shared" si="28"/>
        <v>0.79722021958630862</v>
      </c>
      <c r="EH110" s="12">
        <f>IF(S110="L",1,-1)</f>
        <v>-1</v>
      </c>
      <c r="EI110" s="10">
        <f>DEGREES(ATAN(DM110/SQRT(DL110^2+DK110^2)))</f>
        <v>-0.61939348390245819</v>
      </c>
      <c r="EJ110" s="10">
        <f>-DEGREES(ATAN(DK110/SQRT(DL110^2+DM110^2)))*EH110</f>
        <v>1.6752328878401697</v>
      </c>
      <c r="EK110" s="10">
        <f>DEGREES(ATAN(DQ110/SQRT(DP110^2+DO110^2)))</f>
        <v>-5.2000744906839813</v>
      </c>
      <c r="EL110" s="10">
        <f>-DEGREES(ATAN(DO110/SQRT(DP110^2+DQ110^2)))*EH110</f>
        <v>-1.2064948431333893</v>
      </c>
      <c r="EM110" s="15">
        <f>(AD110-D110- (DK110/DL110)*(17/12-BO110))*12*EH110</f>
        <v>15.103410707593689</v>
      </c>
      <c r="EN110" s="15">
        <f>(AE110-E110-(DM110/DL110)*(17/12-BO110)+0.5*32.174*DN110^2)*12</f>
        <v>9.5188807383173319</v>
      </c>
      <c r="EO110" s="15">
        <f t="shared" si="29"/>
        <v>17.852789852361013</v>
      </c>
      <c r="EP110" s="15">
        <f>EM110/DN110*0.4</f>
        <v>14.486043584694347</v>
      </c>
      <c r="EQ110" s="15">
        <f>EN110/DN110*0.4</f>
        <v>9.1297869019375621</v>
      </c>
      <c r="ER110" s="17">
        <f>SIN(RADIANS(CJ110))*EH110</f>
        <v>0.61566147532565818</v>
      </c>
      <c r="ES110" s="17">
        <f t="shared" si="30"/>
        <v>0.78801075360672201</v>
      </c>
      <c r="ET110" s="16">
        <f t="shared" si="31"/>
        <v>1</v>
      </c>
      <c r="EU110" s="20">
        <f>(0.5*DZ110*DN110^2)*12*EH110</f>
        <v>15.769372860936191</v>
      </c>
      <c r="EV110" s="20">
        <f>(0.5*EB110*DN110^2)*12</f>
        <v>8.447797770923243</v>
      </c>
      <c r="EW110" s="20">
        <f t="shared" si="32"/>
        <v>17.889617313001601</v>
      </c>
      <c r="EX110" s="14">
        <f t="shared" si="33"/>
        <v>4.7554246730021887</v>
      </c>
      <c r="EY110" s="14">
        <f t="shared" si="34"/>
        <v>-5.6494130496310095</v>
      </c>
      <c r="EZ110" s="5">
        <f t="shared" si="35"/>
        <v>4.1121357684101678</v>
      </c>
      <c r="FA110" s="5">
        <f t="shared" si="36"/>
        <v>-4.5493096472241099</v>
      </c>
      <c r="FB110" s="9">
        <f>IFERROR(INDEX('Pitcher Heights'!$B:$B,MATCH(H110,'Pitcher Heights'!A:A,0)),75)</f>
        <v>76</v>
      </c>
      <c r="FC110" s="26">
        <f>(9.58+0.31*FB110+1.02*ABS(D110)-2.57*E110-1.88*BE110)</f>
        <v>8.3164000000000016</v>
      </c>
      <c r="FD110" s="26">
        <f>17.16 -0.25*FB110-0.85*ABS(D110)+2.53*E110+0.665*BE110</f>
        <v>14.7654</v>
      </c>
      <c r="FE110" s="26">
        <f t="shared" si="37"/>
        <v>6.1696435846943452</v>
      </c>
      <c r="FF110" s="26">
        <f t="shared" si="38"/>
        <v>-5.6356130980624375</v>
      </c>
    </row>
    <row r="111" spans="1:162" x14ac:dyDescent="0.25">
      <c r="A111" t="s">
        <v>113</v>
      </c>
      <c r="B111" s="1">
        <v>45505</v>
      </c>
      <c r="C111">
        <v>83.9</v>
      </c>
      <c r="D111">
        <v>2.6</v>
      </c>
      <c r="E111">
        <v>5.63</v>
      </c>
      <c r="F111" t="s">
        <v>114</v>
      </c>
      <c r="G111">
        <v>678877</v>
      </c>
      <c r="H111">
        <v>669432</v>
      </c>
      <c r="J111" t="s">
        <v>145</v>
      </c>
      <c r="O111">
        <v>5</v>
      </c>
      <c r="P111" t="s">
        <v>171</v>
      </c>
      <c r="Q111" t="s">
        <v>118</v>
      </c>
      <c r="R111" t="s">
        <v>118</v>
      </c>
      <c r="S111" t="s">
        <v>119</v>
      </c>
      <c r="T111" t="s">
        <v>120</v>
      </c>
      <c r="U111" t="s">
        <v>121</v>
      </c>
      <c r="V111" t="s">
        <v>129</v>
      </c>
      <c r="Y111">
        <v>0</v>
      </c>
      <c r="Z111">
        <v>0</v>
      </c>
      <c r="AA111">
        <v>2024</v>
      </c>
      <c r="AB111">
        <v>-0.28000000000000003</v>
      </c>
      <c r="AC111">
        <v>0.53</v>
      </c>
      <c r="AD111">
        <v>0.21</v>
      </c>
      <c r="AE111">
        <v>2.36</v>
      </c>
      <c r="AI111">
        <v>2</v>
      </c>
      <c r="AJ111">
        <v>3</v>
      </c>
      <c r="AK111" t="s">
        <v>123</v>
      </c>
      <c r="AR111">
        <v>-5.0314178529526901</v>
      </c>
      <c r="AS111">
        <v>-122.062031975442</v>
      </c>
      <c r="AT111">
        <v>-2.2040495190284899</v>
      </c>
      <c r="AU111">
        <v>-1.73376754571932</v>
      </c>
      <c r="AV111">
        <v>24.669085552264502</v>
      </c>
      <c r="AW111">
        <v>-26.681474875758699</v>
      </c>
      <c r="AX111">
        <v>3.38</v>
      </c>
      <c r="AY111">
        <v>1.55</v>
      </c>
      <c r="BC111">
        <v>84.5</v>
      </c>
      <c r="BD111">
        <v>2261</v>
      </c>
      <c r="BE111">
        <v>6.7</v>
      </c>
      <c r="BF111">
        <v>746607</v>
      </c>
      <c r="BG111">
        <v>668939</v>
      </c>
      <c r="BH111">
        <v>663624</v>
      </c>
      <c r="BI111">
        <v>702616</v>
      </c>
      <c r="BJ111">
        <v>602104</v>
      </c>
      <c r="BK111">
        <v>683002</v>
      </c>
      <c r="BL111">
        <v>681297</v>
      </c>
      <c r="BM111">
        <v>656775</v>
      </c>
      <c r="BN111">
        <v>623993</v>
      </c>
      <c r="BO111">
        <v>53.76</v>
      </c>
      <c r="BW111">
        <v>26</v>
      </c>
      <c r="BX111">
        <v>1</v>
      </c>
      <c r="BY111" t="s">
        <v>124</v>
      </c>
      <c r="BZ111">
        <v>5</v>
      </c>
      <c r="CA111">
        <v>1</v>
      </c>
      <c r="CB111">
        <v>5</v>
      </c>
      <c r="CC111">
        <v>1</v>
      </c>
      <c r="CD111">
        <v>1</v>
      </c>
      <c r="CE111">
        <v>5</v>
      </c>
      <c r="CF111">
        <v>5</v>
      </c>
      <c r="CG111">
        <v>1</v>
      </c>
      <c r="CH111" t="s">
        <v>126</v>
      </c>
      <c r="CI111" t="s">
        <v>126</v>
      </c>
      <c r="CJ111">
        <v>180</v>
      </c>
      <c r="CK111">
        <v>0</v>
      </c>
      <c r="CL111">
        <v>-1.6E-2</v>
      </c>
      <c r="CP111">
        <v>1.6E-2</v>
      </c>
      <c r="CR111">
        <v>4</v>
      </c>
      <c r="CS111">
        <v>4</v>
      </c>
      <c r="CT111">
        <v>0.89</v>
      </c>
      <c r="CU111">
        <v>0.89</v>
      </c>
      <c r="CV111">
        <v>26</v>
      </c>
      <c r="CW111">
        <v>22</v>
      </c>
      <c r="CX111">
        <v>27</v>
      </c>
      <c r="CY111">
        <v>23</v>
      </c>
      <c r="CZ111">
        <v>2</v>
      </c>
      <c r="DA111">
        <v>1</v>
      </c>
      <c r="DB111">
        <v>6</v>
      </c>
      <c r="DC111">
        <v>3</v>
      </c>
      <c r="DD111">
        <v>6</v>
      </c>
      <c r="DE111">
        <v>2</v>
      </c>
      <c r="DF111">
        <v>2.72</v>
      </c>
      <c r="DG111">
        <v>-0.28000000000000003</v>
      </c>
      <c r="DH111">
        <v>0.28000000000000003</v>
      </c>
      <c r="DI111">
        <v>21.4</v>
      </c>
      <c r="DJ111" s="6">
        <f>(-AS111-SQRT(AS111^2-2*AV111*(50-BO111)))/AV111</f>
        <v>-3.0708715515888382E-2</v>
      </c>
      <c r="DK111" s="2">
        <f>AR111+AU111*$DJ111</f>
        <v>-4.9781760786205158</v>
      </c>
      <c r="DL111" s="2">
        <f>AS111+AV111*$DJ111</f>
        <v>-122.8195879057036</v>
      </c>
      <c r="DM111" s="2">
        <f>AT111+AW111*$DJ111</f>
        <v>-1.3846956975244926</v>
      </c>
      <c r="DN111" s="4">
        <f>(-DL111-SQRT(DL111^2-2*AV111*(BO111-17/12)))/AV111</f>
        <v>0.44617291983038848</v>
      </c>
      <c r="DO111" s="12">
        <f t="shared" si="20"/>
        <v>-5.7517362068012714</v>
      </c>
      <c r="DP111" s="12">
        <f t="shared" si="21"/>
        <v>-111.81290997530409</v>
      </c>
      <c r="DQ111" s="12">
        <f t="shared" si="22"/>
        <v>-13.289247248222903</v>
      </c>
      <c r="DR111" s="5">
        <f>(2 *DK111 +AU111*$DN111)/2</f>
        <v>-5.3649561427108932</v>
      </c>
      <c r="DS111" s="5">
        <f>(2 *DL111 +AV111*$DN111)/2</f>
        <v>-117.31624894050384</v>
      </c>
      <c r="DT111" s="5">
        <f>(2 *DM111 +AW111*$DN111)/2</f>
        <v>-7.3369714728736977</v>
      </c>
      <c r="DU111" s="5">
        <f>SQRT(DR111^2+DS111^2+DT111^2)</f>
        <v>117.66782130335056</v>
      </c>
      <c r="DV111" s="16">
        <f>DR111/$DU111</f>
        <v>-4.5594080720504741E-2</v>
      </c>
      <c r="DW111" s="16">
        <f>DS111/$DU111</f>
        <v>-0.99701216221263789</v>
      </c>
      <c r="DX111" s="16">
        <f>DT111/$DU111</f>
        <v>-6.2353253350028497E-2</v>
      </c>
      <c r="DY111" s="16">
        <f t="shared" si="23"/>
        <v>24.858805599444874</v>
      </c>
      <c r="DZ111" s="9">
        <f>AU111+$DY111*DV111</f>
        <v>-2.8671819348357448</v>
      </c>
      <c r="EA111" s="9">
        <f>AV111+$DY111*DW111</f>
        <v>-0.11544596846166399</v>
      </c>
      <c r="EB111" s="9">
        <f>AW111+$DY111*DX111+32.174</f>
        <v>3.9424977207200058</v>
      </c>
      <c r="EC111" s="9">
        <f t="shared" si="24"/>
        <v>4.8762022411878014</v>
      </c>
      <c r="ED111" s="22">
        <f t="shared" si="25"/>
        <v>6.5423509555397177E-2</v>
      </c>
      <c r="EE111" s="22">
        <f t="shared" si="26"/>
        <v>3.5948350342240511E-2</v>
      </c>
      <c r="EF111" s="22">
        <f t="shared" si="27"/>
        <v>333.82876394832113</v>
      </c>
      <c r="EG111" s="23">
        <f t="shared" si="28"/>
        <v>0.14764651213990321</v>
      </c>
      <c r="EH111" s="12">
        <f>IF(S111="L",1,-1)</f>
        <v>1</v>
      </c>
      <c r="EI111" s="10">
        <f>DEGREES(ATAN(DM111/SQRT(DL111^2+DK111^2)))</f>
        <v>-0.64540825530393109</v>
      </c>
      <c r="EJ111" s="10">
        <f>-DEGREES(ATAN(DK111/SQRT(DL111^2+DM111^2)))*EH111</f>
        <v>2.3209191884382552</v>
      </c>
      <c r="EK111" s="10">
        <f>DEGREES(ATAN(DQ111/SQRT(DP111^2+DO111^2)))</f>
        <v>-6.7690858804989107</v>
      </c>
      <c r="EL111" s="10">
        <f>-DEGREES(ATAN(DO111/SQRT(DP111^2+DQ111^2)))*EH111</f>
        <v>2.9241954205925702</v>
      </c>
      <c r="EM111" s="15">
        <f>(AD111-D111- (DK111/DL111)*(17/12-BO111))*12*EH111</f>
        <v>-3.2207714532975658</v>
      </c>
      <c r="EN111" s="15">
        <f>(AE111-E111-(DM111/DL111)*(17/12-BO111)+0.5*32.174*DN111^2)*12</f>
        <v>6.2708884049984146</v>
      </c>
      <c r="EO111" s="15">
        <f t="shared" si="29"/>
        <v>7.0496390079436031</v>
      </c>
      <c r="EP111" s="15">
        <f>EM111/DN111*0.4</f>
        <v>-2.8874647565091438</v>
      </c>
      <c r="EQ111" s="15">
        <f>EN111/DN111*0.4</f>
        <v>5.6219354660809779</v>
      </c>
      <c r="ER111" s="17">
        <f>SIN(RADIANS(CJ111))*EH111</f>
        <v>1.22514845490862E-16</v>
      </c>
      <c r="ES111" s="17">
        <f t="shared" si="30"/>
        <v>1</v>
      </c>
      <c r="ET111" s="16">
        <f t="shared" si="31"/>
        <v>1</v>
      </c>
      <c r="EU111" s="20">
        <f>(0.5*DZ111*DN111^2)*12*EH111</f>
        <v>-3.4246241669623743</v>
      </c>
      <c r="EV111" s="20">
        <f>(0.5*EB111*DN111^2)*12</f>
        <v>4.7090046182734779</v>
      </c>
      <c r="EW111" s="20">
        <f t="shared" si="32"/>
        <v>5.8226089667659879</v>
      </c>
      <c r="EX111" s="14">
        <f t="shared" si="33"/>
        <v>-3.4246241669623751</v>
      </c>
      <c r="EY111" s="14">
        <f t="shared" si="34"/>
        <v>-1.11360434849251</v>
      </c>
      <c r="EZ111" s="5">
        <f t="shared" si="35"/>
        <v>-3.2207714532975666</v>
      </c>
      <c r="FA111" s="5">
        <f t="shared" si="36"/>
        <v>-0.7787506029451885</v>
      </c>
      <c r="FB111" s="9">
        <f>IFERROR(INDEX('Pitcher Heights'!$B:$B,MATCH(H111,'Pitcher Heights'!A:A,0)),75)</f>
        <v>77</v>
      </c>
      <c r="FC111" s="26">
        <f>(9.58+0.31*FB111+1.02*ABS(D111)-2.57*E111-1.88*BE111)</f>
        <v>9.0369000000000064</v>
      </c>
      <c r="FD111" s="26">
        <f>17.16 -0.25*FB111-0.85*ABS(D111)+2.53*E111+0.665*BE111</f>
        <v>14.3994</v>
      </c>
      <c r="FE111" s="26">
        <f t="shared" si="37"/>
        <v>-11.924364756509149</v>
      </c>
      <c r="FF111" s="26">
        <f t="shared" si="38"/>
        <v>-8.7774645339190229</v>
      </c>
    </row>
    <row r="112" spans="1:162" x14ac:dyDescent="0.25">
      <c r="A112" t="s">
        <v>113</v>
      </c>
      <c r="B112" s="1">
        <v>45505</v>
      </c>
      <c r="C112">
        <v>82.1</v>
      </c>
      <c r="D112">
        <v>2.4</v>
      </c>
      <c r="E112">
        <v>5.68</v>
      </c>
      <c r="F112" t="s">
        <v>114</v>
      </c>
      <c r="G112">
        <v>680757</v>
      </c>
      <c r="H112">
        <v>669432</v>
      </c>
      <c r="J112" t="s">
        <v>116</v>
      </c>
      <c r="O112">
        <v>13</v>
      </c>
      <c r="P112" t="s">
        <v>157</v>
      </c>
      <c r="Q112" t="s">
        <v>118</v>
      </c>
      <c r="R112" t="s">
        <v>119</v>
      </c>
      <c r="S112" t="s">
        <v>119</v>
      </c>
      <c r="T112" t="s">
        <v>120</v>
      </c>
      <c r="U112" t="s">
        <v>121</v>
      </c>
      <c r="V112" t="s">
        <v>122</v>
      </c>
      <c r="Y112">
        <v>1</v>
      </c>
      <c r="Z112">
        <v>0</v>
      </c>
      <c r="AA112">
        <v>2024</v>
      </c>
      <c r="AB112">
        <v>-0.23</v>
      </c>
      <c r="AC112">
        <v>0.53</v>
      </c>
      <c r="AD112">
        <v>-0.84</v>
      </c>
      <c r="AE112">
        <v>2.29</v>
      </c>
      <c r="AH112">
        <v>677587</v>
      </c>
      <c r="AI112">
        <v>2</v>
      </c>
      <c r="AJ112">
        <v>4</v>
      </c>
      <c r="AK112" t="s">
        <v>123</v>
      </c>
      <c r="AR112">
        <v>-6.9615769401621197</v>
      </c>
      <c r="AS112">
        <v>-119.48712722638</v>
      </c>
      <c r="AT112">
        <v>-2.1923174511191901</v>
      </c>
      <c r="AU112">
        <v>-0.90389079678704698</v>
      </c>
      <c r="AV112">
        <v>22.664691908385201</v>
      </c>
      <c r="AW112">
        <v>-26.842270539286801</v>
      </c>
      <c r="AX112">
        <v>3.2</v>
      </c>
      <c r="AY112">
        <v>1.5</v>
      </c>
      <c r="BC112">
        <v>83</v>
      </c>
      <c r="BD112">
        <v>2202</v>
      </c>
      <c r="BE112">
        <v>6.8</v>
      </c>
      <c r="BF112">
        <v>746607</v>
      </c>
      <c r="BG112">
        <v>668939</v>
      </c>
      <c r="BH112">
        <v>663624</v>
      </c>
      <c r="BI112">
        <v>702616</v>
      </c>
      <c r="BJ112">
        <v>602104</v>
      </c>
      <c r="BK112">
        <v>683002</v>
      </c>
      <c r="BL112">
        <v>681297</v>
      </c>
      <c r="BM112">
        <v>656775</v>
      </c>
      <c r="BN112">
        <v>623993</v>
      </c>
      <c r="BO112">
        <v>53.68</v>
      </c>
      <c r="BW112">
        <v>34</v>
      </c>
      <c r="BX112">
        <v>2</v>
      </c>
      <c r="BY112" t="s">
        <v>124</v>
      </c>
      <c r="BZ112">
        <v>5</v>
      </c>
      <c r="CA112">
        <v>2</v>
      </c>
      <c r="CB112">
        <v>5</v>
      </c>
      <c r="CC112">
        <v>2</v>
      </c>
      <c r="CD112">
        <v>2</v>
      </c>
      <c r="CE112">
        <v>5</v>
      </c>
      <c r="CF112">
        <v>5</v>
      </c>
      <c r="CG112">
        <v>2</v>
      </c>
      <c r="CH112" t="s">
        <v>126</v>
      </c>
      <c r="CI112" t="s">
        <v>126</v>
      </c>
      <c r="CJ112">
        <v>191</v>
      </c>
      <c r="CK112">
        <v>0</v>
      </c>
      <c r="CL112">
        <v>4.2000000000000003E-2</v>
      </c>
      <c r="CP112">
        <v>-4.2000000000000003E-2</v>
      </c>
      <c r="CR112">
        <v>3</v>
      </c>
      <c r="CS112">
        <v>3</v>
      </c>
      <c r="CT112">
        <v>0.85699999999999998</v>
      </c>
      <c r="CU112">
        <v>0.85699999999999998</v>
      </c>
      <c r="CV112">
        <v>26</v>
      </c>
      <c r="CW112">
        <v>26</v>
      </c>
      <c r="CX112">
        <v>27</v>
      </c>
      <c r="CY112">
        <v>27</v>
      </c>
      <c r="CZ112">
        <v>3</v>
      </c>
      <c r="DA112">
        <v>2</v>
      </c>
      <c r="DB112">
        <v>6</v>
      </c>
      <c r="DC112">
        <v>2</v>
      </c>
      <c r="DD112">
        <v>6</v>
      </c>
      <c r="DE112">
        <v>1</v>
      </c>
      <c r="DF112">
        <v>2.84</v>
      </c>
      <c r="DG112">
        <v>-0.23</v>
      </c>
      <c r="DH112">
        <v>-0.23</v>
      </c>
      <c r="DI112">
        <v>22.4</v>
      </c>
      <c r="DJ112" s="6">
        <f>(-AS112-SQRT(AS112^2-2*AV112*(50-BO112)))/AV112</f>
        <v>-3.0708857917623112E-2</v>
      </c>
      <c r="DK112" s="2">
        <f>AR112+AU112*$DJ112</f>
        <v>-6.9338194861105391</v>
      </c>
      <c r="DL112" s="2">
        <f>AS112+AV112*$DJ112</f>
        <v>-120.1831340299413</v>
      </c>
      <c r="DM112" s="2">
        <f>AT112+AW112*$DJ112</f>
        <v>-1.3680219789418309</v>
      </c>
      <c r="DN112" s="4">
        <f>(-DL112-SQRT(DL112^2-2*AV112*(BO112-17/12)))/AV112</f>
        <v>0.45432731290801615</v>
      </c>
      <c r="DO112" s="12">
        <f t="shared" si="20"/>
        <v>-7.3444817629770842</v>
      </c>
      <c r="DP112" s="12">
        <f t="shared" si="21"/>
        <v>-109.88594545731659</v>
      </c>
      <c r="DQ112" s="12">
        <f t="shared" si="22"/>
        <v>-13.56319862540601</v>
      </c>
      <c r="DR112" s="5">
        <f>(2 *DK112 +AU112*$DN112)/2</f>
        <v>-7.1391506245438112</v>
      </c>
      <c r="DS112" s="5">
        <f>(2 *DL112 +AV112*$DN112)/2</f>
        <v>-115.03453974362895</v>
      </c>
      <c r="DT112" s="5">
        <f>(2 *DM112 +AW112*$DN112)/2</f>
        <v>-7.4656103021739195</v>
      </c>
      <c r="DU112" s="5">
        <f>SQRT(DR112^2+DS112^2+DT112^2)</f>
        <v>115.49739452841523</v>
      </c>
      <c r="DV112" s="16">
        <f>DR112/$DU112</f>
        <v>-6.1812222290325368E-2</v>
      </c>
      <c r="DW112" s="16">
        <f>DS112/$DU112</f>
        <v>-0.99599250886415103</v>
      </c>
      <c r="DX112" s="16">
        <f>DT112/$DU112</f>
        <v>-6.4638776767706171E-2</v>
      </c>
      <c r="DY112" s="16">
        <f t="shared" si="23"/>
        <v>22.862628328005265</v>
      </c>
      <c r="DZ112" s="9">
        <f>AU112+$DY112*DV112</f>
        <v>-2.3170806611387982</v>
      </c>
      <c r="EA112" s="9">
        <f>AV112+$DY112*DW112</f>
        <v>-0.10631463925337314</v>
      </c>
      <c r="EB112" s="9">
        <f>AW112+$DY112*DX112+32.174</f>
        <v>3.8539171318962318</v>
      </c>
      <c r="EC112" s="9">
        <f t="shared" si="24"/>
        <v>4.4980932462840588</v>
      </c>
      <c r="ED112" s="22">
        <f t="shared" si="25"/>
        <v>6.2639983136209054E-2</v>
      </c>
      <c r="EE112" s="22">
        <f t="shared" si="26"/>
        <v>3.4249367417255108E-2</v>
      </c>
      <c r="EF112" s="22">
        <f t="shared" si="27"/>
        <v>312.18484635813451</v>
      </c>
      <c r="EG112" s="23">
        <f t="shared" si="28"/>
        <v>0.14177331805546525</v>
      </c>
      <c r="EH112" s="12">
        <f>IF(S112="L",1,-1)</f>
        <v>1</v>
      </c>
      <c r="EI112" s="10">
        <f>DEGREES(ATAN(DM112/SQRT(DL112^2+DK112^2)))</f>
        <v>-0.65107631776739849</v>
      </c>
      <c r="EJ112" s="10">
        <f>-DEGREES(ATAN(DK112/SQRT(DL112^2+DM112^2)))*EH112</f>
        <v>3.3017364225113761</v>
      </c>
      <c r="EK112" s="10">
        <f>DEGREES(ATAN(DQ112/SQRT(DP112^2+DO112^2)))</f>
        <v>-7.0209090416208797</v>
      </c>
      <c r="EL112" s="10">
        <f>-DEGREES(ATAN(DO112/SQRT(DP112^2+DQ112^2)))*EH112</f>
        <v>3.7950944304343235</v>
      </c>
      <c r="EM112" s="15">
        <f>(AD112-D112- (DK112/DL112)*(17/12-BO112))*12*EH112</f>
        <v>-2.696767934960711</v>
      </c>
      <c r="EN112" s="15">
        <f>(AE112-E112-(DM112/DL112)*(17/12-BO112)+0.5*32.174*DN112^2)*12</f>
        <v>6.3056946440275095</v>
      </c>
      <c r="EO112" s="15">
        <f t="shared" si="29"/>
        <v>6.8581588082188265</v>
      </c>
      <c r="EP112" s="15">
        <f>EM112/DN112*0.4</f>
        <v>-2.3742952345959472</v>
      </c>
      <c r="EQ112" s="15">
        <f>EN112/DN112*0.4</f>
        <v>5.5516756002773455</v>
      </c>
      <c r="ER112" s="17">
        <f>SIN(RADIANS(CJ112))*EH112</f>
        <v>-0.19080899537654472</v>
      </c>
      <c r="ES112" s="17">
        <f t="shared" si="30"/>
        <v>0.98162718344766398</v>
      </c>
      <c r="ET112" s="16">
        <f t="shared" si="31"/>
        <v>1</v>
      </c>
      <c r="EU112" s="20">
        <f>(0.5*DZ112*DN112^2)*12*EH112</f>
        <v>-2.8696576946427017</v>
      </c>
      <c r="EV112" s="20">
        <f>(0.5*EB112*DN112^2)*12</f>
        <v>4.7729986864703582</v>
      </c>
      <c r="EW112" s="20">
        <f t="shared" si="32"/>
        <v>5.5692415772230452</v>
      </c>
      <c r="EX112" s="14">
        <f t="shared" si="33"/>
        <v>-1.8069963042834891</v>
      </c>
      <c r="EY112" s="14">
        <f t="shared" si="34"/>
        <v>-0.69392023691872584</v>
      </c>
      <c r="EZ112" s="5">
        <f t="shared" si="35"/>
        <v>-1.3881695426316754</v>
      </c>
      <c r="FA112" s="5">
        <f t="shared" si="36"/>
        <v>-0.42646047052112479</v>
      </c>
      <c r="FB112" s="9">
        <f>IFERROR(INDEX('Pitcher Heights'!$B:$B,MATCH(H112,'Pitcher Heights'!A:A,0)),75)</f>
        <v>77</v>
      </c>
      <c r="FC112" s="26">
        <f>(9.58+0.31*FB112+1.02*ABS(D112)-2.57*E112-1.88*BE112)</f>
        <v>8.5164000000000044</v>
      </c>
      <c r="FD112" s="26">
        <f>17.16 -0.25*FB112-0.85*ABS(D112)+2.53*E112+0.665*BE112</f>
        <v>14.762399999999998</v>
      </c>
      <c r="FE112" s="26">
        <f t="shared" si="37"/>
        <v>-10.890695234595952</v>
      </c>
      <c r="FF112" s="26">
        <f t="shared" si="38"/>
        <v>-9.2107243997226522</v>
      </c>
    </row>
    <row r="113" spans="1:162" x14ac:dyDescent="0.25">
      <c r="A113" t="s">
        <v>131</v>
      </c>
      <c r="B113" s="1">
        <v>45505</v>
      </c>
      <c r="C113">
        <v>85.6</v>
      </c>
      <c r="D113">
        <v>2.63</v>
      </c>
      <c r="E113">
        <v>5.59</v>
      </c>
      <c r="F113" t="s">
        <v>114</v>
      </c>
      <c r="G113">
        <v>671289</v>
      </c>
      <c r="H113">
        <v>669432</v>
      </c>
      <c r="I113" t="s">
        <v>135</v>
      </c>
      <c r="J113" t="s">
        <v>136</v>
      </c>
      <c r="O113">
        <v>9</v>
      </c>
      <c r="P113" t="s">
        <v>166</v>
      </c>
      <c r="Q113" t="s">
        <v>118</v>
      </c>
      <c r="R113" t="s">
        <v>118</v>
      </c>
      <c r="S113" t="s">
        <v>119</v>
      </c>
      <c r="T113" t="s">
        <v>120</v>
      </c>
      <c r="U113" t="s">
        <v>121</v>
      </c>
      <c r="V113" t="s">
        <v>138</v>
      </c>
      <c r="W113">
        <v>8</v>
      </c>
      <c r="X113" t="s">
        <v>150</v>
      </c>
      <c r="Y113">
        <v>2</v>
      </c>
      <c r="Z113">
        <v>2</v>
      </c>
      <c r="AA113">
        <v>2024</v>
      </c>
      <c r="AB113">
        <v>1.31</v>
      </c>
      <c r="AC113">
        <v>-0.05</v>
      </c>
      <c r="AD113">
        <v>0.56999999999999995</v>
      </c>
      <c r="AE113">
        <v>1.9</v>
      </c>
      <c r="AI113">
        <v>0</v>
      </c>
      <c r="AJ113">
        <v>4</v>
      </c>
      <c r="AK113" t="s">
        <v>123</v>
      </c>
      <c r="AL113">
        <v>119.39</v>
      </c>
      <c r="AM113">
        <v>66.7</v>
      </c>
      <c r="AR113">
        <v>-7.58586952836158</v>
      </c>
      <c r="AS113">
        <v>-124.532001061866</v>
      </c>
      <c r="AT113">
        <v>-2.3644997957918599</v>
      </c>
      <c r="AU113">
        <v>15.1094858773419</v>
      </c>
      <c r="AV113">
        <v>23.9664679892465</v>
      </c>
      <c r="AW113">
        <v>-32.420200881988002</v>
      </c>
      <c r="AX113">
        <v>3.22</v>
      </c>
      <c r="AY113">
        <v>1.42</v>
      </c>
      <c r="AZ113">
        <v>328</v>
      </c>
      <c r="BA113">
        <v>93</v>
      </c>
      <c r="BB113">
        <v>34</v>
      </c>
      <c r="BC113">
        <v>86.7</v>
      </c>
      <c r="BD113">
        <v>1820</v>
      </c>
      <c r="BE113">
        <v>6.9</v>
      </c>
      <c r="BF113">
        <v>746607</v>
      </c>
      <c r="BG113">
        <v>668939</v>
      </c>
      <c r="BH113">
        <v>663624</v>
      </c>
      <c r="BI113">
        <v>702616</v>
      </c>
      <c r="BJ113">
        <v>602104</v>
      </c>
      <c r="BK113">
        <v>683002</v>
      </c>
      <c r="BL113">
        <v>681297</v>
      </c>
      <c r="BM113">
        <v>656775</v>
      </c>
      <c r="BN113">
        <v>623993</v>
      </c>
      <c r="BO113">
        <v>53.58</v>
      </c>
      <c r="BP113">
        <v>0.06</v>
      </c>
      <c r="BQ113">
        <v>8.6999999999999994E-2</v>
      </c>
      <c r="BR113">
        <v>0</v>
      </c>
      <c r="BS113">
        <v>1</v>
      </c>
      <c r="BT113">
        <v>0</v>
      </c>
      <c r="BU113">
        <v>0</v>
      </c>
      <c r="BV113">
        <v>3</v>
      </c>
      <c r="BW113">
        <v>31</v>
      </c>
      <c r="BX113">
        <v>5</v>
      </c>
      <c r="BY113" t="s">
        <v>132</v>
      </c>
      <c r="BZ113">
        <v>5</v>
      </c>
      <c r="CA113">
        <v>2</v>
      </c>
      <c r="CB113">
        <v>5</v>
      </c>
      <c r="CC113">
        <v>2</v>
      </c>
      <c r="CD113">
        <v>2</v>
      </c>
      <c r="CE113">
        <v>5</v>
      </c>
      <c r="CF113">
        <v>5</v>
      </c>
      <c r="CG113">
        <v>2</v>
      </c>
      <c r="CH113" t="s">
        <v>126</v>
      </c>
      <c r="CI113" t="s">
        <v>126</v>
      </c>
      <c r="CJ113">
        <v>109</v>
      </c>
      <c r="CK113">
        <v>-0.01</v>
      </c>
      <c r="CL113">
        <v>-0.20300000000000001</v>
      </c>
      <c r="CM113">
        <v>73</v>
      </c>
      <c r="CN113">
        <v>7.5</v>
      </c>
      <c r="CO113">
        <v>0.16700000000000001</v>
      </c>
      <c r="CP113">
        <v>0.20300000000000001</v>
      </c>
      <c r="CQ113">
        <v>93</v>
      </c>
      <c r="CR113">
        <v>3</v>
      </c>
      <c r="CS113">
        <v>3</v>
      </c>
      <c r="CT113">
        <v>0.86799999999999999</v>
      </c>
      <c r="CU113">
        <v>0.86799999999999999</v>
      </c>
      <c r="CV113">
        <v>26</v>
      </c>
      <c r="CW113">
        <v>25</v>
      </c>
      <c r="CX113">
        <v>27</v>
      </c>
      <c r="CY113">
        <v>25</v>
      </c>
      <c r="CZ113">
        <v>2</v>
      </c>
      <c r="DA113">
        <v>1</v>
      </c>
      <c r="DB113">
        <v>6</v>
      </c>
      <c r="DC113">
        <v>2</v>
      </c>
      <c r="DD113">
        <v>6</v>
      </c>
      <c r="DE113">
        <v>3</v>
      </c>
      <c r="DF113">
        <v>3.15</v>
      </c>
      <c r="DG113">
        <v>1.31</v>
      </c>
      <c r="DH113">
        <v>-1.31</v>
      </c>
      <c r="DI113">
        <v>20.9</v>
      </c>
      <c r="DJ113" s="6">
        <f>(-AS113-SQRT(AS113^2-2*AV113*(50-BO113)))/AV113</f>
        <v>-2.8668544023192646E-2</v>
      </c>
      <c r="DK113" s="2">
        <f>AR113+AU113*$DJ113</f>
        <v>-8.0190364894039643</v>
      </c>
      <c r="DL113" s="2">
        <f>AS113+AV113*$DJ113</f>
        <v>-125.21908480449615</v>
      </c>
      <c r="DM113" s="2">
        <f>AT113+AW113*$DJ113</f>
        <v>-1.4350598395658378</v>
      </c>
      <c r="DN113" s="4">
        <f>(-DL113-SQRT(DL113^2-2*AV113*(BO113-17/12)))/AV113</f>
        <v>0.43465642975731533</v>
      </c>
      <c r="DO113" s="12">
        <f t="shared" si="20"/>
        <v>-1.4516013024899568</v>
      </c>
      <c r="DP113" s="12">
        <f t="shared" si="21"/>
        <v>-114.80190539439728</v>
      </c>
      <c r="DQ113" s="12">
        <f t="shared" si="22"/>
        <v>-15.526708606945709</v>
      </c>
      <c r="DR113" s="5">
        <f>(2 *DK113 +AU113*$DN113)/2</f>
        <v>-4.7353188959469605</v>
      </c>
      <c r="DS113" s="5">
        <f>(2 *DL113 +AV113*$DN113)/2</f>
        <v>-120.01049509944671</v>
      </c>
      <c r="DT113" s="5">
        <f>(2 *DM113 +AW113*$DN113)/2</f>
        <v>-8.4808842232557726</v>
      </c>
      <c r="DU113" s="5">
        <f>SQRT(DR113^2+DS113^2+DT113^2)</f>
        <v>120.40293840379854</v>
      </c>
      <c r="DV113" s="16">
        <f>DR113/$DU113</f>
        <v>-3.9328931326127567E-2</v>
      </c>
      <c r="DW113" s="16">
        <f>DS113/$DU113</f>
        <v>-0.99674058366386642</v>
      </c>
      <c r="DX113" s="16">
        <f>DT113/$DU113</f>
        <v>-7.0437518682585673E-2</v>
      </c>
      <c r="DY113" s="16">
        <f t="shared" si="23"/>
        <v>24.465249445181303</v>
      </c>
      <c r="DZ113" s="9">
        <f>AU113+$DY113*DV113</f>
        <v>14.147293762035783</v>
      </c>
      <c r="EA113" s="9">
        <f>AV113+$DY113*DW113</f>
        <v>-0.41903902222559708</v>
      </c>
      <c r="EB113" s="9">
        <f>AW113+$DY113*DX113+32.174</f>
        <v>-1.9694723468570814</v>
      </c>
      <c r="EC113" s="9">
        <f t="shared" si="24"/>
        <v>14.289868292483282</v>
      </c>
      <c r="ED113" s="22">
        <f t="shared" si="25"/>
        <v>0.18311402401330745</v>
      </c>
      <c r="EE113" s="22">
        <f t="shared" si="26"/>
        <v>0.13071151605244244</v>
      </c>
      <c r="EF113" s="22">
        <f t="shared" si="27"/>
        <v>1242.0469546091444</v>
      </c>
      <c r="EG113" s="23">
        <f t="shared" si="28"/>
        <v>0.68244338165337604</v>
      </c>
      <c r="EH113" s="12">
        <f>IF(S113="L",1,-1)</f>
        <v>1</v>
      </c>
      <c r="EI113" s="10">
        <f>DEGREES(ATAN(DM113/SQRT(DL113^2+DK113^2)))</f>
        <v>-0.65526120423967316</v>
      </c>
      <c r="EJ113" s="10">
        <f>-DEGREES(ATAN(DK113/SQRT(DL113^2+DM113^2)))*EH113</f>
        <v>3.6639809707146349</v>
      </c>
      <c r="EK113" s="10">
        <f>DEGREES(ATAN(DQ113/SQRT(DP113^2+DO113^2)))</f>
        <v>-7.7017845105300955</v>
      </c>
      <c r="EL113" s="10">
        <f>-DEGREES(ATAN(DO113/SQRT(DP113^2+DQ113^2)))*EH113</f>
        <v>0.71789676594971719</v>
      </c>
      <c r="EM113" s="15">
        <f>(AD113-D113- (DK113/DL113)*(17/12-BO113))*12*EH113</f>
        <v>15.366509885808327</v>
      </c>
      <c r="EN113" s="15">
        <f>(AE113-E113-(DM113/DL113)*(17/12-BO113)+0.5*32.174*DN113^2)*12</f>
        <v>-0.63518115890542681</v>
      </c>
      <c r="EO113" s="15">
        <f t="shared" si="29"/>
        <v>15.379632023402689</v>
      </c>
      <c r="EP113" s="15">
        <f>EM113/DN113*0.4</f>
        <v>14.141293061637686</v>
      </c>
      <c r="EQ113" s="15">
        <f>EN113/DN113*0.4</f>
        <v>-0.58453630538498824</v>
      </c>
      <c r="ER113" s="17">
        <f>SIN(RADIANS(CJ113))*EH113</f>
        <v>0.94551857559931685</v>
      </c>
      <c r="ES113" s="17">
        <f t="shared" si="30"/>
        <v>0.32556815445715664</v>
      </c>
      <c r="ET113" s="16">
        <f t="shared" si="31"/>
        <v>1</v>
      </c>
      <c r="EU113" s="20">
        <f>(0.5*DZ113*DN113^2)*12*EH113</f>
        <v>16.036767717081069</v>
      </c>
      <c r="EV113" s="20">
        <f>(0.5*EB113*DN113^2)*12</f>
        <v>-2.2325096999481988</v>
      </c>
      <c r="EW113" s="20">
        <f t="shared" si="32"/>
        <v>16.19141804697712</v>
      </c>
      <c r="EX113" s="14">
        <f t="shared" si="33"/>
        <v>0.72748118837019149</v>
      </c>
      <c r="EY113" s="14">
        <f t="shared" si="34"/>
        <v>-7.5039197915468385</v>
      </c>
      <c r="EZ113" s="5">
        <f t="shared" si="35"/>
        <v>0.82478212179897703</v>
      </c>
      <c r="FA113" s="5">
        <f t="shared" si="36"/>
        <v>-5.6422995729948262</v>
      </c>
      <c r="FB113" s="9">
        <f>IFERROR(INDEX('Pitcher Heights'!$B:$B,MATCH(H113,'Pitcher Heights'!A:A,0)),75)</f>
        <v>77</v>
      </c>
      <c r="FC113" s="26">
        <f>(9.58+0.31*FB113+1.02*ABS(D113)-2.57*E113-1.88*BE113)</f>
        <v>8.7943000000000051</v>
      </c>
      <c r="FD113" s="26">
        <f>17.16 -0.25*FB113-0.85*ABS(D113)+2.53*E113+0.665*BE113</f>
        <v>14.4057</v>
      </c>
      <c r="FE113" s="26">
        <f t="shared" si="37"/>
        <v>5.3469930616376811</v>
      </c>
      <c r="FF113" s="26">
        <f t="shared" si="38"/>
        <v>-14.990236305384988</v>
      </c>
    </row>
    <row r="114" spans="1:162" x14ac:dyDescent="0.25">
      <c r="A114" t="s">
        <v>143</v>
      </c>
      <c r="B114" s="1">
        <v>45505</v>
      </c>
      <c r="C114">
        <v>89.2</v>
      </c>
      <c r="D114">
        <v>-1.41</v>
      </c>
      <c r="E114">
        <v>5.32</v>
      </c>
      <c r="F114" t="s">
        <v>134</v>
      </c>
      <c r="G114">
        <v>668939</v>
      </c>
      <c r="H114">
        <v>594902</v>
      </c>
      <c r="J114" t="s">
        <v>128</v>
      </c>
      <c r="O114">
        <v>1</v>
      </c>
      <c r="P114" t="s">
        <v>175</v>
      </c>
      <c r="Q114" t="s">
        <v>118</v>
      </c>
      <c r="R114" t="s">
        <v>119</v>
      </c>
      <c r="S114" t="s">
        <v>118</v>
      </c>
      <c r="T114" t="s">
        <v>120</v>
      </c>
      <c r="U114" t="s">
        <v>121</v>
      </c>
      <c r="V114" t="s">
        <v>129</v>
      </c>
      <c r="Y114">
        <v>1</v>
      </c>
      <c r="Z114">
        <v>1</v>
      </c>
      <c r="AA114">
        <v>2024</v>
      </c>
      <c r="AB114">
        <v>-0.61</v>
      </c>
      <c r="AC114">
        <v>1.34</v>
      </c>
      <c r="AD114">
        <v>-0.34</v>
      </c>
      <c r="AE114">
        <v>3.21</v>
      </c>
      <c r="AH114">
        <v>681297</v>
      </c>
      <c r="AI114">
        <v>1</v>
      </c>
      <c r="AJ114">
        <v>3</v>
      </c>
      <c r="AK114" t="s">
        <v>140</v>
      </c>
      <c r="AR114">
        <v>3.9371572050757901</v>
      </c>
      <c r="AS114">
        <v>-129.79664513500299</v>
      </c>
      <c r="AT114">
        <v>-1.99939349244459</v>
      </c>
      <c r="AU114">
        <v>-7.7075208108893802</v>
      </c>
      <c r="AV114">
        <v>28.270921241078099</v>
      </c>
      <c r="AW114">
        <v>-16.8157380600591</v>
      </c>
      <c r="AX114">
        <v>3.46</v>
      </c>
      <c r="AY114">
        <v>1.65</v>
      </c>
      <c r="AZ114">
        <v>195</v>
      </c>
      <c r="BA114">
        <v>75.7</v>
      </c>
      <c r="BB114">
        <v>59</v>
      </c>
      <c r="BC114">
        <v>89.6</v>
      </c>
      <c r="BD114">
        <v>1999</v>
      </c>
      <c r="BE114">
        <v>6.6</v>
      </c>
      <c r="BF114">
        <v>746607</v>
      </c>
      <c r="BG114">
        <v>666310</v>
      </c>
      <c r="BH114">
        <v>647304</v>
      </c>
      <c r="BI114">
        <v>671289</v>
      </c>
      <c r="BJ114">
        <v>608070</v>
      </c>
      <c r="BK114">
        <v>677587</v>
      </c>
      <c r="BL114">
        <v>680757</v>
      </c>
      <c r="BM114">
        <v>657041</v>
      </c>
      <c r="BN114">
        <v>678877</v>
      </c>
      <c r="BO114">
        <v>53.86</v>
      </c>
      <c r="BW114">
        <v>20</v>
      </c>
      <c r="BX114">
        <v>3</v>
      </c>
      <c r="BY114" t="s">
        <v>144</v>
      </c>
      <c r="BZ114">
        <v>2</v>
      </c>
      <c r="CA114">
        <v>1</v>
      </c>
      <c r="CB114">
        <v>1</v>
      </c>
      <c r="CC114">
        <v>2</v>
      </c>
      <c r="CD114">
        <v>1</v>
      </c>
      <c r="CE114">
        <v>2</v>
      </c>
      <c r="CF114">
        <v>1</v>
      </c>
      <c r="CG114">
        <v>2</v>
      </c>
      <c r="CH114" t="s">
        <v>142</v>
      </c>
      <c r="CI114" t="s">
        <v>126</v>
      </c>
      <c r="CJ114">
        <v>214</v>
      </c>
      <c r="CK114">
        <v>0</v>
      </c>
      <c r="CL114">
        <v>-6.9000000000000006E-2</v>
      </c>
      <c r="CM114">
        <v>69.5</v>
      </c>
      <c r="CN114">
        <v>6.2</v>
      </c>
      <c r="CP114">
        <v>6.9000000000000006E-2</v>
      </c>
      <c r="CQ114">
        <v>88</v>
      </c>
      <c r="CR114">
        <v>1</v>
      </c>
      <c r="CS114">
        <v>-1</v>
      </c>
      <c r="CT114">
        <v>0.61399999999999999</v>
      </c>
      <c r="CU114">
        <v>0.38600000000000001</v>
      </c>
      <c r="CV114">
        <v>32</v>
      </c>
      <c r="CW114">
        <v>26</v>
      </c>
      <c r="CX114">
        <v>32</v>
      </c>
      <c r="CY114">
        <v>26</v>
      </c>
      <c r="CZ114">
        <v>2</v>
      </c>
      <c r="DA114">
        <v>1</v>
      </c>
      <c r="DB114">
        <v>6</v>
      </c>
      <c r="DC114">
        <v>2</v>
      </c>
      <c r="DD114">
        <v>6</v>
      </c>
      <c r="DE114">
        <v>1</v>
      </c>
      <c r="DF114">
        <v>1.53</v>
      </c>
      <c r="DG114">
        <v>0.61</v>
      </c>
      <c r="DH114">
        <v>-0.61</v>
      </c>
      <c r="DI114">
        <v>37.299999999999997</v>
      </c>
      <c r="DJ114" s="6">
        <f>(-AS114-SQRT(AS114^2-2*AV114*(50-BO114)))/AV114</f>
        <v>-2.9643131004420304E-2</v>
      </c>
      <c r="DK114" s="2">
        <f>AR114+AU114*$DJ114</f>
        <v>4.1656322541922801</v>
      </c>
      <c r="DL114" s="2">
        <f>AS114+AV114*$DJ114</f>
        <v>-130.63468375696792</v>
      </c>
      <c r="DM114" s="2">
        <f>AT114+AW114*$DJ114</f>
        <v>-1.5009223661942415</v>
      </c>
      <c r="DN114" s="4">
        <f>(-DL114-SQRT(DL114^2-2*AV114*(BO114-17/12)))/AV114</f>
        <v>0.42059166239952339</v>
      </c>
      <c r="DO114" s="12">
        <f t="shared" si="20"/>
        <v>0.92391326336139334</v>
      </c>
      <c r="DP114" s="12">
        <f t="shared" si="21"/>
        <v>-118.74416999461688</v>
      </c>
      <c r="DQ114" s="12">
        <f t="shared" si="22"/>
        <v>-8.5734815913494344</v>
      </c>
      <c r="DR114" s="5">
        <f>(2 *DK114 +AU114*$DN114)/2</f>
        <v>2.544772758776837</v>
      </c>
      <c r="DS114" s="5">
        <f>(2 *DL114 +AV114*$DN114)/2</f>
        <v>-124.68942687579241</v>
      </c>
      <c r="DT114" s="5">
        <f>(2 *DM114 +AW114*$DN114)/2</f>
        <v>-5.0372019787718383</v>
      </c>
      <c r="DU114" s="5">
        <f>SQRT(DR114^2+DS114^2+DT114^2)</f>
        <v>124.81707594228578</v>
      </c>
      <c r="DV114" s="16">
        <f>DR114/$DU114</f>
        <v>2.0388017741687168E-2</v>
      </c>
      <c r="DW114" s="16">
        <f>DS114/$DU114</f>
        <v>-0.99897731087249309</v>
      </c>
      <c r="DX114" s="16">
        <f>DT114/$DU114</f>
        <v>-4.0356673481928E-2</v>
      </c>
      <c r="DY114" s="16">
        <f t="shared" si="23"/>
        <v>29.018958310697197</v>
      </c>
      <c r="DZ114" s="9">
        <f>AU114+$DY114*DV114</f>
        <v>-7.1158817740056053</v>
      </c>
      <c r="EA114" s="9">
        <f>AV114+$DY114*DW114</f>
        <v>-0.7183596964631711</v>
      </c>
      <c r="EB114" s="9">
        <f>AW114+$DY114*DX114+32.174</f>
        <v>14.187153314610413</v>
      </c>
      <c r="EC114" s="9">
        <f t="shared" si="24"/>
        <v>15.8879556031413</v>
      </c>
      <c r="ED114" s="22">
        <f t="shared" si="25"/>
        <v>0.18944692543223865</v>
      </c>
      <c r="EE114" s="22">
        <f t="shared" si="26"/>
        <v>0.13773410322041685</v>
      </c>
      <c r="EF114" s="22">
        <f t="shared" si="27"/>
        <v>1356.758548257206</v>
      </c>
      <c r="EG114" s="23">
        <f t="shared" si="28"/>
        <v>0.67871863344532568</v>
      </c>
      <c r="EH114" s="12">
        <f>IF(S114="L",1,-1)</f>
        <v>-1</v>
      </c>
      <c r="EI114" s="10">
        <f>DEGREES(ATAN(DM114/SQRT(DL114^2+DK114^2)))</f>
        <v>-0.65793438793491787</v>
      </c>
      <c r="EJ114" s="10">
        <f>-DEGREES(ATAN(DK114/SQRT(DL114^2+DM114^2)))*EH114</f>
        <v>1.8262880715092733</v>
      </c>
      <c r="EK114" s="10">
        <f>DEGREES(ATAN(DQ114/SQRT(DP114^2+DO114^2)))</f>
        <v>-4.1295382434487307</v>
      </c>
      <c r="EL114" s="10">
        <f>-DEGREES(ATAN(DO114/SQRT(DP114^2+DQ114^2)))*EH114</f>
        <v>0.44463512302716451</v>
      </c>
      <c r="EM114" s="15">
        <f>(AD114-D114- (DK114/DL114)*(17/12-BO114))*12*EH114</f>
        <v>7.227531951050155</v>
      </c>
      <c r="EN114" s="15">
        <f>(AE114-E114-(DM114/DL114)*(17/12-BO114)+0.5*32.174*DN114^2)*12</f>
        <v>16.059520212184346</v>
      </c>
      <c r="EO114" s="15">
        <f t="shared" si="29"/>
        <v>17.610945674466446</v>
      </c>
      <c r="EP114" s="15">
        <f>EM114/DN114*0.4</f>
        <v>6.8736806714771861</v>
      </c>
      <c r="EQ114" s="15">
        <f>EN114/DN114*0.4</f>
        <v>15.273265400044265</v>
      </c>
      <c r="ER114" s="17">
        <f>SIN(RADIANS(CJ114))*EH114</f>
        <v>0.55919290347074668</v>
      </c>
      <c r="ES114" s="17">
        <f t="shared" si="30"/>
        <v>0.82903757255504185</v>
      </c>
      <c r="ET114" s="16">
        <f t="shared" si="31"/>
        <v>1</v>
      </c>
      <c r="EU114" s="20">
        <f>(0.5*DZ114*DN114^2)*12*EH114</f>
        <v>7.552683622121692</v>
      </c>
      <c r="EV114" s="20">
        <f>(0.5*EB114*DN114^2)*12</f>
        <v>15.058018652756658</v>
      </c>
      <c r="EW114" s="20">
        <f t="shared" si="32"/>
        <v>16.845977432094365</v>
      </c>
      <c r="EX114" s="14">
        <f t="shared" si="33"/>
        <v>-1.8674674099338295</v>
      </c>
      <c r="EY114" s="14">
        <f t="shared" si="34"/>
        <v>1.0920704151361278</v>
      </c>
      <c r="EZ114" s="5">
        <f t="shared" si="35"/>
        <v>-2.6203838935203247</v>
      </c>
      <c r="FA114" s="5">
        <f t="shared" si="36"/>
        <v>1.4593845598259687</v>
      </c>
      <c r="FB114" s="9">
        <f>IFERROR(INDEX('Pitcher Heights'!$B:$B,MATCH(H114,'Pitcher Heights'!A:A,0)),75)</f>
        <v>76</v>
      </c>
      <c r="FC114" s="26">
        <f>(9.58+0.31*FB114+1.02*ABS(D114)-2.57*E114-1.88*BE114)</f>
        <v>8.4978000000000034</v>
      </c>
      <c r="FD114" s="26">
        <f>17.16 -0.25*FB114-0.85*ABS(D114)+2.53*E114+0.665*BE114</f>
        <v>14.810099999999998</v>
      </c>
      <c r="FE114" s="26">
        <f t="shared" si="37"/>
        <v>-1.6241193285228173</v>
      </c>
      <c r="FF114" s="26">
        <f t="shared" si="38"/>
        <v>0.46316540004426621</v>
      </c>
    </row>
    <row r="115" spans="1:162" x14ac:dyDescent="0.25">
      <c r="A115" t="s">
        <v>143</v>
      </c>
      <c r="B115" s="1">
        <v>45505</v>
      </c>
      <c r="C115">
        <v>93.4</v>
      </c>
      <c r="D115">
        <v>2.4</v>
      </c>
      <c r="E115">
        <v>5.71</v>
      </c>
      <c r="F115" t="s">
        <v>114</v>
      </c>
      <c r="G115">
        <v>678877</v>
      </c>
      <c r="H115">
        <v>669432</v>
      </c>
      <c r="I115" t="s">
        <v>162</v>
      </c>
      <c r="J115" t="s">
        <v>160</v>
      </c>
      <c r="O115">
        <v>12</v>
      </c>
      <c r="P115" t="s">
        <v>200</v>
      </c>
      <c r="Q115" t="s">
        <v>118</v>
      </c>
      <c r="R115" t="s">
        <v>118</v>
      </c>
      <c r="S115" t="s">
        <v>119</v>
      </c>
      <c r="T115" t="s">
        <v>120</v>
      </c>
      <c r="U115" t="s">
        <v>121</v>
      </c>
      <c r="V115" t="s">
        <v>129</v>
      </c>
      <c r="W115">
        <v>2</v>
      </c>
      <c r="Y115">
        <v>1</v>
      </c>
      <c r="Z115">
        <v>2</v>
      </c>
      <c r="AA115">
        <v>2024</v>
      </c>
      <c r="AB115">
        <v>0.88</v>
      </c>
      <c r="AC115">
        <v>1.26</v>
      </c>
      <c r="AD115">
        <v>0.23</v>
      </c>
      <c r="AE115">
        <v>3.76</v>
      </c>
      <c r="AH115">
        <v>681807</v>
      </c>
      <c r="AI115">
        <v>2</v>
      </c>
      <c r="AJ115">
        <v>1</v>
      </c>
      <c r="AK115" t="s">
        <v>123</v>
      </c>
      <c r="AR115">
        <v>-7.6075846415469304</v>
      </c>
      <c r="AS115">
        <v>-135.819738230605</v>
      </c>
      <c r="AT115">
        <v>-2.02794134188514</v>
      </c>
      <c r="AU115">
        <v>12.5322048523922</v>
      </c>
      <c r="AV115">
        <v>30.472210830698899</v>
      </c>
      <c r="AW115">
        <v>-16.369692531099702</v>
      </c>
      <c r="AX115">
        <v>3.49</v>
      </c>
      <c r="AY115">
        <v>1.7</v>
      </c>
      <c r="BC115">
        <v>94.1</v>
      </c>
      <c r="BD115">
        <v>2484</v>
      </c>
      <c r="BE115">
        <v>6.8</v>
      </c>
      <c r="BF115">
        <v>746607</v>
      </c>
      <c r="BG115">
        <v>668939</v>
      </c>
      <c r="BH115">
        <v>663624</v>
      </c>
      <c r="BI115">
        <v>702616</v>
      </c>
      <c r="BJ115">
        <v>602104</v>
      </c>
      <c r="BK115">
        <v>683002</v>
      </c>
      <c r="BL115">
        <v>681297</v>
      </c>
      <c r="BM115">
        <v>656775</v>
      </c>
      <c r="BN115">
        <v>623993</v>
      </c>
      <c r="BO115">
        <v>53.71</v>
      </c>
      <c r="BQ115">
        <v>0</v>
      </c>
      <c r="BR115">
        <v>0</v>
      </c>
      <c r="BS115">
        <v>1</v>
      </c>
      <c r="BT115">
        <v>0</v>
      </c>
      <c r="BU115">
        <v>0</v>
      </c>
      <c r="BW115">
        <v>11</v>
      </c>
      <c r="BX115">
        <v>4</v>
      </c>
      <c r="BY115" t="s">
        <v>144</v>
      </c>
      <c r="BZ115">
        <v>2</v>
      </c>
      <c r="CA115">
        <v>1</v>
      </c>
      <c r="CB115">
        <v>2</v>
      </c>
      <c r="CC115">
        <v>1</v>
      </c>
      <c r="CD115">
        <v>1</v>
      </c>
      <c r="CE115">
        <v>2</v>
      </c>
      <c r="CF115">
        <v>2</v>
      </c>
      <c r="CG115">
        <v>1</v>
      </c>
      <c r="CH115" t="s">
        <v>126</v>
      </c>
      <c r="CI115" t="s">
        <v>126</v>
      </c>
      <c r="CJ115">
        <v>130</v>
      </c>
      <c r="CK115">
        <v>-0.02</v>
      </c>
      <c r="CL115">
        <v>-0.16500000000000001</v>
      </c>
      <c r="CM115">
        <v>70.7</v>
      </c>
      <c r="CN115">
        <v>5.8</v>
      </c>
      <c r="CP115">
        <v>0.16500000000000001</v>
      </c>
      <c r="CR115">
        <v>1</v>
      </c>
      <c r="CS115">
        <v>1</v>
      </c>
      <c r="CT115">
        <v>0.628</v>
      </c>
      <c r="CU115">
        <v>0.628</v>
      </c>
      <c r="CV115">
        <v>26</v>
      </c>
      <c r="CW115">
        <v>22</v>
      </c>
      <c r="CX115">
        <v>27</v>
      </c>
      <c r="CY115">
        <v>23</v>
      </c>
      <c r="CZ115">
        <v>1</v>
      </c>
      <c r="DA115">
        <v>0</v>
      </c>
      <c r="DB115">
        <v>6</v>
      </c>
      <c r="DC115">
        <v>3</v>
      </c>
      <c r="DD115">
        <v>6</v>
      </c>
      <c r="DE115">
        <v>2</v>
      </c>
      <c r="DF115">
        <v>1.36</v>
      </c>
      <c r="DG115">
        <v>0.88</v>
      </c>
      <c r="DH115">
        <v>-0.88</v>
      </c>
      <c r="DI115">
        <v>20.7</v>
      </c>
      <c r="DJ115" s="6">
        <f>(-AS115-SQRT(AS115^2-2*AV115*(50-BO115)))/AV115</f>
        <v>-2.7232424953127488E-2</v>
      </c>
      <c r="DK115" s="2">
        <f>AR115+AU115*$DJ115</f>
        <v>-7.9488669696869207</v>
      </c>
      <c r="DL115" s="2">
        <f>AS115+AV115*$DJ115</f>
        <v>-136.64957042520788</v>
      </c>
      <c r="DM115" s="2">
        <f>AT115+AW115*$DJ115</f>
        <v>-1.5821549185261958</v>
      </c>
      <c r="DN115" s="4">
        <f>(-DL115-SQRT(DL115^2-2*AV115*(BO115-17/12)))/AV115</f>
        <v>0.40057276743636339</v>
      </c>
      <c r="DO115" s="12">
        <f t="shared" si="20"/>
        <v>-2.9288069898847553</v>
      </c>
      <c r="DP115" s="12">
        <f t="shared" si="21"/>
        <v>-124.4432326028505</v>
      </c>
      <c r="DQ115" s="12">
        <f t="shared" si="22"/>
        <v>-8.1394079577911711</v>
      </c>
      <c r="DR115" s="5">
        <f>(2 *DK115 +AU115*$DN115)/2</f>
        <v>-5.4388369797858385</v>
      </c>
      <c r="DS115" s="5">
        <f>(2 *DL115 +AV115*$DN115)/2</f>
        <v>-130.54640151402918</v>
      </c>
      <c r="DT115" s="5">
        <f>(2 *DM115 +AW115*$DN115)/2</f>
        <v>-4.8607814381586838</v>
      </c>
      <c r="DU115" s="5">
        <f>SQRT(DR115^2+DS115^2+DT115^2)</f>
        <v>130.75003285714445</v>
      </c>
      <c r="DV115" s="16">
        <f>DR115/$DU115</f>
        <v>-4.1597213101492919E-2</v>
      </c>
      <c r="DW115" s="16">
        <f>DS115/$DU115</f>
        <v>-0.99844259050139017</v>
      </c>
      <c r="DX115" s="16">
        <f>DT115/$DU115</f>
        <v>-3.7176139324335784E-2</v>
      </c>
      <c r="DY115" s="16">
        <f t="shared" si="23"/>
        <v>31.533601052372529</v>
      </c>
      <c r="DZ115" s="9">
        <f>AU115+$DY115*DV115</f>
        <v>11.220494929559198</v>
      </c>
      <c r="EA115" s="9">
        <f>AV115+$DY115*DW115</f>
        <v>-1.0122794918692932</v>
      </c>
      <c r="EB115" s="9">
        <f>AW115+$DY115*DX115+32.174</f>
        <v>14.632009922779275</v>
      </c>
      <c r="EC115" s="9">
        <f t="shared" si="24"/>
        <v>18.466724956370417</v>
      </c>
      <c r="ED115" s="22">
        <f t="shared" si="25"/>
        <v>0.20066601209165794</v>
      </c>
      <c r="EE115" s="22">
        <f t="shared" si="26"/>
        <v>0.15095466507850161</v>
      </c>
      <c r="EF115" s="22">
        <f t="shared" si="27"/>
        <v>1557.6698799037961</v>
      </c>
      <c r="EG115" s="23">
        <f t="shared" si="28"/>
        <v>0.62708127210297748</v>
      </c>
      <c r="EH115" s="12">
        <f>IF(S115="L",1,-1)</f>
        <v>1</v>
      </c>
      <c r="EI115" s="10">
        <f>DEGREES(ATAN(DM115/SQRT(DL115^2+DK115^2)))</f>
        <v>-0.6622325193059807</v>
      </c>
      <c r="EJ115" s="10">
        <f>-DEGREES(ATAN(DK115/SQRT(DL115^2+DM115^2)))*EH115</f>
        <v>3.3289051570516368</v>
      </c>
      <c r="EK115" s="10">
        <f>DEGREES(ATAN(DQ115/SQRT(DP115^2+DO115^2)))</f>
        <v>-3.7411584092737216</v>
      </c>
      <c r="EL115" s="10">
        <f>-DEGREES(ATAN(DO115/SQRT(DP115^2+DQ115^2)))*EH115</f>
        <v>1.3453500381020562</v>
      </c>
      <c r="EM115" s="15">
        <f>(AD115-D115- (DK115/DL115)*(17/12-BO115))*12*EH115</f>
        <v>10.462661408277519</v>
      </c>
      <c r="EN115" s="15">
        <f>(AE115-E115-(DM115/DL115)*(17/12-BO115)+0.5*32.174*DN115^2)*12</f>
        <v>14.841105623238722</v>
      </c>
      <c r="EO115" s="15">
        <f t="shared" si="29"/>
        <v>18.158350692295478</v>
      </c>
      <c r="EP115" s="15">
        <f>EM115/DN115*0.4</f>
        <v>10.447701150767479</v>
      </c>
      <c r="EQ115" s="15">
        <f>EN115/DN115*0.4</f>
        <v>14.819884754743285</v>
      </c>
      <c r="ER115" s="17">
        <f>SIN(RADIANS(CJ115))*EH115</f>
        <v>0.76604444311897801</v>
      </c>
      <c r="ES115" s="17">
        <f t="shared" si="30"/>
        <v>0.64278760968653936</v>
      </c>
      <c r="ET115" s="16">
        <f t="shared" si="31"/>
        <v>1</v>
      </c>
      <c r="EU115" s="20">
        <f>(0.5*DZ115*DN115^2)*12*EH115</f>
        <v>10.802545542275526</v>
      </c>
      <c r="EV115" s="20">
        <f>(0.5*EB115*DN115^2)*12</f>
        <v>14.086985873452919</v>
      </c>
      <c r="EW115" s="20">
        <f t="shared" si="32"/>
        <v>17.752131173236609</v>
      </c>
      <c r="EX115" s="14">
        <f t="shared" si="33"/>
        <v>-2.7963758965015622</v>
      </c>
      <c r="EY115" s="14">
        <f t="shared" si="34"/>
        <v>2.6761359097662574</v>
      </c>
      <c r="EZ115" s="5">
        <f t="shared" si="35"/>
        <v>-3.4474422357610788</v>
      </c>
      <c r="FA115" s="5">
        <f t="shared" si="36"/>
        <v>3.1691427858881944</v>
      </c>
      <c r="FB115" s="9">
        <f>IFERROR(INDEX('Pitcher Heights'!$B:$B,MATCH(H115,'Pitcher Heights'!A:A,0)),75)</f>
        <v>77</v>
      </c>
      <c r="FC115" s="26">
        <f>(9.58+0.31*FB115+1.02*ABS(D115)-2.57*E115-1.88*BE115)</f>
        <v>8.4393000000000029</v>
      </c>
      <c r="FD115" s="26">
        <f>17.16 -0.25*FB115-0.85*ABS(D115)+2.53*E115+0.665*BE115</f>
        <v>14.838299999999998</v>
      </c>
      <c r="FE115" s="26">
        <f t="shared" si="37"/>
        <v>2.0084011507674759</v>
      </c>
      <c r="FF115" s="26">
        <f t="shared" si="38"/>
        <v>-1.8415245256713675E-2</v>
      </c>
    </row>
    <row r="116" spans="1:162" x14ac:dyDescent="0.25">
      <c r="A116" t="s">
        <v>127</v>
      </c>
      <c r="B116" s="1">
        <v>45505</v>
      </c>
      <c r="C116">
        <v>90.6</v>
      </c>
      <c r="D116">
        <v>-1.47</v>
      </c>
      <c r="E116">
        <v>5.22</v>
      </c>
      <c r="F116" t="s">
        <v>134</v>
      </c>
      <c r="G116">
        <v>623993</v>
      </c>
      <c r="H116">
        <v>594902</v>
      </c>
      <c r="I116" t="s">
        <v>135</v>
      </c>
      <c r="J116" t="s">
        <v>136</v>
      </c>
      <c r="O116">
        <v>5</v>
      </c>
      <c r="P116" t="s">
        <v>212</v>
      </c>
      <c r="Q116" t="s">
        <v>118</v>
      </c>
      <c r="R116" t="s">
        <v>119</v>
      </c>
      <c r="S116" t="s">
        <v>118</v>
      </c>
      <c r="T116" t="s">
        <v>120</v>
      </c>
      <c r="U116" t="s">
        <v>121</v>
      </c>
      <c r="V116" t="s">
        <v>138</v>
      </c>
      <c r="W116">
        <v>7</v>
      </c>
      <c r="X116" t="s">
        <v>150</v>
      </c>
      <c r="Y116">
        <v>1</v>
      </c>
      <c r="Z116">
        <v>1</v>
      </c>
      <c r="AA116">
        <v>2024</v>
      </c>
      <c r="AB116">
        <v>-1.1599999999999999</v>
      </c>
      <c r="AC116">
        <v>0.83</v>
      </c>
      <c r="AD116">
        <v>-0.14000000000000001</v>
      </c>
      <c r="AE116">
        <v>2.69</v>
      </c>
      <c r="AG116">
        <v>683002</v>
      </c>
      <c r="AI116">
        <v>1</v>
      </c>
      <c r="AJ116">
        <v>1</v>
      </c>
      <c r="AK116" t="s">
        <v>140</v>
      </c>
      <c r="AL116">
        <v>92.56</v>
      </c>
      <c r="AM116">
        <v>97.15</v>
      </c>
      <c r="AR116">
        <v>5.8885760120012502</v>
      </c>
      <c r="AS116">
        <v>-131.88730146225501</v>
      </c>
      <c r="AT116">
        <v>-2.1898330547963401</v>
      </c>
      <c r="AU116">
        <v>-14.8314138788432</v>
      </c>
      <c r="AV116">
        <v>27.581761083461199</v>
      </c>
      <c r="AW116">
        <v>-22.194822715615999</v>
      </c>
      <c r="AX116">
        <v>3.33</v>
      </c>
      <c r="AY116">
        <v>1.57</v>
      </c>
      <c r="AZ116">
        <v>267</v>
      </c>
      <c r="BA116">
        <v>85.3</v>
      </c>
      <c r="BB116">
        <v>46</v>
      </c>
      <c r="BC116">
        <v>91.8</v>
      </c>
      <c r="BD116">
        <v>1908</v>
      </c>
      <c r="BE116">
        <v>6.9</v>
      </c>
      <c r="BF116">
        <v>746607</v>
      </c>
      <c r="BG116">
        <v>666310</v>
      </c>
      <c r="BH116">
        <v>647304</v>
      </c>
      <c r="BI116">
        <v>671289</v>
      </c>
      <c r="BJ116">
        <v>608070</v>
      </c>
      <c r="BK116">
        <v>677587</v>
      </c>
      <c r="BL116">
        <v>680757</v>
      </c>
      <c r="BM116">
        <v>657041</v>
      </c>
      <c r="BN116">
        <v>678877</v>
      </c>
      <c r="BO116">
        <v>53.57</v>
      </c>
      <c r="BP116">
        <v>6.0000000000000001E-3</v>
      </c>
      <c r="BQ116">
        <v>8.0000000000000002E-3</v>
      </c>
      <c r="BR116">
        <v>0</v>
      </c>
      <c r="BS116">
        <v>1</v>
      </c>
      <c r="BT116">
        <v>0</v>
      </c>
      <c r="BU116">
        <v>0</v>
      </c>
      <c r="BV116">
        <v>3</v>
      </c>
      <c r="BW116">
        <v>4</v>
      </c>
      <c r="BX116">
        <v>3</v>
      </c>
      <c r="BY116" t="s">
        <v>130</v>
      </c>
      <c r="BZ116">
        <v>0</v>
      </c>
      <c r="CA116">
        <v>1</v>
      </c>
      <c r="CB116">
        <v>1</v>
      </c>
      <c r="CC116">
        <v>0</v>
      </c>
      <c r="CD116">
        <v>1</v>
      </c>
      <c r="CE116">
        <v>0</v>
      </c>
      <c r="CF116">
        <v>1</v>
      </c>
      <c r="CG116">
        <v>0</v>
      </c>
      <c r="CH116" t="s">
        <v>126</v>
      </c>
      <c r="CI116" t="s">
        <v>126</v>
      </c>
      <c r="CJ116">
        <v>225</v>
      </c>
      <c r="CK116">
        <v>0.03</v>
      </c>
      <c r="CL116">
        <v>-0.30199999999999999</v>
      </c>
      <c r="CM116">
        <v>71.8</v>
      </c>
      <c r="CN116">
        <v>6.5</v>
      </c>
      <c r="CO116">
        <v>1.4E-2</v>
      </c>
      <c r="CP116">
        <v>0.30199999999999999</v>
      </c>
      <c r="CQ116">
        <v>88</v>
      </c>
      <c r="CR116">
        <v>-1</v>
      </c>
      <c r="CS116">
        <v>1</v>
      </c>
      <c r="CT116">
        <v>0.38200000000000001</v>
      </c>
      <c r="CU116">
        <v>0.61799999999999999</v>
      </c>
      <c r="CV116">
        <v>32</v>
      </c>
      <c r="CW116">
        <v>29</v>
      </c>
      <c r="CX116">
        <v>32</v>
      </c>
      <c r="CY116">
        <v>30</v>
      </c>
      <c r="CZ116">
        <v>1</v>
      </c>
      <c r="DA116">
        <v>0</v>
      </c>
      <c r="DB116">
        <v>6</v>
      </c>
      <c r="DC116">
        <v>1</v>
      </c>
      <c r="DD116">
        <v>6</v>
      </c>
      <c r="DE116">
        <v>1</v>
      </c>
      <c r="DF116">
        <v>1.94</v>
      </c>
      <c r="DG116">
        <v>1.1599999999999999</v>
      </c>
      <c r="DH116">
        <v>-1.1599999999999999</v>
      </c>
      <c r="DI116">
        <v>39.700000000000003</v>
      </c>
      <c r="DJ116" s="6">
        <f>(-AS116-SQRT(AS116^2-2*AV116*(50-BO116)))/AV116</f>
        <v>-2.6992379726401242E-2</v>
      </c>
      <c r="DK116" s="2">
        <f>AR116+AU116*$DJ116</f>
        <v>6.2889111672984033</v>
      </c>
      <c r="DL116" s="2">
        <f>AS116+AV116*$DJ116</f>
        <v>-132.63179883094267</v>
      </c>
      <c r="DM116" s="2">
        <f>AT116+AW116*$DJ116</f>
        <v>-1.590741972096277</v>
      </c>
      <c r="DN116" s="4">
        <f>(-DL116-SQRT(DL116^2-2*AV116*(BO116-17/12)))/AV116</f>
        <v>0.41076284501642935</v>
      </c>
      <c r="DO116" s="12">
        <f t="shared" si="20"/>
        <v>0.19671740680861483</v>
      </c>
      <c r="DP116" s="12">
        <f t="shared" si="21"/>
        <v>-121.30223617773672</v>
      </c>
      <c r="DQ116" s="12">
        <f t="shared" si="22"/>
        <v>-10.707550495397976</v>
      </c>
      <c r="DR116" s="5">
        <f>(2 *DK116 +AU116*$DN116)/2</f>
        <v>3.242814287053509</v>
      </c>
      <c r="DS116" s="5">
        <f>(2 *DL116 +AV116*$DN116)/2</f>
        <v>-126.96701750433969</v>
      </c>
      <c r="DT116" s="5">
        <f>(2 *DM116 +AW116*$DN116)/2</f>
        <v>-6.1491462337471265</v>
      </c>
      <c r="DU116" s="5">
        <f>SQRT(DR116^2+DS116^2+DT116^2)</f>
        <v>127.1571916088572</v>
      </c>
      <c r="DV116" s="16">
        <f>DR116/$DU116</f>
        <v>2.5502405691913921E-2</v>
      </c>
      <c r="DW116" s="16">
        <f>DS116/$DU116</f>
        <v>-0.99850441723262895</v>
      </c>
      <c r="DX116" s="16">
        <f>DT116/$DU116</f>
        <v>-4.8358619405988866E-2</v>
      </c>
      <c r="DY116" s="16">
        <f t="shared" si="23"/>
        <v>28.401326246894389</v>
      </c>
      <c r="DZ116" s="9">
        <f>AU116+$DY116*DV116</f>
        <v>-14.107111734706496</v>
      </c>
      <c r="EA116" s="9">
        <f>AV116+$DY116*DW116</f>
        <v>-0.77708862932784939</v>
      </c>
      <c r="EB116" s="9">
        <f>AW116+$DY116*DX116+32.174</f>
        <v>8.6057283577851145</v>
      </c>
      <c r="EC116" s="9">
        <f t="shared" si="24"/>
        <v>16.543065882759194</v>
      </c>
      <c r="ED116" s="22">
        <f t="shared" si="25"/>
        <v>0.19006480160196548</v>
      </c>
      <c r="EE116" s="22">
        <f t="shared" si="26"/>
        <v>0.13843544823987236</v>
      </c>
      <c r="EF116" s="22">
        <f t="shared" si="27"/>
        <v>1389.2337175409596</v>
      </c>
      <c r="EG116" s="23">
        <f t="shared" si="28"/>
        <v>0.72810991485375243</v>
      </c>
      <c r="EH116" s="12">
        <f>IF(S116="L",1,-1)</f>
        <v>-1</v>
      </c>
      <c r="EI116" s="10">
        <f>DEGREES(ATAN(DM116/SQRT(DL116^2+DK116^2)))</f>
        <v>-0.68638260869109569</v>
      </c>
      <c r="EJ116" s="10">
        <f>-DEGREES(ATAN(DK116/SQRT(DL116^2+DM116^2)))*EH116</f>
        <v>2.7145265046531297</v>
      </c>
      <c r="EK116" s="10">
        <f>DEGREES(ATAN(DQ116/SQRT(DP116^2+DO116^2)))</f>
        <v>-5.0445123281808293</v>
      </c>
      <c r="EL116" s="10">
        <f>-DEGREES(ATAN(DO116/SQRT(DP116^2+DQ116^2)))*EH116</f>
        <v>9.2557328159498672E-2</v>
      </c>
      <c r="EM116" s="15">
        <f>(AD116-D116- (DK116/DL116)*(17/12-BO116))*12*EH116</f>
        <v>13.71502664997263</v>
      </c>
      <c r="EN116" s="15">
        <f>(AE116-E116-(DM116/DL116)*(17/12-BO116)+0.5*32.174*DN116^2)*12</f>
        <v>9.7176822895470458</v>
      </c>
      <c r="EO116" s="15">
        <f t="shared" si="29"/>
        <v>16.80878654424631</v>
      </c>
      <c r="EP116" s="15">
        <f>EM116/DN116*0.4</f>
        <v>13.355664287916859</v>
      </c>
      <c r="EQ116" s="15">
        <f>EN116/DN116*0.4</f>
        <v>9.4630587040153227</v>
      </c>
      <c r="ER116" s="17">
        <f>SIN(RADIANS(CJ116))*EH116</f>
        <v>0.70710678118654746</v>
      </c>
      <c r="ES116" s="17">
        <f t="shared" si="30"/>
        <v>0.70710678118654768</v>
      </c>
      <c r="ET116" s="16">
        <f t="shared" si="31"/>
        <v>1</v>
      </c>
      <c r="EU116" s="20">
        <f>(0.5*DZ116*DN116^2)*12*EH116</f>
        <v>14.281428928171906</v>
      </c>
      <c r="EV116" s="20">
        <f>(0.5*EB116*DN116^2)*12</f>
        <v>8.7120666673743248</v>
      </c>
      <c r="EW116" s="20">
        <f t="shared" si="32"/>
        <v>16.728996319181856</v>
      </c>
      <c r="EX116" s="14">
        <f t="shared" si="33"/>
        <v>2.4522421884336225</v>
      </c>
      <c r="EY116" s="14">
        <f t="shared" si="34"/>
        <v>-3.1171200723639618</v>
      </c>
      <c r="EZ116" s="5">
        <f t="shared" si="35"/>
        <v>1.8294197010188711</v>
      </c>
      <c r="FA116" s="5">
        <f t="shared" si="36"/>
        <v>-2.167924659406717</v>
      </c>
      <c r="FB116" s="9">
        <f>IFERROR(INDEX('Pitcher Heights'!$B:$B,MATCH(H116,'Pitcher Heights'!A:A,0)),75)</f>
        <v>76</v>
      </c>
      <c r="FC116" s="26">
        <f>(9.58+0.31*FB116+1.02*ABS(D116)-2.57*E116-1.88*BE116)</f>
        <v>8.2520000000000042</v>
      </c>
      <c r="FD116" s="26">
        <f>17.16 -0.25*FB116-0.85*ABS(D116)+2.53*E116+0.665*BE116</f>
        <v>14.705599999999997</v>
      </c>
      <c r="FE116" s="26">
        <f t="shared" si="37"/>
        <v>5.103664287916855</v>
      </c>
      <c r="FF116" s="26">
        <f t="shared" si="38"/>
        <v>-5.2425412959846742</v>
      </c>
    </row>
    <row r="117" spans="1:162" x14ac:dyDescent="0.25">
      <c r="A117" t="s">
        <v>113</v>
      </c>
      <c r="B117" s="1">
        <v>45505</v>
      </c>
      <c r="C117">
        <v>81.400000000000006</v>
      </c>
      <c r="D117">
        <v>2.56</v>
      </c>
      <c r="E117">
        <v>5.7</v>
      </c>
      <c r="F117" t="s">
        <v>114</v>
      </c>
      <c r="G117">
        <v>680757</v>
      </c>
      <c r="H117">
        <v>669432</v>
      </c>
      <c r="I117" t="s">
        <v>135</v>
      </c>
      <c r="J117" t="s">
        <v>136</v>
      </c>
      <c r="O117">
        <v>13</v>
      </c>
      <c r="P117" t="s">
        <v>187</v>
      </c>
      <c r="Q117" t="s">
        <v>118</v>
      </c>
      <c r="R117" t="s">
        <v>119</v>
      </c>
      <c r="S117" t="s">
        <v>119</v>
      </c>
      <c r="T117" t="s">
        <v>120</v>
      </c>
      <c r="U117" t="s">
        <v>121</v>
      </c>
      <c r="V117" t="s">
        <v>138</v>
      </c>
      <c r="W117">
        <v>7</v>
      </c>
      <c r="X117" t="s">
        <v>148</v>
      </c>
      <c r="Y117">
        <v>1</v>
      </c>
      <c r="Z117">
        <v>2</v>
      </c>
      <c r="AA117">
        <v>2024</v>
      </c>
      <c r="AB117">
        <v>-0.32</v>
      </c>
      <c r="AC117">
        <v>0.47</v>
      </c>
      <c r="AD117">
        <v>-0.84</v>
      </c>
      <c r="AE117">
        <v>2.17</v>
      </c>
      <c r="AI117">
        <v>0</v>
      </c>
      <c r="AJ117">
        <v>3</v>
      </c>
      <c r="AK117" t="s">
        <v>123</v>
      </c>
      <c r="AL117">
        <v>50.53</v>
      </c>
      <c r="AM117">
        <v>102.84</v>
      </c>
      <c r="AR117">
        <v>-7.0953958147961798</v>
      </c>
      <c r="AS117">
        <v>-118.47035927039499</v>
      </c>
      <c r="AT117">
        <v>-2.2987027608109001</v>
      </c>
      <c r="AU117">
        <v>-1.7779575303699799</v>
      </c>
      <c r="AV117">
        <v>20.6255963876071</v>
      </c>
      <c r="AW117">
        <v>-27.4699734505623</v>
      </c>
      <c r="AX117">
        <v>3.2</v>
      </c>
      <c r="AY117">
        <v>1.47</v>
      </c>
      <c r="AZ117">
        <v>301</v>
      </c>
      <c r="BA117">
        <v>89.9</v>
      </c>
      <c r="BB117">
        <v>24</v>
      </c>
      <c r="BC117">
        <v>82.4</v>
      </c>
      <c r="BD117">
        <v>2386</v>
      </c>
      <c r="BE117">
        <v>6.8</v>
      </c>
      <c r="BF117">
        <v>746607</v>
      </c>
      <c r="BG117">
        <v>668939</v>
      </c>
      <c r="BH117">
        <v>663624</v>
      </c>
      <c r="BI117">
        <v>702616</v>
      </c>
      <c r="BJ117">
        <v>602104</v>
      </c>
      <c r="BK117">
        <v>683002</v>
      </c>
      <c r="BL117">
        <v>681297</v>
      </c>
      <c r="BM117">
        <v>656775</v>
      </c>
      <c r="BN117">
        <v>623993</v>
      </c>
      <c r="BO117">
        <v>53.73</v>
      </c>
      <c r="BP117">
        <v>0.13100000000000001</v>
      </c>
      <c r="BQ117">
        <v>0.16700000000000001</v>
      </c>
      <c r="BR117">
        <v>0</v>
      </c>
      <c r="BS117">
        <v>1</v>
      </c>
      <c r="BT117">
        <v>0</v>
      </c>
      <c r="BU117">
        <v>0</v>
      </c>
      <c r="BV117">
        <v>3</v>
      </c>
      <c r="BW117">
        <v>21</v>
      </c>
      <c r="BX117">
        <v>4</v>
      </c>
      <c r="BY117" t="s">
        <v>124</v>
      </c>
      <c r="BZ117">
        <v>2</v>
      </c>
      <c r="CA117">
        <v>1</v>
      </c>
      <c r="CB117">
        <v>2</v>
      </c>
      <c r="CC117">
        <v>1</v>
      </c>
      <c r="CD117">
        <v>1</v>
      </c>
      <c r="CE117">
        <v>2</v>
      </c>
      <c r="CF117">
        <v>2</v>
      </c>
      <c r="CG117">
        <v>1</v>
      </c>
      <c r="CH117" t="s">
        <v>126</v>
      </c>
      <c r="CI117" t="s">
        <v>126</v>
      </c>
      <c r="CJ117">
        <v>202</v>
      </c>
      <c r="CK117">
        <v>-0.02</v>
      </c>
      <c r="CL117">
        <v>-0.16700000000000001</v>
      </c>
      <c r="CM117">
        <v>62.2</v>
      </c>
      <c r="CN117">
        <v>6.5</v>
      </c>
      <c r="CO117">
        <v>0.26400000000000001</v>
      </c>
      <c r="CP117">
        <v>0.16700000000000001</v>
      </c>
      <c r="CQ117">
        <v>89.9</v>
      </c>
      <c r="CR117">
        <v>1</v>
      </c>
      <c r="CS117">
        <v>1</v>
      </c>
      <c r="CT117">
        <v>0.67300000000000004</v>
      </c>
      <c r="CU117">
        <v>0.67300000000000004</v>
      </c>
      <c r="CV117">
        <v>26</v>
      </c>
      <c r="CW117">
        <v>26</v>
      </c>
      <c r="CX117">
        <v>27</v>
      </c>
      <c r="CY117">
        <v>27</v>
      </c>
      <c r="CZ117">
        <v>2</v>
      </c>
      <c r="DA117">
        <v>1</v>
      </c>
      <c r="DB117">
        <v>6</v>
      </c>
      <c r="DC117">
        <v>2</v>
      </c>
      <c r="DD117">
        <v>6</v>
      </c>
      <c r="DE117">
        <v>1</v>
      </c>
      <c r="DF117">
        <v>2.94</v>
      </c>
      <c r="DG117">
        <v>-0.32</v>
      </c>
      <c r="DH117">
        <v>-0.32</v>
      </c>
      <c r="DI117">
        <v>21.8</v>
      </c>
      <c r="DJ117" s="6">
        <f>(-AS117-SQRT(AS117^2-2*AV117*(50-BO117)))/AV117</f>
        <v>-3.1398847465472814E-2</v>
      </c>
      <c r="DK117" s="2">
        <f>AR117+AU117*$DJ117</f>
        <v>-7.0395699975000037</v>
      </c>
      <c r="DL117" s="2">
        <f>AS117+AV117*$DJ117</f>
        <v>-119.11797922525388</v>
      </c>
      <c r="DM117" s="2">
        <f>AT117+AW117*$DJ117</f>
        <v>-1.4361772545561067</v>
      </c>
      <c r="DN117" s="4">
        <f>(-DL117-SQRT(DL117^2-2*AV117*(BO117-17/12)))/AV117</f>
        <v>0.45727563704171614</v>
      </c>
      <c r="DO117" s="12">
        <f t="shared" si="20"/>
        <v>-7.8525866598330527</v>
      </c>
      <c r="DP117" s="12">
        <f t="shared" si="21"/>
        <v>-109.68639649774552</v>
      </c>
      <c r="DQ117" s="12">
        <f t="shared" si="22"/>
        <v>-13.997526863681012</v>
      </c>
      <c r="DR117" s="5">
        <f>(2 *DK117 +AU117*$DN117)/2</f>
        <v>-7.4460783286665277</v>
      </c>
      <c r="DS117" s="5">
        <f>(2 *DL117 +AV117*$DN117)/2</f>
        <v>-114.4021878614997</v>
      </c>
      <c r="DT117" s="5">
        <f>(2 *DM117 +AW117*$DN117)/2</f>
        <v>-7.7168520591185592</v>
      </c>
      <c r="DU117" s="5">
        <f>SQRT(DR117^2+DS117^2+DT117^2)</f>
        <v>114.90367477011702</v>
      </c>
      <c r="DV117" s="16">
        <f>DR117/$DU117</f>
        <v>-6.4802786712988822E-2</v>
      </c>
      <c r="DW117" s="16">
        <f>DS117/$DU117</f>
        <v>-0.99563558859522439</v>
      </c>
      <c r="DX117" s="16">
        <f>DT117/$DU117</f>
        <v>-6.7159314743913484E-2</v>
      </c>
      <c r="DY117" s="16">
        <f t="shared" si="23"/>
        <v>20.736280396474825</v>
      </c>
      <c r="DZ117" s="9">
        <f>AU117+$DY117*DV117</f>
        <v>-3.1217262861234696</v>
      </c>
      <c r="EA117" s="9">
        <f>AV117+$DY117*DW117</f>
        <v>-2.0182350212724742E-2</v>
      </c>
      <c r="EB117" s="9">
        <f>AW117+$DY117*DX117+32.174</f>
        <v>3.3113921676728033</v>
      </c>
      <c r="EC117" s="9">
        <f t="shared" si="24"/>
        <v>4.5509230295467669</v>
      </c>
      <c r="ED117" s="22">
        <f t="shared" si="25"/>
        <v>6.4032315411327465E-2</v>
      </c>
      <c r="EE117" s="22">
        <f t="shared" si="26"/>
        <v>3.5097032625838492E-2</v>
      </c>
      <c r="EF117" s="22">
        <f t="shared" si="27"/>
        <v>318.26684151482817</v>
      </c>
      <c r="EG117" s="23">
        <f t="shared" si="28"/>
        <v>0.13338928814535966</v>
      </c>
      <c r="EH117" s="12">
        <f>IF(S117="L",1,-1)</f>
        <v>1</v>
      </c>
      <c r="EI117" s="10">
        <f>DEGREES(ATAN(DM117/SQRT(DL117^2+DK117^2)))</f>
        <v>-0.68956517876875589</v>
      </c>
      <c r="EJ117" s="10">
        <f>-DEGREES(ATAN(DK117/SQRT(DL117^2+DM117^2)))*EH117</f>
        <v>3.3818561271493346</v>
      </c>
      <c r="EK117" s="10">
        <f>DEGREES(ATAN(DQ117/SQRT(DP117^2+DO117^2)))</f>
        <v>-7.254071820136387</v>
      </c>
      <c r="EL117" s="10">
        <f>-DEGREES(ATAN(DO117/SQRT(DP117^2+DQ117^2)))*EH117</f>
        <v>4.0620595391176604</v>
      </c>
      <c r="EM117" s="15">
        <f>(AD117-D117- (DK117/DL117)*(17/12-BO117))*12*EH117</f>
        <v>-3.7009785896896048</v>
      </c>
      <c r="EN117" s="15">
        <f>(AE117-E117-(DM117/DL117)*(17/12-BO117)+0.5*32.174*DN117^2)*12</f>
        <v>5.5744486266920319</v>
      </c>
      <c r="EO117" s="15">
        <f t="shared" si="29"/>
        <v>6.6911673131800802</v>
      </c>
      <c r="EP117" s="15">
        <f>EM117/DN117*0.4</f>
        <v>-3.2374159390013371</v>
      </c>
      <c r="EQ117" s="15">
        <f>EN117/DN117*0.4</f>
        <v>4.8762262190526364</v>
      </c>
      <c r="ER117" s="17">
        <f>SIN(RADIANS(CJ117))*EH117</f>
        <v>-0.37460659341591201</v>
      </c>
      <c r="ES117" s="17">
        <f t="shared" si="30"/>
        <v>0.92718385456678742</v>
      </c>
      <c r="ET117" s="16">
        <f t="shared" si="31"/>
        <v>1</v>
      </c>
      <c r="EU117" s="20">
        <f>(0.5*DZ117*DN117^2)*12*EH117</f>
        <v>-3.9165366831147908</v>
      </c>
      <c r="EV117" s="20">
        <f>(0.5*EB117*DN117^2)*12</f>
        <v>4.1544926454697464</v>
      </c>
      <c r="EW117" s="20">
        <f t="shared" si="32"/>
        <v>5.7095594165790073</v>
      </c>
      <c r="EX117" s="14">
        <f t="shared" si="33"/>
        <v>-1.7776980801643867</v>
      </c>
      <c r="EY117" s="14">
        <f t="shared" si="34"/>
        <v>-1.1393186622720757</v>
      </c>
      <c r="EZ117" s="5">
        <f t="shared" si="35"/>
        <v>-1.1944231965233141</v>
      </c>
      <c r="FA117" s="5">
        <f t="shared" si="36"/>
        <v>-0.62949367429356951</v>
      </c>
      <c r="FB117" s="9">
        <f>IFERROR(INDEX('Pitcher Heights'!$B:$B,MATCH(H117,'Pitcher Heights'!A:A,0)),75)</f>
        <v>77</v>
      </c>
      <c r="FC117" s="26">
        <f>(9.58+0.31*FB117+1.02*ABS(D117)-2.57*E117-1.88*BE117)</f>
        <v>8.6281999999999996</v>
      </c>
      <c r="FD117" s="26">
        <f>17.16 -0.25*FB117-0.85*ABS(D117)+2.53*E117+0.665*BE117</f>
        <v>14.677</v>
      </c>
      <c r="FE117" s="26">
        <f t="shared" si="37"/>
        <v>-11.865615939001337</v>
      </c>
      <c r="FF117" s="26">
        <f t="shared" si="38"/>
        <v>-9.8007737809473632</v>
      </c>
    </row>
    <row r="118" spans="1:162" x14ac:dyDescent="0.25">
      <c r="A118" t="s">
        <v>143</v>
      </c>
      <c r="B118" s="1">
        <v>45505</v>
      </c>
      <c r="C118">
        <v>93.2</v>
      </c>
      <c r="D118">
        <v>-3.08</v>
      </c>
      <c r="E118">
        <v>5.52</v>
      </c>
      <c r="F118" t="s">
        <v>194</v>
      </c>
      <c r="G118">
        <v>671289</v>
      </c>
      <c r="H118">
        <v>657097</v>
      </c>
      <c r="J118" t="s">
        <v>160</v>
      </c>
      <c r="O118">
        <v>11</v>
      </c>
      <c r="P118" t="s">
        <v>230</v>
      </c>
      <c r="Q118" t="s">
        <v>118</v>
      </c>
      <c r="R118" t="s">
        <v>118</v>
      </c>
      <c r="S118" t="s">
        <v>118</v>
      </c>
      <c r="T118" t="s">
        <v>120</v>
      </c>
      <c r="U118" t="s">
        <v>121</v>
      </c>
      <c r="V118" t="s">
        <v>129</v>
      </c>
      <c r="Y118">
        <v>3</v>
      </c>
      <c r="Z118">
        <v>1</v>
      </c>
      <c r="AA118">
        <v>2024</v>
      </c>
      <c r="AB118">
        <v>-0.67</v>
      </c>
      <c r="AC118">
        <v>1.34</v>
      </c>
      <c r="AD118">
        <v>-0.62</v>
      </c>
      <c r="AE118">
        <v>3.61</v>
      </c>
      <c r="AH118">
        <v>647304</v>
      </c>
      <c r="AI118">
        <v>2</v>
      </c>
      <c r="AJ118">
        <v>7</v>
      </c>
      <c r="AK118" t="s">
        <v>123</v>
      </c>
      <c r="AR118">
        <v>7.8302073685634603</v>
      </c>
      <c r="AS118">
        <v>-135.60693480503701</v>
      </c>
      <c r="AT118">
        <v>-2.10621926713692</v>
      </c>
      <c r="AU118">
        <v>-9.9041117379689805</v>
      </c>
      <c r="AV118">
        <v>29.053193210704698</v>
      </c>
      <c r="AW118">
        <v>-15.4097282752097</v>
      </c>
      <c r="AX118">
        <v>3.22</v>
      </c>
      <c r="AY118">
        <v>1.42</v>
      </c>
      <c r="BC118">
        <v>93.6</v>
      </c>
      <c r="BD118">
        <v>2470</v>
      </c>
      <c r="BE118">
        <v>6.5</v>
      </c>
      <c r="BF118">
        <v>746607</v>
      </c>
      <c r="BG118">
        <v>668939</v>
      </c>
      <c r="BH118">
        <v>663624</v>
      </c>
      <c r="BI118">
        <v>702616</v>
      </c>
      <c r="BJ118">
        <v>602104</v>
      </c>
      <c r="BK118">
        <v>683002</v>
      </c>
      <c r="BL118">
        <v>681297</v>
      </c>
      <c r="BM118">
        <v>656775</v>
      </c>
      <c r="BN118">
        <v>623993</v>
      </c>
      <c r="BO118">
        <v>54.04</v>
      </c>
      <c r="BW118">
        <v>59</v>
      </c>
      <c r="BX118">
        <v>5</v>
      </c>
      <c r="BY118" t="s">
        <v>144</v>
      </c>
      <c r="BZ118">
        <v>7</v>
      </c>
      <c r="CA118">
        <v>2</v>
      </c>
      <c r="CB118">
        <v>7</v>
      </c>
      <c r="CC118">
        <v>2</v>
      </c>
      <c r="CD118">
        <v>2</v>
      </c>
      <c r="CE118">
        <v>7</v>
      </c>
      <c r="CF118">
        <v>7</v>
      </c>
      <c r="CG118">
        <v>2</v>
      </c>
      <c r="CH118" t="s">
        <v>126</v>
      </c>
      <c r="CI118" t="s">
        <v>126</v>
      </c>
      <c r="CJ118">
        <v>222</v>
      </c>
      <c r="CK118">
        <v>0</v>
      </c>
      <c r="CL118">
        <v>-5.5E-2</v>
      </c>
      <c r="CM118">
        <v>62.8</v>
      </c>
      <c r="CN118">
        <v>5.5</v>
      </c>
      <c r="CP118">
        <v>5.5E-2</v>
      </c>
      <c r="CR118">
        <v>5</v>
      </c>
      <c r="CS118">
        <v>5</v>
      </c>
      <c r="CT118">
        <v>0.98599999999999999</v>
      </c>
      <c r="CU118">
        <v>0.98599999999999999</v>
      </c>
      <c r="CV118">
        <v>30</v>
      </c>
      <c r="CW118">
        <v>25</v>
      </c>
      <c r="CX118">
        <v>31</v>
      </c>
      <c r="CY118">
        <v>25</v>
      </c>
      <c r="CZ118">
        <v>1</v>
      </c>
      <c r="DA118">
        <v>3</v>
      </c>
      <c r="DB118">
        <v>3</v>
      </c>
      <c r="DC118">
        <v>2</v>
      </c>
      <c r="DD118">
        <v>1</v>
      </c>
      <c r="DE118">
        <v>3</v>
      </c>
      <c r="DF118">
        <v>1.28</v>
      </c>
      <c r="DG118">
        <v>0.67</v>
      </c>
      <c r="DH118">
        <v>0.67</v>
      </c>
      <c r="DI118">
        <v>33.6</v>
      </c>
      <c r="DJ118" s="6">
        <f>(-AS118-SQRT(AS118^2-2*AV118*(50-BO118)))/AV118</f>
        <v>-2.9697510589428395E-2</v>
      </c>
      <c r="DK118" s="2">
        <f>AR118+AU118*$DJ118</f>
        <v>8.1243348317806756</v>
      </c>
      <c r="DL118" s="2">
        <f>AS118+AV118*$DJ118</f>
        <v>-136.46974231806863</v>
      </c>
      <c r="DM118" s="2">
        <f>AT118+AW118*$DJ118</f>
        <v>-1.6485886985036657</v>
      </c>
      <c r="DN118" s="4">
        <f>(-DL118-SQRT(DL118^2-2*AV118*(BO118-17/12)))/AV118</f>
        <v>0.40288199393692659</v>
      </c>
      <c r="DO118" s="12">
        <f t="shared" si="20"/>
        <v>4.1341465466136134</v>
      </c>
      <c r="DP118" s="12">
        <f t="shared" si="21"/>
        <v>-124.76473390710514</v>
      </c>
      <c r="DQ118" s="12">
        <f t="shared" si="22"/>
        <v>-7.856890752046386</v>
      </c>
      <c r="DR118" s="5">
        <f>(2 *DK118 +AU118*$DN118)/2</f>
        <v>6.1292406891971449</v>
      </c>
      <c r="DS118" s="5">
        <f>(2 *DL118 +AV118*$DN118)/2</f>
        <v>-130.61723811258688</v>
      </c>
      <c r="DT118" s="5">
        <f>(2 *DM118 +AW118*$DN118)/2</f>
        <v>-4.7527397252750259</v>
      </c>
      <c r="DU118" s="5">
        <f>SQRT(DR118^2+DS118^2+DT118^2)</f>
        <v>130.84731185042563</v>
      </c>
      <c r="DV118" s="16">
        <f>DR118/$DU118</f>
        <v>4.6842694760161459E-2</v>
      </c>
      <c r="DW118" s="16">
        <f>DS118/$DU118</f>
        <v>-0.99824166247983948</v>
      </c>
      <c r="DX118" s="16">
        <f>DT118/$DU118</f>
        <v>-3.6322792253523591E-2</v>
      </c>
      <c r="DY118" s="16">
        <f t="shared" si="23"/>
        <v>30.07496833315523</v>
      </c>
      <c r="DZ118" s="9">
        <f>AU118+$DY118*DV118</f>
        <v>-8.4953191764174676</v>
      </c>
      <c r="EA118" s="9">
        <f>AV118+$DY118*DW118</f>
        <v>-0.96889317721270629</v>
      </c>
      <c r="EB118" s="9">
        <f>AW118+$DY118*DX118+32.174</f>
        <v>15.671864897993803</v>
      </c>
      <c r="EC118" s="9">
        <f t="shared" si="24"/>
        <v>17.852634295224501</v>
      </c>
      <c r="ED118" s="22">
        <f t="shared" si="25"/>
        <v>0.19370474144908031</v>
      </c>
      <c r="EE118" s="22">
        <f t="shared" si="26"/>
        <v>0.14262835793539783</v>
      </c>
      <c r="EF118" s="22">
        <f t="shared" si="27"/>
        <v>1472.8474381511242</v>
      </c>
      <c r="EG118" s="23">
        <f t="shared" si="28"/>
        <v>0.59629450937292472</v>
      </c>
      <c r="EH118" s="12">
        <f>IF(S118="L",1,-1)</f>
        <v>-1</v>
      </c>
      <c r="EI118" s="10">
        <f>DEGREES(ATAN(DM118/SQRT(DL118^2+DK118^2)))</f>
        <v>-0.69089063154716157</v>
      </c>
      <c r="EJ118" s="10">
        <f>-DEGREES(ATAN(DK118/SQRT(DL118^2+DM118^2)))*EH118</f>
        <v>3.4066709859975948</v>
      </c>
      <c r="EK118" s="10">
        <f>DEGREES(ATAN(DQ118/SQRT(DP118^2+DO118^2)))</f>
        <v>-3.6013948044399613</v>
      </c>
      <c r="EL118" s="10">
        <f>-DEGREES(ATAN(DO118/SQRT(DP118^2+DQ118^2)))*EH118</f>
        <v>1.8940828760487789</v>
      </c>
      <c r="EM118" s="15">
        <f>(AD118-D118- (DK118/DL118)*(17/12-BO118))*12*EH118</f>
        <v>8.0733512618174057</v>
      </c>
      <c r="EN118" s="15">
        <f>(AE118-E118-(DM118/DL118)*(17/12-BO118)+0.5*32.174*DN118^2)*12</f>
        <v>16.042161416435164</v>
      </c>
      <c r="EO118" s="15">
        <f t="shared" si="29"/>
        <v>17.959118672909586</v>
      </c>
      <c r="EP118" s="15">
        <f>EM118/DN118*0.4</f>
        <v>8.0155989925738247</v>
      </c>
      <c r="EQ118" s="15">
        <f>EN118/DN118*0.4</f>
        <v>15.927404706944191</v>
      </c>
      <c r="ER118" s="17">
        <f>SIN(RADIANS(CJ118))*EH118</f>
        <v>0.66913060635885824</v>
      </c>
      <c r="ES118" s="17">
        <f t="shared" si="30"/>
        <v>0.74314482547739424</v>
      </c>
      <c r="ET118" s="16">
        <f t="shared" si="31"/>
        <v>1</v>
      </c>
      <c r="EU118" s="20">
        <f>(0.5*DZ118*DN118^2)*12*EH118</f>
        <v>8.2734503765537557</v>
      </c>
      <c r="EV118" s="20">
        <f>(0.5*EB118*DN118^2)*12</f>
        <v>15.262569168859063</v>
      </c>
      <c r="EW118" s="20">
        <f t="shared" si="32"/>
        <v>17.360760316515652</v>
      </c>
      <c r="EX118" s="14">
        <f t="shared" si="33"/>
        <v>-3.343165700887166</v>
      </c>
      <c r="EY118" s="14">
        <f t="shared" si="34"/>
        <v>2.3610099732871674</v>
      </c>
      <c r="EZ118" s="5">
        <f t="shared" si="35"/>
        <v>-3.9436447054572792</v>
      </c>
      <c r="FA118" s="5">
        <f t="shared" si="36"/>
        <v>2.695935304527957</v>
      </c>
      <c r="FB118" s="9">
        <f>IFERROR(INDEX('Pitcher Heights'!$B:$B,MATCH(H118,'Pitcher Heights'!A:A,0)),75)</f>
        <v>74</v>
      </c>
      <c r="FC118" s="26">
        <f>(9.58+0.31*FB118+1.02*ABS(D118)-2.57*E118-1.88*BE118)</f>
        <v>9.2552000000000021</v>
      </c>
      <c r="FD118" s="26">
        <f>17.16 -0.25*FB118-0.85*ABS(D118)+2.53*E118+0.665*BE118</f>
        <v>14.330099999999998</v>
      </c>
      <c r="FE118" s="26">
        <f t="shared" si="37"/>
        <v>-1.2396010074261774</v>
      </c>
      <c r="FF118" s="26">
        <f t="shared" si="38"/>
        <v>1.5973047069441932</v>
      </c>
    </row>
    <row r="119" spans="1:162" x14ac:dyDescent="0.25">
      <c r="A119" t="s">
        <v>131</v>
      </c>
      <c r="B119" s="1">
        <v>45505</v>
      </c>
      <c r="C119">
        <v>83.9</v>
      </c>
      <c r="D119">
        <v>-1.54</v>
      </c>
      <c r="E119">
        <v>5.18</v>
      </c>
      <c r="F119" t="s">
        <v>134</v>
      </c>
      <c r="G119">
        <v>683002</v>
      </c>
      <c r="H119">
        <v>594902</v>
      </c>
      <c r="I119" t="s">
        <v>180</v>
      </c>
      <c r="J119" t="s">
        <v>136</v>
      </c>
      <c r="O119">
        <v>7</v>
      </c>
      <c r="P119" t="s">
        <v>220</v>
      </c>
      <c r="Q119" t="s">
        <v>118</v>
      </c>
      <c r="R119" t="s">
        <v>119</v>
      </c>
      <c r="S119" t="s">
        <v>118</v>
      </c>
      <c r="T119" t="s">
        <v>120</v>
      </c>
      <c r="U119" t="s">
        <v>121</v>
      </c>
      <c r="V119" t="s">
        <v>138</v>
      </c>
      <c r="W119">
        <v>8</v>
      </c>
      <c r="X119" t="s">
        <v>148</v>
      </c>
      <c r="Y119">
        <v>2</v>
      </c>
      <c r="Z119">
        <v>0</v>
      </c>
      <c r="AA119">
        <v>2024</v>
      </c>
      <c r="AB119">
        <v>-1.26</v>
      </c>
      <c r="AC119">
        <v>0.53</v>
      </c>
      <c r="AD119">
        <v>-0.28000000000000003</v>
      </c>
      <c r="AE119">
        <v>1.9</v>
      </c>
      <c r="AG119">
        <v>681297</v>
      </c>
      <c r="AI119">
        <v>1</v>
      </c>
      <c r="AJ119">
        <v>1</v>
      </c>
      <c r="AK119" t="s">
        <v>140</v>
      </c>
      <c r="AL119">
        <v>158.30000000000001</v>
      </c>
      <c r="AM119">
        <v>59.11</v>
      </c>
      <c r="AR119">
        <v>5.4837648124033</v>
      </c>
      <c r="AS119">
        <v>-122.048716916803</v>
      </c>
      <c r="AT119">
        <v>-2.2544550706076398</v>
      </c>
      <c r="AU119">
        <v>-13.706509715830199</v>
      </c>
      <c r="AV119">
        <v>23.692537906579201</v>
      </c>
      <c r="AW119">
        <v>-26.644068627190901</v>
      </c>
      <c r="AX119">
        <v>3.65</v>
      </c>
      <c r="AY119">
        <v>1.72</v>
      </c>
      <c r="AZ119">
        <v>356</v>
      </c>
      <c r="BA119">
        <v>104.6</v>
      </c>
      <c r="BB119">
        <v>15</v>
      </c>
      <c r="BC119">
        <v>85</v>
      </c>
      <c r="BD119">
        <v>1613</v>
      </c>
      <c r="BE119">
        <v>7</v>
      </c>
      <c r="BF119">
        <v>746607</v>
      </c>
      <c r="BG119">
        <v>666310</v>
      </c>
      <c r="BH119">
        <v>647304</v>
      </c>
      <c r="BI119">
        <v>671289</v>
      </c>
      <c r="BJ119">
        <v>608070</v>
      </c>
      <c r="BK119">
        <v>677587</v>
      </c>
      <c r="BL119">
        <v>680757</v>
      </c>
      <c r="BM119">
        <v>657041</v>
      </c>
      <c r="BN119">
        <v>678877</v>
      </c>
      <c r="BO119">
        <v>53.54</v>
      </c>
      <c r="BP119">
        <v>0.66</v>
      </c>
      <c r="BQ119">
        <v>0.71099999999999997</v>
      </c>
      <c r="BR119">
        <v>1.25</v>
      </c>
      <c r="BS119">
        <v>1</v>
      </c>
      <c r="BT119">
        <v>1</v>
      </c>
      <c r="BU119">
        <v>1</v>
      </c>
      <c r="BV119">
        <v>5</v>
      </c>
      <c r="BW119">
        <v>3</v>
      </c>
      <c r="BX119">
        <v>3</v>
      </c>
      <c r="BY119" t="s">
        <v>132</v>
      </c>
      <c r="BZ119">
        <v>0</v>
      </c>
      <c r="CA119">
        <v>0</v>
      </c>
      <c r="CB119">
        <v>0</v>
      </c>
      <c r="CC119">
        <v>0</v>
      </c>
      <c r="CD119">
        <v>1</v>
      </c>
      <c r="CE119">
        <v>0</v>
      </c>
      <c r="CF119">
        <v>1</v>
      </c>
      <c r="CG119">
        <v>0</v>
      </c>
      <c r="CH119" t="s">
        <v>125</v>
      </c>
      <c r="CI119" t="s">
        <v>126</v>
      </c>
      <c r="CJ119">
        <v>239</v>
      </c>
      <c r="CK119">
        <v>-9.9000000000000005E-2</v>
      </c>
      <c r="CL119">
        <v>0.90700000000000003</v>
      </c>
      <c r="CM119">
        <v>76.7</v>
      </c>
      <c r="CN119">
        <v>7.5</v>
      </c>
      <c r="CO119">
        <v>1.008</v>
      </c>
      <c r="CP119">
        <v>-0.90700000000000003</v>
      </c>
      <c r="CQ119">
        <v>104.6</v>
      </c>
      <c r="CR119">
        <v>0</v>
      </c>
      <c r="CS119">
        <v>0</v>
      </c>
      <c r="CT119">
        <v>0.48099999999999998</v>
      </c>
      <c r="CU119">
        <v>0.51900000000000002</v>
      </c>
      <c r="CV119">
        <v>32</v>
      </c>
      <c r="CW119">
        <v>23</v>
      </c>
      <c r="CX119">
        <v>32</v>
      </c>
      <c r="CY119">
        <v>23</v>
      </c>
      <c r="CZ119">
        <v>1</v>
      </c>
      <c r="DA119">
        <v>0</v>
      </c>
      <c r="DB119">
        <v>6</v>
      </c>
      <c r="DC119">
        <v>1</v>
      </c>
      <c r="DD119">
        <v>6</v>
      </c>
      <c r="DE119">
        <v>1</v>
      </c>
      <c r="DF119">
        <v>2.71</v>
      </c>
      <c r="DG119">
        <v>1.26</v>
      </c>
      <c r="DH119">
        <v>-1.26</v>
      </c>
      <c r="DI119">
        <v>33.9</v>
      </c>
      <c r="DJ119" s="6">
        <f>(-AS119-SQRT(AS119^2-2*AV119*(50-BO119)))/AV119</f>
        <v>-2.892361175905863E-2</v>
      </c>
      <c r="DK119" s="2">
        <f>AR119+AU119*$DJ119</f>
        <v>5.8802065779957378</v>
      </c>
      <c r="DL119" s="2">
        <f>AS119+AV119*$DJ119</f>
        <v>-122.73399068479968</v>
      </c>
      <c r="DM119" s="2">
        <f>AT119+AW119*$DJ119</f>
        <v>-1.483812373953056</v>
      </c>
      <c r="DN119" s="4">
        <f>(-DL119-SQRT(DL119^2-2*AV119*(BO119-17/12)))/AV119</f>
        <v>0.44368603624837366</v>
      </c>
      <c r="DO119" s="12">
        <f t="shared" si="20"/>
        <v>-0.20118038862078613</v>
      </c>
      <c r="DP119" s="12">
        <f t="shared" si="21"/>
        <v>-112.22194245236521</v>
      </c>
      <c r="DQ119" s="12">
        <f t="shared" si="22"/>
        <v>-13.305413572681033</v>
      </c>
      <c r="DR119" s="5">
        <f>(2 *DK119 +AU119*$DN119)/2</f>
        <v>2.8395130946874758</v>
      </c>
      <c r="DS119" s="5">
        <f>(2 *DL119 +AV119*$DN119)/2</f>
        <v>-117.47796656858245</v>
      </c>
      <c r="DT119" s="5">
        <f>(2 *DM119 +AW119*$DN119)/2</f>
        <v>-7.3946129733170451</v>
      </c>
      <c r="DU119" s="5">
        <f>SQRT(DR119^2+DS119^2+DT119^2)</f>
        <v>117.74470588832868</v>
      </c>
      <c r="DV119" s="16">
        <f>DR119/$DU119</f>
        <v>2.411584515214233E-2</v>
      </c>
      <c r="DW119" s="16">
        <f>DS119/$DU119</f>
        <v>-0.99773459606753601</v>
      </c>
      <c r="DX119" s="16">
        <f>DT119/$DU119</f>
        <v>-6.2802084539836864E-2</v>
      </c>
      <c r="DY119" s="16">
        <f t="shared" si="23"/>
        <v>24.316700021493531</v>
      </c>
      <c r="DZ119" s="9">
        <f>AU119+$DY119*DV119</f>
        <v>-13.120091943500766</v>
      </c>
      <c r="EA119" s="9">
        <f>AV119+$DY119*DW119</f>
        <v>-0.56907496706109129</v>
      </c>
      <c r="EB119" s="9">
        <f>AW119+$DY119*DX119+32.174</f>
        <v>4.0027919223294077</v>
      </c>
      <c r="EC119" s="9">
        <f t="shared" si="24"/>
        <v>13.728911176692595</v>
      </c>
      <c r="ED119" s="22">
        <f t="shared" si="25"/>
        <v>0.18395892760222976</v>
      </c>
      <c r="EE119" s="22">
        <f t="shared" si="26"/>
        <v>0.13163143677079997</v>
      </c>
      <c r="EF119" s="22">
        <f t="shared" si="27"/>
        <v>1223.1735674659833</v>
      </c>
      <c r="EG119" s="23">
        <f t="shared" si="28"/>
        <v>0.75832211250215953</v>
      </c>
      <c r="EH119" s="12">
        <f>IF(S119="L",1,-1)</f>
        <v>-1</v>
      </c>
      <c r="EI119" s="10">
        <f>DEGREES(ATAN(DM119/SQRT(DL119^2+DK119^2)))</f>
        <v>-0.69185931274107482</v>
      </c>
      <c r="EJ119" s="10">
        <f>-DEGREES(ATAN(DK119/SQRT(DL119^2+DM119^2)))*EH119</f>
        <v>2.7427530846394257</v>
      </c>
      <c r="EK119" s="10">
        <f>DEGREES(ATAN(DQ119/SQRT(DP119^2+DO119^2)))</f>
        <v>-6.761605503056602</v>
      </c>
      <c r="EL119" s="10">
        <f>-DEGREES(ATAN(DO119/SQRT(DP119^2+DQ119^2)))*EH119</f>
        <v>-0.1019996758986208</v>
      </c>
      <c r="EM119" s="15">
        <f>(AD119-D119- (DK119/DL119)*(17/12-BO119))*12*EH119</f>
        <v>14.846854250265</v>
      </c>
      <c r="EN119" s="15">
        <f>(AE119-E119-(DM119/DL119)*(17/12-BO119)+0.5*32.174*DN119^2)*12</f>
        <v>6.2039617146485391</v>
      </c>
      <c r="EO119" s="15">
        <f t="shared" si="29"/>
        <v>16.090936022663094</v>
      </c>
      <c r="EP119" s="15">
        <f>EM119/DN119*0.4</f>
        <v>13.385009251860964</v>
      </c>
      <c r="EQ119" s="15">
        <f>EN119/DN119*0.4</f>
        <v>5.5931097287682832</v>
      </c>
      <c r="ER119" s="17">
        <f>SIN(RADIANS(CJ119))*EH119</f>
        <v>0.85716730070211211</v>
      </c>
      <c r="ES119" s="17">
        <f t="shared" si="30"/>
        <v>0.51503807491005449</v>
      </c>
      <c r="ET119" s="16">
        <f t="shared" si="31"/>
        <v>1</v>
      </c>
      <c r="EU119" s="20">
        <f>(0.5*DZ119*DN119^2)*12*EH119</f>
        <v>15.496715157023555</v>
      </c>
      <c r="EV119" s="20">
        <f>(0.5*EB119*DN119^2)*12</f>
        <v>4.7278728320117551</v>
      </c>
      <c r="EW119" s="20">
        <f t="shared" si="32"/>
        <v>16.201881439314338</v>
      </c>
      <c r="EX119" s="14">
        <f t="shared" si="33"/>
        <v>1.6089921773908333</v>
      </c>
      <c r="EY119" s="14">
        <f t="shared" si="34"/>
        <v>-3.6167129944136445</v>
      </c>
      <c r="EZ119" s="5">
        <f t="shared" si="35"/>
        <v>1.0542300539484959</v>
      </c>
      <c r="FA119" s="5">
        <f t="shared" si="36"/>
        <v>-2.08348299796471</v>
      </c>
      <c r="FB119" s="9">
        <f>IFERROR(INDEX('Pitcher Heights'!$B:$B,MATCH(H119,'Pitcher Heights'!A:A,0)),75)</f>
        <v>76</v>
      </c>
      <c r="FC119" s="26">
        <f>(9.58+0.31*FB119+1.02*ABS(D119)-2.57*E119-1.88*BE119)</f>
        <v>8.2382000000000026</v>
      </c>
      <c r="FD119" s="26">
        <f>17.16 -0.25*FB119-0.85*ABS(D119)+2.53*E119+0.665*BE119</f>
        <v>14.6114</v>
      </c>
      <c r="FE119" s="26">
        <f t="shared" si="37"/>
        <v>5.1468092518609616</v>
      </c>
      <c r="FF119" s="26">
        <f t="shared" si="38"/>
        <v>-9.0182902712317166</v>
      </c>
    </row>
    <row r="120" spans="1:162" x14ac:dyDescent="0.25">
      <c r="A120" t="s">
        <v>143</v>
      </c>
      <c r="B120" s="1">
        <v>45505</v>
      </c>
      <c r="C120">
        <v>92.1</v>
      </c>
      <c r="D120">
        <v>2.35</v>
      </c>
      <c r="E120">
        <v>5.82</v>
      </c>
      <c r="F120" t="s">
        <v>114</v>
      </c>
      <c r="G120">
        <v>657041</v>
      </c>
      <c r="H120">
        <v>669432</v>
      </c>
      <c r="J120" t="s">
        <v>116</v>
      </c>
      <c r="O120">
        <v>11</v>
      </c>
      <c r="P120" t="s">
        <v>237</v>
      </c>
      <c r="Q120" t="s">
        <v>118</v>
      </c>
      <c r="R120" t="s">
        <v>118</v>
      </c>
      <c r="S120" t="s">
        <v>119</v>
      </c>
      <c r="T120" t="s">
        <v>120</v>
      </c>
      <c r="U120" t="s">
        <v>121</v>
      </c>
      <c r="V120" t="s">
        <v>122</v>
      </c>
      <c r="Y120">
        <v>0</v>
      </c>
      <c r="Z120">
        <v>0</v>
      </c>
      <c r="AA120">
        <v>2024</v>
      </c>
      <c r="AB120">
        <v>0.98</v>
      </c>
      <c r="AC120">
        <v>1.1599999999999999</v>
      </c>
      <c r="AD120">
        <v>-0.52</v>
      </c>
      <c r="AE120">
        <v>3.67</v>
      </c>
      <c r="AH120">
        <v>680757</v>
      </c>
      <c r="AI120">
        <v>0</v>
      </c>
      <c r="AJ120">
        <v>1</v>
      </c>
      <c r="AK120" t="s">
        <v>123</v>
      </c>
      <c r="AR120">
        <v>-9.4803398307501201</v>
      </c>
      <c r="AS120">
        <v>-133.880705927853</v>
      </c>
      <c r="AT120">
        <v>-2.1679468833904298</v>
      </c>
      <c r="AU120">
        <v>13.8104753098636</v>
      </c>
      <c r="AV120">
        <v>27.306378871209301</v>
      </c>
      <c r="AW120">
        <v>-17.870995071102602</v>
      </c>
      <c r="AX120">
        <v>3.15</v>
      </c>
      <c r="AY120">
        <v>1.45</v>
      </c>
      <c r="BC120">
        <v>93</v>
      </c>
      <c r="BD120">
        <v>2414</v>
      </c>
      <c r="BE120">
        <v>6.7</v>
      </c>
      <c r="BF120">
        <v>746607</v>
      </c>
      <c r="BG120">
        <v>668939</v>
      </c>
      <c r="BH120">
        <v>663624</v>
      </c>
      <c r="BI120">
        <v>702616</v>
      </c>
      <c r="BJ120">
        <v>602104</v>
      </c>
      <c r="BK120">
        <v>683002</v>
      </c>
      <c r="BL120">
        <v>681297</v>
      </c>
      <c r="BM120">
        <v>656775</v>
      </c>
      <c r="BN120">
        <v>623993</v>
      </c>
      <c r="BO120">
        <v>53.77</v>
      </c>
      <c r="BW120">
        <v>7</v>
      </c>
      <c r="BX120">
        <v>1</v>
      </c>
      <c r="BY120" t="s">
        <v>144</v>
      </c>
      <c r="BZ120">
        <v>0</v>
      </c>
      <c r="CA120">
        <v>1</v>
      </c>
      <c r="CB120">
        <v>0</v>
      </c>
      <c r="CC120">
        <v>1</v>
      </c>
      <c r="CD120">
        <v>1</v>
      </c>
      <c r="CE120">
        <v>0</v>
      </c>
      <c r="CF120">
        <v>0</v>
      </c>
      <c r="CG120">
        <v>1</v>
      </c>
      <c r="CH120" t="s">
        <v>126</v>
      </c>
      <c r="CI120" t="s">
        <v>126</v>
      </c>
      <c r="CJ120">
        <v>127</v>
      </c>
      <c r="CK120">
        <v>0</v>
      </c>
      <c r="CL120">
        <v>6.2E-2</v>
      </c>
      <c r="CP120">
        <v>-6.2E-2</v>
      </c>
      <c r="CR120">
        <v>-1</v>
      </c>
      <c r="CS120">
        <v>-1</v>
      </c>
      <c r="CT120">
        <v>0.48</v>
      </c>
      <c r="CU120">
        <v>0.48</v>
      </c>
      <c r="CV120">
        <v>26</v>
      </c>
      <c r="CW120">
        <v>28</v>
      </c>
      <c r="CX120">
        <v>27</v>
      </c>
      <c r="CY120">
        <v>29</v>
      </c>
      <c r="CZ120">
        <v>1</v>
      </c>
      <c r="DA120">
        <v>0</v>
      </c>
      <c r="DB120">
        <v>6</v>
      </c>
      <c r="DC120">
        <v>2</v>
      </c>
      <c r="DD120">
        <v>6</v>
      </c>
      <c r="DE120">
        <v>1</v>
      </c>
      <c r="DF120">
        <v>1.52</v>
      </c>
      <c r="DG120">
        <v>0.98</v>
      </c>
      <c r="DH120">
        <v>-0.98</v>
      </c>
      <c r="DI120">
        <v>23.1</v>
      </c>
      <c r="DJ120" s="6">
        <f>(-AS120-SQRT(AS120^2-2*AV120*(50-BO120)))/AV120</f>
        <v>-2.8078993099123786E-2</v>
      </c>
      <c r="DK120" s="2">
        <f>AR120+AU120*$DJ120</f>
        <v>-9.8681240716713994</v>
      </c>
      <c r="DL120" s="2">
        <f>AS120+AV120*$DJ120</f>
        <v>-134.64744155173975</v>
      </c>
      <c r="DM120" s="2">
        <f>AT120+AW120*$DJ120</f>
        <v>-1.6661473361144647</v>
      </c>
      <c r="DN120" s="4">
        <f>(-DL120-SQRT(DL120^2-2*AV120*(BO120-17/12)))/AV120</f>
        <v>0.40549023374240062</v>
      </c>
      <c r="DO120" s="12">
        <f t="shared" si="20"/>
        <v>-4.2681112101811554</v>
      </c>
      <c r="DP120" s="12">
        <f t="shared" si="21"/>
        <v>-123.57497160059454</v>
      </c>
      <c r="DQ120" s="12">
        <f t="shared" si="22"/>
        <v>-8.9126613047051482</v>
      </c>
      <c r="DR120" s="5">
        <f>(2 *DK120 +AU120*$DN120)/2</f>
        <v>-7.0681176409262774</v>
      </c>
      <c r="DS120" s="5">
        <f>(2 *DL120 +AV120*$DN120)/2</f>
        <v>-129.11120657616715</v>
      </c>
      <c r="DT120" s="5">
        <f>(2 *DM120 +AW120*$DN120)/2</f>
        <v>-5.2894043204098065</v>
      </c>
      <c r="DU120" s="5">
        <f>SQRT(DR120^2+DS120^2+DT120^2)</f>
        <v>129.41267228754862</v>
      </c>
      <c r="DV120" s="16">
        <f>DR120/$DU120</f>
        <v>-5.4616889644479839E-2</v>
      </c>
      <c r="DW120" s="16">
        <f>DS120/$DU120</f>
        <v>-0.9976705085672628</v>
      </c>
      <c r="DX120" s="16">
        <f>DT120/$DU120</f>
        <v>-4.0872383105241883E-2</v>
      </c>
      <c r="DY120" s="16">
        <f t="shared" si="23"/>
        <v>28.581651998516431</v>
      </c>
      <c r="DZ120" s="9">
        <f>AU120+$DY120*DV120</f>
        <v>12.249434376803702</v>
      </c>
      <c r="EA120" s="9">
        <f>AV120+$DY120*DW120</f>
        <v>-1.2086924138431101</v>
      </c>
      <c r="EB120" s="9">
        <f>AW120+$DY120*DX120+32.174</f>
        <v>13.134804698633332</v>
      </c>
      <c r="EC120" s="9">
        <f t="shared" si="24"/>
        <v>18.000907598622419</v>
      </c>
      <c r="ED120" s="22">
        <f t="shared" si="25"/>
        <v>0.19966794335666219</v>
      </c>
      <c r="EE120" s="22">
        <f t="shared" si="26"/>
        <v>0.14973493107970456</v>
      </c>
      <c r="EF120" s="22">
        <f t="shared" si="27"/>
        <v>1529.2799998942371</v>
      </c>
      <c r="EG120" s="23">
        <f t="shared" si="28"/>
        <v>0.63350455670846606</v>
      </c>
      <c r="EH120" s="12">
        <f>IF(S120="L",1,-1)</f>
        <v>1</v>
      </c>
      <c r="EI120" s="10">
        <f>DEGREES(ATAN(DM120/SQRT(DL120^2+DK120^2)))</f>
        <v>-0.70705412243756027</v>
      </c>
      <c r="EJ120" s="10">
        <f>-DEGREES(ATAN(DK120/SQRT(DL120^2+DM120^2)))*EH120</f>
        <v>4.1913144000093565</v>
      </c>
      <c r="EK120" s="10">
        <f>DEGREES(ATAN(DQ120/SQRT(DP120^2+DO120^2)))</f>
        <v>-4.1227801754236122</v>
      </c>
      <c r="EL120" s="10">
        <f>-DEGREES(ATAN(DO120/SQRT(DP120^2+DQ120^2)))*EH120</f>
        <v>1.9730109717431592</v>
      </c>
      <c r="EM120" s="15">
        <f>(AD120-D120- (DK120/DL120)*(17/12-BO120))*12*EH120</f>
        <v>11.602837467539965</v>
      </c>
      <c r="EN120" s="15">
        <f>(AE120-E120-(DM120/DL120)*(17/12-BO120)+0.5*32.174*DN120^2)*12</f>
        <v>13.714678790339121</v>
      </c>
      <c r="EO120" s="15">
        <f t="shared" si="29"/>
        <v>17.964360595922333</v>
      </c>
      <c r="EP120" s="15">
        <f>EM120/DN120*0.4</f>
        <v>11.445738024764367</v>
      </c>
      <c r="EQ120" s="15">
        <f>EN120/DN120*0.4</f>
        <v>13.528985557814217</v>
      </c>
      <c r="ER120" s="17">
        <f>SIN(RADIANS(CJ120))*EH120</f>
        <v>0.79863551004729272</v>
      </c>
      <c r="ES120" s="17">
        <f t="shared" si="30"/>
        <v>0.60181502315204838</v>
      </c>
      <c r="ET120" s="16">
        <f t="shared" si="31"/>
        <v>1</v>
      </c>
      <c r="EU120" s="20">
        <f>(0.5*DZ120*DN120^2)*12*EH120</f>
        <v>12.08448322354243</v>
      </c>
      <c r="EV120" s="20">
        <f>(0.5*EB120*DN120^2)*12</f>
        <v>12.957931129107218</v>
      </c>
      <c r="EW120" s="20">
        <f t="shared" si="32"/>
        <v>17.718428652867733</v>
      </c>
      <c r="EX120" s="14">
        <f t="shared" si="33"/>
        <v>-2.0660830808771582</v>
      </c>
      <c r="EY120" s="14">
        <f t="shared" si="34"/>
        <v>2.2947145791637062</v>
      </c>
      <c r="EZ120" s="5">
        <f t="shared" si="35"/>
        <v>-2.7441388196579553</v>
      </c>
      <c r="FA120" s="5">
        <f t="shared" si="36"/>
        <v>2.9034567023923774</v>
      </c>
      <c r="FB120" s="9">
        <f>IFERROR(INDEX('Pitcher Heights'!$B:$B,MATCH(H120,'Pitcher Heights'!A:A,0)),75)</f>
        <v>77</v>
      </c>
      <c r="FC120" s="26">
        <f>(9.58+0.31*FB120+1.02*ABS(D120)-2.57*E120-1.88*BE120)</f>
        <v>8.2936000000000014</v>
      </c>
      <c r="FD120" s="26">
        <f>17.16 -0.25*FB120-0.85*ABS(D120)+2.53*E120+0.665*BE120</f>
        <v>15.092599999999999</v>
      </c>
      <c r="FE120" s="26">
        <f t="shared" si="37"/>
        <v>3.1521380247643656</v>
      </c>
      <c r="FF120" s="26">
        <f t="shared" si="38"/>
        <v>-1.5636144421857825</v>
      </c>
    </row>
    <row r="121" spans="1:162" x14ac:dyDescent="0.25">
      <c r="A121" t="s">
        <v>127</v>
      </c>
      <c r="B121" s="1">
        <v>45505</v>
      </c>
      <c r="C121">
        <v>88.9</v>
      </c>
      <c r="D121">
        <v>2.48</v>
      </c>
      <c r="E121">
        <v>5.83</v>
      </c>
      <c r="F121" t="s">
        <v>114</v>
      </c>
      <c r="G121">
        <v>677587</v>
      </c>
      <c r="H121">
        <v>669432</v>
      </c>
      <c r="I121" t="s">
        <v>115</v>
      </c>
      <c r="J121" t="s">
        <v>116</v>
      </c>
      <c r="O121">
        <v>12</v>
      </c>
      <c r="P121" t="s">
        <v>161</v>
      </c>
      <c r="Q121" t="s">
        <v>118</v>
      </c>
      <c r="R121" t="s">
        <v>118</v>
      </c>
      <c r="S121" t="s">
        <v>119</v>
      </c>
      <c r="T121" t="s">
        <v>120</v>
      </c>
      <c r="U121" t="s">
        <v>121</v>
      </c>
      <c r="V121" t="s">
        <v>122</v>
      </c>
      <c r="Y121">
        <v>3</v>
      </c>
      <c r="Z121">
        <v>1</v>
      </c>
      <c r="AA121">
        <v>2024</v>
      </c>
      <c r="AB121">
        <v>1.31</v>
      </c>
      <c r="AC121">
        <v>0.63</v>
      </c>
      <c r="AD121">
        <v>1.51</v>
      </c>
      <c r="AE121">
        <v>2.91</v>
      </c>
      <c r="AI121">
        <v>2</v>
      </c>
      <c r="AJ121">
        <v>4</v>
      </c>
      <c r="AK121" t="s">
        <v>123</v>
      </c>
      <c r="AR121">
        <v>-5.1712300301964502</v>
      </c>
      <c r="AS121">
        <v>-129.329772556385</v>
      </c>
      <c r="AT121">
        <v>-2.36928475701637</v>
      </c>
      <c r="AU121">
        <v>15.7677925978661</v>
      </c>
      <c r="AV121">
        <v>29.810282441930799</v>
      </c>
      <c r="AW121">
        <v>-24.896320422271099</v>
      </c>
      <c r="AX121">
        <v>3.28</v>
      </c>
      <c r="AY121">
        <v>1.45</v>
      </c>
      <c r="BC121">
        <v>89.1</v>
      </c>
      <c r="BD121">
        <v>2278</v>
      </c>
      <c r="BE121">
        <v>6.6</v>
      </c>
      <c r="BF121">
        <v>746607</v>
      </c>
      <c r="BG121">
        <v>668939</v>
      </c>
      <c r="BH121">
        <v>663624</v>
      </c>
      <c r="BI121">
        <v>702616</v>
      </c>
      <c r="BJ121">
        <v>602104</v>
      </c>
      <c r="BK121">
        <v>683002</v>
      </c>
      <c r="BL121">
        <v>681297</v>
      </c>
      <c r="BM121">
        <v>656775</v>
      </c>
      <c r="BN121">
        <v>623993</v>
      </c>
      <c r="BO121">
        <v>53.86</v>
      </c>
      <c r="BQ121">
        <v>0.68913100000000005</v>
      </c>
      <c r="BR121">
        <v>0.7</v>
      </c>
      <c r="BS121">
        <v>1</v>
      </c>
      <c r="BT121">
        <v>0</v>
      </c>
      <c r="BU121">
        <v>0</v>
      </c>
      <c r="BW121">
        <v>33</v>
      </c>
      <c r="BX121">
        <v>5</v>
      </c>
      <c r="BY121" t="s">
        <v>130</v>
      </c>
      <c r="BZ121">
        <v>5</v>
      </c>
      <c r="CA121">
        <v>2</v>
      </c>
      <c r="CB121">
        <v>5</v>
      </c>
      <c r="CC121">
        <v>2</v>
      </c>
      <c r="CD121">
        <v>2</v>
      </c>
      <c r="CE121">
        <v>5</v>
      </c>
      <c r="CF121">
        <v>5</v>
      </c>
      <c r="CG121">
        <v>2</v>
      </c>
      <c r="CH121" t="s">
        <v>126</v>
      </c>
      <c r="CI121" t="s">
        <v>126</v>
      </c>
      <c r="CJ121">
        <v>129</v>
      </c>
      <c r="CK121">
        <v>6.0000000000000001E-3</v>
      </c>
      <c r="CL121">
        <v>6.9000000000000006E-2</v>
      </c>
      <c r="CP121">
        <v>-6.9000000000000006E-2</v>
      </c>
      <c r="CR121">
        <v>3</v>
      </c>
      <c r="CS121">
        <v>3</v>
      </c>
      <c r="CT121">
        <v>0.85099999999999998</v>
      </c>
      <c r="CU121">
        <v>0.85099999999999998</v>
      </c>
      <c r="CV121">
        <v>26</v>
      </c>
      <c r="CW121">
        <v>23</v>
      </c>
      <c r="CX121">
        <v>27</v>
      </c>
      <c r="CY121">
        <v>23</v>
      </c>
      <c r="CZ121">
        <v>2</v>
      </c>
      <c r="DA121">
        <v>1</v>
      </c>
      <c r="DB121">
        <v>6</v>
      </c>
      <c r="DC121">
        <v>2</v>
      </c>
      <c r="DD121">
        <v>6</v>
      </c>
      <c r="DE121">
        <v>1</v>
      </c>
      <c r="DF121">
        <v>2.29</v>
      </c>
      <c r="DG121">
        <v>1.31</v>
      </c>
      <c r="DH121">
        <v>-1.31</v>
      </c>
      <c r="DI121">
        <v>24.4</v>
      </c>
      <c r="DJ121" s="6">
        <f>(-AS121-SQRT(AS121^2-2*AV121*(50-BO121)))/AV121</f>
        <v>-2.9744219512429029E-2</v>
      </c>
      <c r="DK121" s="2">
        <f>AR121+AU121*$DJ121</f>
        <v>-5.6402307144538328</v>
      </c>
      <c r="DL121" s="2">
        <f>AS121+AV121*$DJ121</f>
        <v>-130.21645614106529</v>
      </c>
      <c r="DM121" s="2">
        <f>AT121+AW121*$DJ121</f>
        <v>-1.6287631373245688</v>
      </c>
      <c r="DN121" s="4">
        <f>(-DL121-SQRT(DL121^2-2*AV121*(BO121-17/12)))/AV121</f>
        <v>0.42324433376143894</v>
      </c>
      <c r="DO121" s="12">
        <f t="shared" si="20"/>
        <v>1.033398158518553</v>
      </c>
      <c r="DP121" s="12">
        <f t="shared" si="21"/>
        <v>-117.59942300968997</v>
      </c>
      <c r="DQ121" s="12">
        <f t="shared" si="22"/>
        <v>-12.165989687560007</v>
      </c>
      <c r="DR121" s="5">
        <f>(2 *DK121 +AU121*$DN121)/2</f>
        <v>-2.3034162779676399</v>
      </c>
      <c r="DS121" s="5">
        <f>(2 *DL121 +AV121*$DN121)/2</f>
        <v>-123.90793957537764</v>
      </c>
      <c r="DT121" s="5">
        <f>(2 *DM121 +AW121*$DN121)/2</f>
        <v>-6.8973764124422878</v>
      </c>
      <c r="DU121" s="5">
        <f>SQRT(DR121^2+DS121^2+DT121^2)</f>
        <v>124.12113848067926</v>
      </c>
      <c r="DV121" s="16">
        <f>DR121/$DU121</f>
        <v>-1.8557808171620907E-2</v>
      </c>
      <c r="DW121" s="16">
        <f>DS121/$DU121</f>
        <v>-0.99828233201925709</v>
      </c>
      <c r="DX121" s="16">
        <f>DT121/$DU121</f>
        <v>-5.5569715979651088E-2</v>
      </c>
      <c r="DY121" s="16">
        <f t="shared" si="23"/>
        <v>30.456112531729797</v>
      </c>
      <c r="DZ121" s="9">
        <f>AU121+$DY121*DV121</f>
        <v>15.202593903848959</v>
      </c>
      <c r="EA121" s="9">
        <f>AV121+$DY121*DW121</f>
        <v>-0.59351660048534427</v>
      </c>
      <c r="EB121" s="9">
        <f>AW121+$DY121*DX121+32.174</f>
        <v>5.5852420544963834</v>
      </c>
      <c r="EC121" s="9">
        <f t="shared" si="24"/>
        <v>16.206975417014494</v>
      </c>
      <c r="ED121" s="22">
        <f t="shared" si="25"/>
        <v>0.19542405695884518</v>
      </c>
      <c r="EE121" s="22">
        <f t="shared" si="26"/>
        <v>0.14464630736039505</v>
      </c>
      <c r="EF121" s="22">
        <f t="shared" si="27"/>
        <v>1416.903190233553</v>
      </c>
      <c r="EG121" s="23">
        <f t="shared" si="28"/>
        <v>0.62199437674870628</v>
      </c>
      <c r="EH121" s="12">
        <f>IF(S121="L",1,-1)</f>
        <v>1</v>
      </c>
      <c r="EI121" s="10">
        <f>DEGREES(ATAN(DM121/SQRT(DL121^2+DK121^2)))</f>
        <v>-0.71595392356956045</v>
      </c>
      <c r="EJ121" s="10">
        <f>-DEGREES(ATAN(DK121/SQRT(DL121^2+DM121^2)))*EH121</f>
        <v>2.4799808373048982</v>
      </c>
      <c r="EK121" s="10">
        <f>DEGREES(ATAN(DQ121/SQRT(DP121^2+DO121^2)))</f>
        <v>-5.9061712123573606</v>
      </c>
      <c r="EL121" s="10">
        <f>-DEGREES(ATAN(DO121/SQRT(DP121^2+DQ121^2)))*EH121</f>
        <v>-0.50079778439052569</v>
      </c>
      <c r="EM121" s="15">
        <f>(AD121-D121- (DK121/DL121)*(17/12-BO121))*12*EH121</f>
        <v>15.618536274208328</v>
      </c>
      <c r="EN121" s="15">
        <f>(AE121-E121-(DM121/DL121)*(17/12-BO121)+0.5*32.174*DN121^2)*12</f>
        <v>7.4126952785731461</v>
      </c>
      <c r="EO121" s="15">
        <f t="shared" si="29"/>
        <v>17.288340771795944</v>
      </c>
      <c r="EP121" s="15">
        <f>EM121/DN121*0.4</f>
        <v>14.760775304802255</v>
      </c>
      <c r="EQ121" s="15">
        <f>EN121/DN121*0.4</f>
        <v>7.0055943456540648</v>
      </c>
      <c r="ER121" s="17">
        <f>SIN(RADIANS(CJ121))*EH121</f>
        <v>0.77714596145697101</v>
      </c>
      <c r="ES121" s="17">
        <f t="shared" si="30"/>
        <v>0.62932039104983728</v>
      </c>
      <c r="ET121" s="16">
        <f t="shared" si="31"/>
        <v>1</v>
      </c>
      <c r="EU121" s="20">
        <f>(0.5*DZ121*DN121^2)*12*EH121</f>
        <v>16.339969830496621</v>
      </c>
      <c r="EV121" s="20">
        <f>(0.5*EB121*DN121^2)*12</f>
        <v>6.0030996844154458</v>
      </c>
      <c r="EW121" s="20">
        <f t="shared" si="32"/>
        <v>17.407809163779589</v>
      </c>
      <c r="EX121" s="14">
        <f t="shared" si="33"/>
        <v>2.8115612410516615</v>
      </c>
      <c r="EY121" s="14">
        <f t="shared" si="34"/>
        <v>-4.9519895858552658</v>
      </c>
      <c r="EZ121" s="5">
        <f t="shared" si="35"/>
        <v>2.1829720631152156</v>
      </c>
      <c r="FA121" s="5">
        <f t="shared" si="36"/>
        <v>-3.4672100965363235</v>
      </c>
      <c r="FB121" s="9">
        <f>IFERROR(INDEX('Pitcher Heights'!$B:$B,MATCH(H121,'Pitcher Heights'!A:A,0)),75)</f>
        <v>77</v>
      </c>
      <c r="FC121" s="26">
        <f>(9.58+0.31*FB121+1.02*ABS(D121)-2.57*E121-1.88*BE121)</f>
        <v>8.5885000000000051</v>
      </c>
      <c r="FD121" s="26">
        <f>17.16 -0.25*FB121-0.85*ABS(D121)+2.53*E121+0.665*BE121</f>
        <v>14.940899999999999</v>
      </c>
      <c r="FE121" s="26">
        <f t="shared" si="37"/>
        <v>6.1722753048022501</v>
      </c>
      <c r="FF121" s="26">
        <f t="shared" si="38"/>
        <v>-7.9353056543459344</v>
      </c>
    </row>
    <row r="122" spans="1:162" x14ac:dyDescent="0.25">
      <c r="A122" t="s">
        <v>143</v>
      </c>
      <c r="B122" s="1">
        <v>45505</v>
      </c>
      <c r="C122">
        <v>92.5</v>
      </c>
      <c r="D122">
        <v>2.2999999999999998</v>
      </c>
      <c r="E122">
        <v>5.89</v>
      </c>
      <c r="F122" t="s">
        <v>114</v>
      </c>
      <c r="G122">
        <v>680757</v>
      </c>
      <c r="H122">
        <v>669432</v>
      </c>
      <c r="J122" t="s">
        <v>116</v>
      </c>
      <c r="O122">
        <v>11</v>
      </c>
      <c r="P122" t="s">
        <v>242</v>
      </c>
      <c r="Q122" t="s">
        <v>118</v>
      </c>
      <c r="R122" t="s">
        <v>119</v>
      </c>
      <c r="S122" t="s">
        <v>119</v>
      </c>
      <c r="T122" t="s">
        <v>120</v>
      </c>
      <c r="U122" t="s">
        <v>121</v>
      </c>
      <c r="V122" t="s">
        <v>122</v>
      </c>
      <c r="Y122">
        <v>0</v>
      </c>
      <c r="Z122">
        <v>1</v>
      </c>
      <c r="AA122">
        <v>2024</v>
      </c>
      <c r="AB122">
        <v>1.03</v>
      </c>
      <c r="AC122">
        <v>1.1499999999999999</v>
      </c>
      <c r="AD122">
        <v>-0.26</v>
      </c>
      <c r="AE122">
        <v>3.76</v>
      </c>
      <c r="AI122">
        <v>0</v>
      </c>
      <c r="AJ122">
        <v>1</v>
      </c>
      <c r="AK122" t="s">
        <v>123</v>
      </c>
      <c r="AR122">
        <v>-8.8209317416249302</v>
      </c>
      <c r="AS122">
        <v>-134.46218510244</v>
      </c>
      <c r="AT122">
        <v>-2.1948251056099499</v>
      </c>
      <c r="AU122">
        <v>14.2586436563346</v>
      </c>
      <c r="AV122">
        <v>26.414954213664</v>
      </c>
      <c r="AW122">
        <v>-17.888126772995701</v>
      </c>
      <c r="AX122">
        <v>3.25</v>
      </c>
      <c r="AY122">
        <v>1.45</v>
      </c>
      <c r="BC122">
        <v>93.5</v>
      </c>
      <c r="BD122">
        <v>2503</v>
      </c>
      <c r="BE122">
        <v>6.7</v>
      </c>
      <c r="BF122">
        <v>746607</v>
      </c>
      <c r="BG122">
        <v>668939</v>
      </c>
      <c r="BH122">
        <v>663624</v>
      </c>
      <c r="BI122">
        <v>702616</v>
      </c>
      <c r="BJ122">
        <v>602104</v>
      </c>
      <c r="BK122">
        <v>683002</v>
      </c>
      <c r="BL122">
        <v>681297</v>
      </c>
      <c r="BM122">
        <v>656775</v>
      </c>
      <c r="BN122">
        <v>623993</v>
      </c>
      <c r="BO122">
        <v>53.77</v>
      </c>
      <c r="BW122">
        <v>6</v>
      </c>
      <c r="BX122">
        <v>2</v>
      </c>
      <c r="BY122" t="s">
        <v>144</v>
      </c>
      <c r="BZ122">
        <v>0</v>
      </c>
      <c r="CA122">
        <v>1</v>
      </c>
      <c r="CB122">
        <v>0</v>
      </c>
      <c r="CC122">
        <v>1</v>
      </c>
      <c r="CD122">
        <v>1</v>
      </c>
      <c r="CE122">
        <v>0</v>
      </c>
      <c r="CF122">
        <v>0</v>
      </c>
      <c r="CG122">
        <v>1</v>
      </c>
      <c r="CH122" t="s">
        <v>126</v>
      </c>
      <c r="CI122" t="s">
        <v>126</v>
      </c>
      <c r="CJ122">
        <v>128</v>
      </c>
      <c r="CK122">
        <v>0</v>
      </c>
      <c r="CL122">
        <v>2.3E-2</v>
      </c>
      <c r="CP122">
        <v>-2.3E-2</v>
      </c>
      <c r="CR122">
        <v>-1</v>
      </c>
      <c r="CS122">
        <v>-1</v>
      </c>
      <c r="CT122">
        <v>0.442</v>
      </c>
      <c r="CU122">
        <v>0.442</v>
      </c>
      <c r="CV122">
        <v>26</v>
      </c>
      <c r="CW122">
        <v>26</v>
      </c>
      <c r="CX122">
        <v>27</v>
      </c>
      <c r="CY122">
        <v>27</v>
      </c>
      <c r="CZ122">
        <v>1</v>
      </c>
      <c r="DA122">
        <v>0</v>
      </c>
      <c r="DB122">
        <v>6</v>
      </c>
      <c r="DC122">
        <v>2</v>
      </c>
      <c r="DD122">
        <v>6</v>
      </c>
      <c r="DE122">
        <v>1</v>
      </c>
      <c r="DF122">
        <v>1.5</v>
      </c>
      <c r="DG122">
        <v>1.03</v>
      </c>
      <c r="DH122">
        <v>1.03</v>
      </c>
      <c r="DI122">
        <v>24.2</v>
      </c>
      <c r="DJ122" s="6">
        <f>(-AS122-SQRT(AS122^2-2*AV122*(50-BO122)))/AV122</f>
        <v>-2.7960829922127246E-2</v>
      </c>
      <c r="DK122" s="2">
        <f>AR122+AU122*$DJ122</f>
        <v>-9.2196152518199206</v>
      </c>
      <c r="DL122" s="2">
        <f>AS122+AV122*$DJ122</f>
        <v>-135.20076914460904</v>
      </c>
      <c r="DM122" s="2">
        <f>AT122+AW122*$DJ122</f>
        <v>-1.6946582352847663</v>
      </c>
      <c r="DN122" s="4">
        <f>(-DL122-SQRT(DL122^2-2*AV122*(BO122-17/12)))/AV122</f>
        <v>0.40309984821963141</v>
      </c>
      <c r="DO122" s="12">
        <f t="shared" si="20"/>
        <v>-3.4719581581336332</v>
      </c>
      <c r="DP122" s="12">
        <f t="shared" si="21"/>
        <v>-124.55290511035257</v>
      </c>
      <c r="DQ122" s="12">
        <f t="shared" si="22"/>
        <v>-8.9053594224128574</v>
      </c>
      <c r="DR122" s="5">
        <f>(2 *DK122 +AU122*$DN122)/2</f>
        <v>-6.3457867049767769</v>
      </c>
      <c r="DS122" s="5">
        <f>(2 *DL122 +AV122*$DN122)/2</f>
        <v>-129.8768371274808</v>
      </c>
      <c r="DT122" s="5">
        <f>(2 *DM122 +AW122*$DN122)/2</f>
        <v>-5.3000088288488119</v>
      </c>
      <c r="DU122" s="5">
        <f>SQRT(DR122^2+DS122^2+DT122^2)</f>
        <v>130.13973999024705</v>
      </c>
      <c r="DV122" s="16">
        <f>DR122/$DU122</f>
        <v>-4.876132921006561E-2</v>
      </c>
      <c r="DW122" s="16">
        <f>DS122/$DU122</f>
        <v>-0.99797984180092913</v>
      </c>
      <c r="DX122" s="16">
        <f>DT122/$DU122</f>
        <v>-4.072552188321573E-2</v>
      </c>
      <c r="DY122" s="16">
        <f t="shared" si="23"/>
        <v>27.63866188747394</v>
      </c>
      <c r="DZ122" s="9">
        <f>AU122+$DY122*DV122</f>
        <v>12.910945765113791</v>
      </c>
      <c r="EA122" s="9">
        <f>AV122+$DY122*DW122</f>
        <v>-1.1678732043866127</v>
      </c>
      <c r="EB122" s="9">
        <f>AW122+$DY122*DX122+32.174</f>
        <v>13.160274297483177</v>
      </c>
      <c r="EC122" s="9">
        <f t="shared" si="24"/>
        <v>18.472933387966034</v>
      </c>
      <c r="ED122" s="22">
        <f t="shared" si="25"/>
        <v>0.20262057671909378</v>
      </c>
      <c r="EE122" s="22">
        <f t="shared" si="26"/>
        <v>0.15336960558360743</v>
      </c>
      <c r="EF122" s="22">
        <f t="shared" si="27"/>
        <v>1575.2022084040912</v>
      </c>
      <c r="EG122" s="23">
        <f t="shared" si="28"/>
        <v>0.62932569253059978</v>
      </c>
      <c r="EH122" s="12">
        <f>IF(S122="L",1,-1)</f>
        <v>1</v>
      </c>
      <c r="EI122" s="10">
        <f>DEGREES(ATAN(DM122/SQRT(DL122^2+DK122^2)))</f>
        <v>-0.71646591112662106</v>
      </c>
      <c r="EJ122" s="10">
        <f>-DEGREES(ATAN(DK122/SQRT(DL122^2+DM122^2)))*EH122</f>
        <v>3.900770806326451</v>
      </c>
      <c r="EK122" s="10">
        <f>DEGREES(ATAN(DQ122/SQRT(DP122^2+DO122^2)))</f>
        <v>-4.0880266522925135</v>
      </c>
      <c r="EL122" s="10">
        <f>-DEGREES(ATAN(DO122/SQRT(DP122^2+DQ122^2)))*EH122</f>
        <v>1.5926638972656644</v>
      </c>
      <c r="EM122" s="15">
        <f>(AD122-D122- (DK122/DL122)*(17/12-BO122))*12*EH122</f>
        <v>12.120962536301535</v>
      </c>
      <c r="EN122" s="15">
        <f>(AE122-E122-(DM122/DL122)*(17/12-BO122)+0.5*32.174*DN122^2)*12</f>
        <v>13.68222148696084</v>
      </c>
      <c r="EO122" s="15">
        <f t="shared" si="29"/>
        <v>18.278974742164237</v>
      </c>
      <c r="EP122" s="15">
        <f>EM122/DN122*0.4</f>
        <v>12.027752022072065</v>
      </c>
      <c r="EQ122" s="15">
        <f>EN122/DN122*0.4</f>
        <v>13.577004851171266</v>
      </c>
      <c r="ER122" s="17">
        <f>SIN(RADIANS(CJ122))*EH122</f>
        <v>0.78801075360672201</v>
      </c>
      <c r="ES122" s="17">
        <f t="shared" si="30"/>
        <v>0.61566147532565829</v>
      </c>
      <c r="ET122" s="16">
        <f t="shared" si="31"/>
        <v>1</v>
      </c>
      <c r="EU122" s="20">
        <f>(0.5*DZ122*DN122^2)*12*EH122</f>
        <v>12.587357773515654</v>
      </c>
      <c r="EV122" s="20">
        <f>(0.5*EB122*DN122^2)*12</f>
        <v>12.830437366380117</v>
      </c>
      <c r="EW122" s="20">
        <f t="shared" si="32"/>
        <v>17.973917178263843</v>
      </c>
      <c r="EX122" s="14">
        <f t="shared" si="33"/>
        <v>-1.5762822473928431</v>
      </c>
      <c r="EY122" s="14">
        <f t="shared" si="34"/>
        <v>1.7645889990290069</v>
      </c>
      <c r="EZ122" s="5">
        <f t="shared" si="35"/>
        <v>-2.2830661254295421</v>
      </c>
      <c r="FA122" s="5">
        <f t="shared" si="36"/>
        <v>2.4285609297595609</v>
      </c>
      <c r="FB122" s="9">
        <f>IFERROR(INDEX('Pitcher Heights'!$B:$B,MATCH(H122,'Pitcher Heights'!A:A,0)),75)</f>
        <v>77</v>
      </c>
      <c r="FC122" s="26">
        <f>(9.58+0.31*FB122+1.02*ABS(D122)-2.57*E122-1.88*BE122)</f>
        <v>8.0627000000000031</v>
      </c>
      <c r="FD122" s="26">
        <f>17.16 -0.25*FB122-0.85*ABS(D122)+2.53*E122+0.665*BE122</f>
        <v>15.312199999999999</v>
      </c>
      <c r="FE122" s="26">
        <f t="shared" si="37"/>
        <v>3.9650520220720615</v>
      </c>
      <c r="FF122" s="26">
        <f t="shared" si="38"/>
        <v>-1.7351951488287334</v>
      </c>
    </row>
    <row r="123" spans="1:162" x14ac:dyDescent="0.25">
      <c r="A123" t="s">
        <v>143</v>
      </c>
      <c r="B123" s="1">
        <v>45505</v>
      </c>
      <c r="C123">
        <v>88.6</v>
      </c>
      <c r="D123">
        <v>2.5299999999999998</v>
      </c>
      <c r="E123">
        <v>5.81</v>
      </c>
      <c r="F123" t="s">
        <v>114</v>
      </c>
      <c r="G123">
        <v>608070</v>
      </c>
      <c r="H123">
        <v>669432</v>
      </c>
      <c r="I123" t="s">
        <v>135</v>
      </c>
      <c r="J123" t="s">
        <v>136</v>
      </c>
      <c r="O123">
        <v>3</v>
      </c>
      <c r="P123" t="s">
        <v>149</v>
      </c>
      <c r="Q123" t="s">
        <v>118</v>
      </c>
      <c r="R123" t="s">
        <v>118</v>
      </c>
      <c r="S123" t="s">
        <v>119</v>
      </c>
      <c r="T123" t="s">
        <v>120</v>
      </c>
      <c r="U123" t="s">
        <v>121</v>
      </c>
      <c r="V123" t="s">
        <v>138</v>
      </c>
      <c r="W123">
        <v>8</v>
      </c>
      <c r="X123" t="s">
        <v>150</v>
      </c>
      <c r="Y123">
        <v>2</v>
      </c>
      <c r="Z123">
        <v>2</v>
      </c>
      <c r="AA123">
        <v>2024</v>
      </c>
      <c r="AB123">
        <v>1.24</v>
      </c>
      <c r="AC123">
        <v>1.28</v>
      </c>
      <c r="AD123">
        <v>0.46</v>
      </c>
      <c r="AE123">
        <v>3.52</v>
      </c>
      <c r="AI123">
        <v>0</v>
      </c>
      <c r="AJ123">
        <v>5</v>
      </c>
      <c r="AK123" t="s">
        <v>123</v>
      </c>
      <c r="AL123">
        <v>110.92</v>
      </c>
      <c r="AM123">
        <v>47.56</v>
      </c>
      <c r="AR123">
        <v>-7.68717864794582</v>
      </c>
      <c r="AS123">
        <v>-128.77984994374901</v>
      </c>
      <c r="AT123">
        <v>-2.2098863291414599</v>
      </c>
      <c r="AU123">
        <v>15.428917660920099</v>
      </c>
      <c r="AV123">
        <v>26.104327170784099</v>
      </c>
      <c r="AW123">
        <v>-17.6322779141125</v>
      </c>
      <c r="AX123">
        <v>3.44</v>
      </c>
      <c r="AY123">
        <v>1.61</v>
      </c>
      <c r="AZ123">
        <v>376</v>
      </c>
      <c r="BA123">
        <v>96.4</v>
      </c>
      <c r="BB123">
        <v>25</v>
      </c>
      <c r="BC123">
        <v>88.9</v>
      </c>
      <c r="BD123">
        <v>2277</v>
      </c>
      <c r="BE123">
        <v>6.5</v>
      </c>
      <c r="BF123">
        <v>746607</v>
      </c>
      <c r="BG123">
        <v>668939</v>
      </c>
      <c r="BH123">
        <v>663624</v>
      </c>
      <c r="BI123">
        <v>702616</v>
      </c>
      <c r="BJ123">
        <v>602104</v>
      </c>
      <c r="BK123">
        <v>683002</v>
      </c>
      <c r="BL123">
        <v>681297</v>
      </c>
      <c r="BM123">
        <v>656775</v>
      </c>
      <c r="BN123">
        <v>623993</v>
      </c>
      <c r="BO123">
        <v>54.02</v>
      </c>
      <c r="BP123">
        <v>0.22900000000000001</v>
      </c>
      <c r="BQ123">
        <v>0.317</v>
      </c>
      <c r="BR123">
        <v>0</v>
      </c>
      <c r="BS123">
        <v>1</v>
      </c>
      <c r="BT123">
        <v>0</v>
      </c>
      <c r="BU123">
        <v>0</v>
      </c>
      <c r="BV123">
        <v>5</v>
      </c>
      <c r="BW123">
        <v>39</v>
      </c>
      <c r="BX123">
        <v>5</v>
      </c>
      <c r="BY123" t="s">
        <v>144</v>
      </c>
      <c r="BZ123">
        <v>5</v>
      </c>
      <c r="CA123">
        <v>2</v>
      </c>
      <c r="CB123">
        <v>5</v>
      </c>
      <c r="CC123">
        <v>2</v>
      </c>
      <c r="CD123">
        <v>2</v>
      </c>
      <c r="CE123">
        <v>5</v>
      </c>
      <c r="CF123">
        <v>5</v>
      </c>
      <c r="CG123">
        <v>2</v>
      </c>
      <c r="CH123" t="s">
        <v>126</v>
      </c>
      <c r="CI123" t="s">
        <v>126</v>
      </c>
      <c r="CJ123">
        <v>129</v>
      </c>
      <c r="CK123">
        <v>-8.9999999999999993E-3</v>
      </c>
      <c r="CL123">
        <v>-0.20300000000000001</v>
      </c>
      <c r="CM123">
        <v>71.5</v>
      </c>
      <c r="CN123">
        <v>6.6</v>
      </c>
      <c r="CO123">
        <v>0.54900000000000004</v>
      </c>
      <c r="CP123">
        <v>0.20300000000000001</v>
      </c>
      <c r="CQ123">
        <v>96.4</v>
      </c>
      <c r="CR123">
        <v>3</v>
      </c>
      <c r="CS123">
        <v>3</v>
      </c>
      <c r="CT123">
        <v>0.89200000000000002</v>
      </c>
      <c r="CU123">
        <v>0.89200000000000002</v>
      </c>
      <c r="CV123">
        <v>26</v>
      </c>
      <c r="CW123">
        <v>31</v>
      </c>
      <c r="CX123">
        <v>27</v>
      </c>
      <c r="CY123">
        <v>32</v>
      </c>
      <c r="CZ123">
        <v>3</v>
      </c>
      <c r="DA123">
        <v>2</v>
      </c>
      <c r="DB123">
        <v>6</v>
      </c>
      <c r="DC123">
        <v>2</v>
      </c>
      <c r="DD123">
        <v>6</v>
      </c>
      <c r="DE123">
        <v>1</v>
      </c>
      <c r="DF123">
        <v>1.62</v>
      </c>
      <c r="DG123">
        <v>1.24</v>
      </c>
      <c r="DH123">
        <v>-1.24</v>
      </c>
      <c r="DI123">
        <v>22.6</v>
      </c>
      <c r="DJ123" s="6">
        <f>(-AS123-SQRT(AS123^2-2*AV123*(50-BO123)))/AV123</f>
        <v>-3.1117921514372378E-2</v>
      </c>
      <c r="DK123" s="2">
        <f>AR123+AU123*$DJ123</f>
        <v>-8.1672944967700456</v>
      </c>
      <c r="DL123" s="2">
        <f>AS123+AV123*$DJ123</f>
        <v>-129.59216234783497</v>
      </c>
      <c r="DM123" s="2">
        <f>AT123+AW123*$DJ123</f>
        <v>-1.6612064888905056</v>
      </c>
      <c r="DN123" s="4">
        <f>(-DL123-SQRT(DL123^2-2*AV123*(BO123-17/12)))/AV123</f>
        <v>0.42402296806660644</v>
      </c>
      <c r="DO123" s="12">
        <f t="shared" si="20"/>
        <v>-1.6250790361314218</v>
      </c>
      <c r="DP123" s="12">
        <f t="shared" si="21"/>
        <v>-118.52332806149734</v>
      </c>
      <c r="DQ123" s="12">
        <f t="shared" si="22"/>
        <v>-9.1376973038077605</v>
      </c>
      <c r="DR123" s="5">
        <f>(2 *DK123 +AU123*$DN123)/2</f>
        <v>-4.8961867664507341</v>
      </c>
      <c r="DS123" s="5">
        <f>(2 *DL123 +AV123*$DN123)/2</f>
        <v>-124.05774520466616</v>
      </c>
      <c r="DT123" s="5">
        <f>(2 *DM123 +AW123*$DN123)/2</f>
        <v>-5.3994518963491327</v>
      </c>
      <c r="DU123" s="5">
        <f>SQRT(DR123^2+DS123^2+DT123^2)</f>
        <v>124.27168169337223</v>
      </c>
      <c r="DV123" s="16">
        <f>DR123/$DU123</f>
        <v>-3.9399054553165044E-2</v>
      </c>
      <c r="DW123" s="16">
        <f>DS123/$DU123</f>
        <v>-0.99827847755988419</v>
      </c>
      <c r="DX123" s="16">
        <f>DT123/$DU123</f>
        <v>-4.3448771456008235E-2</v>
      </c>
      <c r="DY123" s="16">
        <f t="shared" si="23"/>
        <v>27.299092713880867</v>
      </c>
      <c r="DZ123" s="9">
        <f>AU123+$DY123*DV123</f>
        <v>14.353359217833997</v>
      </c>
      <c r="EA123" s="9">
        <f>AV123+$DY123*DW123</f>
        <v>-1.1477695423950216</v>
      </c>
      <c r="EB123" s="9">
        <f>AW123+$DY123*DX123+32.174</f>
        <v>13.355610045605712</v>
      </c>
      <c r="EC123" s="9">
        <f t="shared" si="24"/>
        <v>19.639465762818347</v>
      </c>
      <c r="ED123" s="22">
        <f t="shared" si="25"/>
        <v>0.23623969397113539</v>
      </c>
      <c r="EE123" s="22">
        <f t="shared" si="26"/>
        <v>0.20158057129688989</v>
      </c>
      <c r="EF123" s="22">
        <f t="shared" si="27"/>
        <v>1977.0057102229011</v>
      </c>
      <c r="EG123" s="23">
        <f t="shared" si="28"/>
        <v>0.86825020211809445</v>
      </c>
      <c r="EH123" s="12">
        <f>IF(S123="L",1,-1)</f>
        <v>1</v>
      </c>
      <c r="EI123" s="10">
        <f>DEGREES(ATAN(DM123/SQRT(DL123^2+DK123^2)))</f>
        <v>-0.73296467215439864</v>
      </c>
      <c r="EJ123" s="10">
        <f>-DEGREES(ATAN(DK123/SQRT(DL123^2+DM123^2)))*EH123</f>
        <v>3.6058903979595907</v>
      </c>
      <c r="EK123" s="10">
        <f>DEGREES(ATAN(DQ123/SQRT(DP123^2+DO123^2)))</f>
        <v>-4.4081529668128212</v>
      </c>
      <c r="EL123" s="10">
        <f>-DEGREES(ATAN(DO123/SQRT(DP123^2+DQ123^2)))*EH123</f>
        <v>0.78321206101996121</v>
      </c>
      <c r="EM123" s="15">
        <f>(AD123-D123- (DK123/DL123)*(17/12-BO123))*12*EH123</f>
        <v>14.942675778673397</v>
      </c>
      <c r="EN123" s="15">
        <f>(AE123-E123-(DM123/DL123)*(17/12-BO123)+0.5*32.174*DN123^2)*12</f>
        <v>15.320131079970368</v>
      </c>
      <c r="EO123" s="15">
        <f t="shared" si="29"/>
        <v>21.400700356157195</v>
      </c>
      <c r="EP123" s="15">
        <f>EM123/DN123*0.4</f>
        <v>14.096100356833659</v>
      </c>
      <c r="EQ123" s="15">
        <f>EN123/DN123*0.4</f>
        <v>14.452170975383437</v>
      </c>
      <c r="ER123" s="17">
        <f>SIN(RADIANS(CJ123))*EH123</f>
        <v>0.77714596145697101</v>
      </c>
      <c r="ES123" s="17">
        <f t="shared" si="30"/>
        <v>0.62932039104983728</v>
      </c>
      <c r="ET123" s="16">
        <f t="shared" si="31"/>
        <v>1</v>
      </c>
      <c r="EU123" s="20">
        <f>(0.5*DZ123*DN123^2)*12*EH123</f>
        <v>15.484014441319928</v>
      </c>
      <c r="EV123" s="20">
        <f>(0.5*EB123*DN123^2)*12</f>
        <v>14.407669708555055</v>
      </c>
      <c r="EW123" s="20">
        <f t="shared" si="32"/>
        <v>21.150310864141428</v>
      </c>
      <c r="EX123" s="14">
        <f t="shared" si="33"/>
        <v>-0.95286423030708178</v>
      </c>
      <c r="EY123" s="14">
        <f t="shared" si="34"/>
        <v>1.0973478047079492</v>
      </c>
      <c r="EZ123" s="5">
        <f t="shared" si="35"/>
        <v>-1.6887920754649279</v>
      </c>
      <c r="FA123" s="5">
        <f t="shared" si="36"/>
        <v>1.8522339630931306</v>
      </c>
      <c r="FB123" s="9">
        <f>IFERROR(INDEX('Pitcher Heights'!$B:$B,MATCH(H123,'Pitcher Heights'!A:A,0)),75)</f>
        <v>77</v>
      </c>
      <c r="FC123" s="26">
        <f>(9.58+0.31*FB123+1.02*ABS(D123)-2.57*E123-1.88*BE123)</f>
        <v>8.8789000000000016</v>
      </c>
      <c r="FD123" s="26">
        <f>17.16 -0.25*FB123-0.85*ABS(D123)+2.53*E123+0.665*BE123</f>
        <v>14.781299999999998</v>
      </c>
      <c r="FE123" s="26">
        <f t="shared" si="37"/>
        <v>5.2172003568336578</v>
      </c>
      <c r="FF123" s="26">
        <f t="shared" si="38"/>
        <v>-0.32912902461656124</v>
      </c>
    </row>
    <row r="124" spans="1:162" x14ac:dyDescent="0.25">
      <c r="A124" t="s">
        <v>143</v>
      </c>
      <c r="B124" s="1">
        <v>45505</v>
      </c>
      <c r="C124">
        <v>92.2</v>
      </c>
      <c r="D124">
        <v>-3.02</v>
      </c>
      <c r="E124">
        <v>5.46</v>
      </c>
      <c r="F124" t="s">
        <v>194</v>
      </c>
      <c r="G124">
        <v>666310</v>
      </c>
      <c r="H124">
        <v>657097</v>
      </c>
      <c r="J124" t="s">
        <v>116</v>
      </c>
      <c r="O124">
        <v>12</v>
      </c>
      <c r="P124" t="s">
        <v>217</v>
      </c>
      <c r="Q124" t="s">
        <v>118</v>
      </c>
      <c r="R124" t="s">
        <v>119</v>
      </c>
      <c r="S124" t="s">
        <v>118</v>
      </c>
      <c r="T124" t="s">
        <v>120</v>
      </c>
      <c r="U124" t="s">
        <v>121</v>
      </c>
      <c r="V124" t="s">
        <v>122</v>
      </c>
      <c r="Y124">
        <v>2</v>
      </c>
      <c r="Z124">
        <v>0</v>
      </c>
      <c r="AA124">
        <v>2024</v>
      </c>
      <c r="AB124">
        <v>-0.71</v>
      </c>
      <c r="AC124">
        <v>1.32</v>
      </c>
      <c r="AD124">
        <v>1.6</v>
      </c>
      <c r="AE124">
        <v>3.42</v>
      </c>
      <c r="AG124">
        <v>647304</v>
      </c>
      <c r="AH124">
        <v>671289</v>
      </c>
      <c r="AI124">
        <v>2</v>
      </c>
      <c r="AJ124">
        <v>7</v>
      </c>
      <c r="AK124" t="s">
        <v>123</v>
      </c>
      <c r="AR124">
        <v>13.333413025237199</v>
      </c>
      <c r="AS124">
        <v>-133.70926987614101</v>
      </c>
      <c r="AT124">
        <v>-2.2395581604103501</v>
      </c>
      <c r="AU124">
        <v>-11.289342749904799</v>
      </c>
      <c r="AV124">
        <v>27.121951391052502</v>
      </c>
      <c r="AW124">
        <v>-16.0190753561448</v>
      </c>
      <c r="AX124">
        <v>3.33</v>
      </c>
      <c r="AY124">
        <v>1.4</v>
      </c>
      <c r="BC124">
        <v>92.6</v>
      </c>
      <c r="BD124">
        <v>2472</v>
      </c>
      <c r="BE124">
        <v>6.6</v>
      </c>
      <c r="BF124">
        <v>746607</v>
      </c>
      <c r="BG124">
        <v>668939</v>
      </c>
      <c r="BH124">
        <v>663624</v>
      </c>
      <c r="BI124">
        <v>702616</v>
      </c>
      <c r="BJ124">
        <v>602104</v>
      </c>
      <c r="BK124">
        <v>683002</v>
      </c>
      <c r="BL124">
        <v>681297</v>
      </c>
      <c r="BM124">
        <v>656775</v>
      </c>
      <c r="BN124">
        <v>623993</v>
      </c>
      <c r="BO124">
        <v>53.9</v>
      </c>
      <c r="BW124">
        <v>60</v>
      </c>
      <c r="BX124">
        <v>3</v>
      </c>
      <c r="BY124" t="s">
        <v>144</v>
      </c>
      <c r="BZ124">
        <v>7</v>
      </c>
      <c r="CA124">
        <v>2</v>
      </c>
      <c r="CB124">
        <v>7</v>
      </c>
      <c r="CC124">
        <v>2</v>
      </c>
      <c r="CD124">
        <v>2</v>
      </c>
      <c r="CE124">
        <v>7</v>
      </c>
      <c r="CF124">
        <v>7</v>
      </c>
      <c r="CG124">
        <v>2</v>
      </c>
      <c r="CH124" t="s">
        <v>126</v>
      </c>
      <c r="CI124" t="s">
        <v>126</v>
      </c>
      <c r="CJ124">
        <v>224</v>
      </c>
      <c r="CK124">
        <v>0</v>
      </c>
      <c r="CL124">
        <v>0.127</v>
      </c>
      <c r="CP124">
        <v>-0.127</v>
      </c>
      <c r="CR124">
        <v>5</v>
      </c>
      <c r="CS124">
        <v>5</v>
      </c>
      <c r="CT124">
        <v>0.98699999999999999</v>
      </c>
      <c r="CU124">
        <v>0.98699999999999999</v>
      </c>
      <c r="CV124">
        <v>30</v>
      </c>
      <c r="CW124">
        <v>24</v>
      </c>
      <c r="CX124">
        <v>31</v>
      </c>
      <c r="CY124">
        <v>24</v>
      </c>
      <c r="CZ124">
        <v>1</v>
      </c>
      <c r="DA124">
        <v>3</v>
      </c>
      <c r="DB124">
        <v>3</v>
      </c>
      <c r="DC124">
        <v>3</v>
      </c>
      <c r="DD124">
        <v>1</v>
      </c>
      <c r="DE124">
        <v>2</v>
      </c>
      <c r="DF124">
        <v>1.37</v>
      </c>
      <c r="DG124">
        <v>0.71</v>
      </c>
      <c r="DH124">
        <v>-0.71</v>
      </c>
      <c r="DI124">
        <v>31.9</v>
      </c>
      <c r="DJ124" s="6">
        <f>(-AS124-SQRT(AS124^2-2*AV124*(50-BO124)))/AV124</f>
        <v>-2.9081982495786165E-2</v>
      </c>
      <c r="DK124" s="2">
        <f>AR124+AU124*$DJ124</f>
        <v>13.661729493478861</v>
      </c>
      <c r="DL124" s="2">
        <f>AS124+AV124*$DJ124</f>
        <v>-134.49802999174716</v>
      </c>
      <c r="DM124" s="2">
        <f>AT124+AW124*$DJ124</f>
        <v>-1.7736916913042675</v>
      </c>
      <c r="DN124" s="4">
        <f>(-DL124-SQRT(DL124^2-2*AV124*(BO124-17/12)))/AV124</f>
        <v>0.40691087998978093</v>
      </c>
      <c r="DO124" s="12">
        <f t="shared" si="20"/>
        <v>9.067973100608846</v>
      </c>
      <c r="DP124" s="12">
        <f t="shared" si="21"/>
        <v>-123.46181288417392</v>
      </c>
      <c r="DQ124" s="12">
        <f t="shared" si="22"/>
        <v>-8.2920277410957617</v>
      </c>
      <c r="DR124" s="5">
        <f>(2 *DK124 +AU124*$DN124)/2</f>
        <v>11.364851297043852</v>
      </c>
      <c r="DS124" s="5">
        <f>(2 *DL124 +AV124*$DN124)/2</f>
        <v>-128.97992143796054</v>
      </c>
      <c r="DT124" s="5">
        <f>(2 *DM124 +AW124*$DN124)/2</f>
        <v>-5.032859716200015</v>
      </c>
      <c r="DU124" s="5">
        <f>SQRT(DR124^2+DS124^2+DT124^2)</f>
        <v>129.57742726288919</v>
      </c>
      <c r="DV124" s="16">
        <f>DR124/$DU124</f>
        <v>8.7707029975109957E-2</v>
      </c>
      <c r="DW124" s="16">
        <f>DS124/$DU124</f>
        <v>-0.99538881240699106</v>
      </c>
      <c r="DX124" s="16">
        <f>DT124/$DU124</f>
        <v>-3.8840559058093138E-2</v>
      </c>
      <c r="DY124" s="16">
        <f t="shared" si="23"/>
        <v>28.614508012973779</v>
      </c>
      <c r="DZ124" s="9">
        <f>AU124+$DY124*DV124</f>
        <v>-8.7796492378878845</v>
      </c>
      <c r="EA124" s="9">
        <f>AV124+$DY124*DW124</f>
        <v>-1.3606097575917993</v>
      </c>
      <c r="EB124" s="9">
        <f>AW124+$DY124*DX124+32.174</f>
        <v>15.043521155459011</v>
      </c>
      <c r="EC124" s="9">
        <f t="shared" si="24"/>
        <v>17.471148457028868</v>
      </c>
      <c r="ED124" s="22">
        <f t="shared" si="25"/>
        <v>0.19329930863479811</v>
      </c>
      <c r="EE124" s="22">
        <f t="shared" si="26"/>
        <v>0.14215605724065611</v>
      </c>
      <c r="EF124" s="22">
        <f t="shared" si="27"/>
        <v>1453.7234599059716</v>
      </c>
      <c r="EG124" s="23">
        <f t="shared" si="28"/>
        <v>0.588075833295296</v>
      </c>
      <c r="EH124" s="12">
        <f>IF(S124="L",1,-1)</f>
        <v>-1</v>
      </c>
      <c r="EI124" s="10">
        <f>DEGREES(ATAN(DM124/SQRT(DL124^2+DK124^2)))</f>
        <v>-0.75167647797742365</v>
      </c>
      <c r="EJ124" s="10">
        <f>-DEGREES(ATAN(DK124/SQRT(DL124^2+DM124^2)))*EH124</f>
        <v>5.7994645131317224</v>
      </c>
      <c r="EK124" s="10">
        <f>DEGREES(ATAN(DQ124/SQRT(DP124^2+DO124^2)))</f>
        <v>-3.832076936798106</v>
      </c>
      <c r="EL124" s="10">
        <f>-DEGREES(ATAN(DO124/SQRT(DP124^2+DQ124^2)))*EH124</f>
        <v>4.1912856831559075</v>
      </c>
      <c r="EM124" s="15">
        <f>(AD124-D124- (DK124/DL124)*(17/12-BO124))*12*EH124</f>
        <v>8.5323662534011788</v>
      </c>
      <c r="EN124" s="15">
        <f>(AE124-E124-(DM124/DL124)*(17/12-BO124)+0.5*32.174*DN124^2)*12</f>
        <v>15.789025411946531</v>
      </c>
      <c r="EO124" s="15">
        <f t="shared" si="29"/>
        <v>17.946994103227219</v>
      </c>
      <c r="EP124" s="15">
        <f>EM124/DN124*0.4</f>
        <v>8.3874545243080831</v>
      </c>
      <c r="EQ124" s="15">
        <f>EN124/DN124*0.4</f>
        <v>15.520868267118395</v>
      </c>
      <c r="ER124" s="17">
        <f>SIN(RADIANS(CJ124))*EH124</f>
        <v>0.69465837045899737</v>
      </c>
      <c r="ES124" s="17">
        <f t="shared" si="30"/>
        <v>0.71933980033865108</v>
      </c>
      <c r="ET124" s="16">
        <f t="shared" si="31"/>
        <v>1</v>
      </c>
      <c r="EU124" s="20">
        <f>(0.5*DZ124*DN124^2)*12*EH124</f>
        <v>8.7222196692018592</v>
      </c>
      <c r="EV124" s="20">
        <f>(0.5*EB124*DN124^2)*12</f>
        <v>14.945118257112137</v>
      </c>
      <c r="EW124" s="20">
        <f t="shared" si="32"/>
        <v>17.304151977975643</v>
      </c>
      <c r="EX124" s="14">
        <f t="shared" si="33"/>
        <v>-3.2982543459935361</v>
      </c>
      <c r="EY124" s="14">
        <f t="shared" si="34"/>
        <v>2.4975530282454645</v>
      </c>
      <c r="EZ124" s="5">
        <f t="shared" si="35"/>
        <v>-3.9346634249838761</v>
      </c>
      <c r="FA124" s="5">
        <f t="shared" si="36"/>
        <v>2.8790382570521142</v>
      </c>
      <c r="FB124" s="9">
        <f>IFERROR(INDEX('Pitcher Heights'!$B:$B,MATCH(H124,'Pitcher Heights'!A:A,0)),75)</f>
        <v>74</v>
      </c>
      <c r="FC124" s="26">
        <f>(9.58+0.31*FB124+1.02*ABS(D124)-2.57*E124-1.88*BE124)</f>
        <v>9.1602000000000015</v>
      </c>
      <c r="FD124" s="26">
        <f>17.16 -0.25*FB124-0.85*ABS(D124)+2.53*E124+0.665*BE124</f>
        <v>14.2958</v>
      </c>
      <c r="FE124" s="26">
        <f t="shared" si="37"/>
        <v>-0.77274547569191832</v>
      </c>
      <c r="FF124" s="26">
        <f t="shared" si="38"/>
        <v>1.2250682671183952</v>
      </c>
    </row>
    <row r="125" spans="1:162" x14ac:dyDescent="0.25">
      <c r="A125" t="s">
        <v>127</v>
      </c>
      <c r="B125" s="1">
        <v>45505</v>
      </c>
      <c r="C125">
        <v>90.1</v>
      </c>
      <c r="D125">
        <v>-1.44</v>
      </c>
      <c r="E125">
        <v>5.29</v>
      </c>
      <c r="F125" t="s">
        <v>134</v>
      </c>
      <c r="G125">
        <v>656775</v>
      </c>
      <c r="H125">
        <v>594902</v>
      </c>
      <c r="J125" t="s">
        <v>145</v>
      </c>
      <c r="O125">
        <v>6</v>
      </c>
      <c r="P125" t="s">
        <v>185</v>
      </c>
      <c r="Q125" t="s">
        <v>118</v>
      </c>
      <c r="R125" t="s">
        <v>119</v>
      </c>
      <c r="S125" t="s">
        <v>118</v>
      </c>
      <c r="T125" t="s">
        <v>120</v>
      </c>
      <c r="U125" t="s">
        <v>121</v>
      </c>
      <c r="V125" t="s">
        <v>129</v>
      </c>
      <c r="Y125">
        <v>1</v>
      </c>
      <c r="Z125">
        <v>0</v>
      </c>
      <c r="AA125">
        <v>2024</v>
      </c>
      <c r="AB125">
        <v>-1.1299999999999999</v>
      </c>
      <c r="AC125">
        <v>0.82</v>
      </c>
      <c r="AD125">
        <v>0.71</v>
      </c>
      <c r="AE125">
        <v>2.67</v>
      </c>
      <c r="AI125">
        <v>1</v>
      </c>
      <c r="AJ125">
        <v>2</v>
      </c>
      <c r="AK125" t="s">
        <v>140</v>
      </c>
      <c r="AR125">
        <v>7.8370032008620898</v>
      </c>
      <c r="AS125">
        <v>-130.982845676371</v>
      </c>
      <c r="AT125">
        <v>-2.3381970445801201</v>
      </c>
      <c r="AU125">
        <v>-14.637618160235</v>
      </c>
      <c r="AV125">
        <v>26.100800557351999</v>
      </c>
      <c r="AW125">
        <v>-22.357128106750402</v>
      </c>
      <c r="AX125">
        <v>3.43</v>
      </c>
      <c r="AY125">
        <v>1.53</v>
      </c>
      <c r="BC125">
        <v>91.3</v>
      </c>
      <c r="BD125">
        <v>1886</v>
      </c>
      <c r="BE125">
        <v>7</v>
      </c>
      <c r="BF125">
        <v>746607</v>
      </c>
      <c r="BG125">
        <v>666310</v>
      </c>
      <c r="BH125">
        <v>647304</v>
      </c>
      <c r="BI125">
        <v>671289</v>
      </c>
      <c r="BJ125">
        <v>608070</v>
      </c>
      <c r="BK125">
        <v>677587</v>
      </c>
      <c r="BL125">
        <v>680757</v>
      </c>
      <c r="BM125">
        <v>657041</v>
      </c>
      <c r="BN125">
        <v>678877</v>
      </c>
      <c r="BO125">
        <v>53.53</v>
      </c>
      <c r="BW125">
        <v>13</v>
      </c>
      <c r="BX125">
        <v>2</v>
      </c>
      <c r="BY125" t="s">
        <v>130</v>
      </c>
      <c r="BZ125">
        <v>2</v>
      </c>
      <c r="CA125">
        <v>1</v>
      </c>
      <c r="CB125">
        <v>1</v>
      </c>
      <c r="CC125">
        <v>2</v>
      </c>
      <c r="CD125">
        <v>1</v>
      </c>
      <c r="CE125">
        <v>2</v>
      </c>
      <c r="CF125">
        <v>1</v>
      </c>
      <c r="CG125">
        <v>2</v>
      </c>
      <c r="CH125" t="s">
        <v>126</v>
      </c>
      <c r="CI125" t="s">
        <v>126</v>
      </c>
      <c r="CJ125">
        <v>218</v>
      </c>
      <c r="CK125">
        <v>0</v>
      </c>
      <c r="CL125">
        <v>-3.2000000000000001E-2</v>
      </c>
      <c r="CP125">
        <v>3.2000000000000001E-2</v>
      </c>
      <c r="CR125">
        <v>1</v>
      </c>
      <c r="CS125">
        <v>-1</v>
      </c>
      <c r="CT125">
        <v>0.63200000000000001</v>
      </c>
      <c r="CU125">
        <v>0.36799999999999999</v>
      </c>
      <c r="CV125">
        <v>32</v>
      </c>
      <c r="CW125">
        <v>29</v>
      </c>
      <c r="CX125">
        <v>32</v>
      </c>
      <c r="CY125">
        <v>30</v>
      </c>
      <c r="CZ125">
        <v>1</v>
      </c>
      <c r="DA125">
        <v>0</v>
      </c>
      <c r="DB125">
        <v>6</v>
      </c>
      <c r="DC125">
        <v>1</v>
      </c>
      <c r="DD125">
        <v>6</v>
      </c>
      <c r="DE125">
        <v>1</v>
      </c>
      <c r="DF125">
        <v>1.98</v>
      </c>
      <c r="DG125">
        <v>1.1299999999999999</v>
      </c>
      <c r="DH125">
        <v>-1.1299999999999999</v>
      </c>
      <c r="DI125">
        <v>37.299999999999997</v>
      </c>
      <c r="DJ125" s="6">
        <f>(-AS125-SQRT(AS125^2-2*AV125*(50-BO125)))/AV125</f>
        <v>-2.6878114773686471E-2</v>
      </c>
      <c r="DK125" s="2">
        <f>AR125+AU125*$DJ125</f>
        <v>8.2304347817862826</v>
      </c>
      <c r="DL125" s="2">
        <f>AS125+AV125*$DJ125</f>
        <v>-131.68438598943661</v>
      </c>
      <c r="DM125" s="2">
        <f>AT125+AW125*$DJ125</f>
        <v>-1.7372795893168711</v>
      </c>
      <c r="DN125" s="4">
        <f>(-DL125-SQRT(DL125^2-2*AV125*(BO125-17/12)))/AV125</f>
        <v>0.41261686834098216</v>
      </c>
      <c r="DO125" s="12">
        <f t="shared" si="20"/>
        <v>2.1907066165390283</v>
      </c>
      <c r="DP125" s="12">
        <f t="shared" si="21"/>
        <v>-120.91475540226946</v>
      </c>
      <c r="DQ125" s="12">
        <f t="shared" si="22"/>
        <v>-10.962207773822374</v>
      </c>
      <c r="DR125" s="5">
        <f>(2 *DK125 +AU125*$DN125)/2</f>
        <v>5.2105706991626555</v>
      </c>
      <c r="DS125" s="5">
        <f>(2 *DL125 +AV125*$DN125)/2</f>
        <v>-126.29957069585303</v>
      </c>
      <c r="DT125" s="5">
        <f>(2 *DM125 +AW125*$DN125)/2</f>
        <v>-6.3497436815696222</v>
      </c>
      <c r="DU125" s="5">
        <f>SQRT(DR125^2+DS125^2+DT125^2)</f>
        <v>126.56638909990829</v>
      </c>
      <c r="DV125" s="16">
        <f>DR125/$DU125</f>
        <v>4.1168676267200478E-2</v>
      </c>
      <c r="DW125" s="16">
        <f>DS125/$DU125</f>
        <v>-0.99789186998260149</v>
      </c>
      <c r="DX125" s="16">
        <f>DT125/$DU125</f>
        <v>-5.0169272638072152E-2</v>
      </c>
      <c r="DY125" s="16">
        <f t="shared" si="23"/>
        <v>27.14089336204599</v>
      </c>
      <c r="DZ125" s="9">
        <f>AU125+$DY125*DV125</f>
        <v>-13.520263507810318</v>
      </c>
      <c r="EA125" s="9">
        <f>AV125+$DY125*DW125</f>
        <v>-0.98287627269845146</v>
      </c>
      <c r="EB125" s="9">
        <f>AW125+$DY125*DX125+32.174</f>
        <v>8.4552330145282681</v>
      </c>
      <c r="EC125" s="9">
        <f t="shared" si="24"/>
        <v>15.976687279221238</v>
      </c>
      <c r="ED125" s="22">
        <f t="shared" si="25"/>
        <v>0.18527529224354988</v>
      </c>
      <c r="EE125" s="22">
        <f t="shared" si="26"/>
        <v>0.13307491500841198</v>
      </c>
      <c r="EF125" s="22">
        <f t="shared" si="27"/>
        <v>1329.2346814011685</v>
      </c>
      <c r="EG125" s="23">
        <f t="shared" si="28"/>
        <v>0.70479039310772451</v>
      </c>
      <c r="EH125" s="12">
        <f>IF(S125="L",1,-1)</f>
        <v>-1</v>
      </c>
      <c r="EI125" s="10">
        <f>DEGREES(ATAN(DM125/SQRT(DL125^2+DK125^2)))</f>
        <v>-0.75437338630677031</v>
      </c>
      <c r="EJ125" s="10">
        <f>-DEGREES(ATAN(DK125/SQRT(DL125^2+DM125^2)))*EH125</f>
        <v>3.5760936188567567</v>
      </c>
      <c r="EK125" s="10">
        <f>DEGREES(ATAN(DQ125/SQRT(DP125^2+DO125^2)))</f>
        <v>-5.1794640616744312</v>
      </c>
      <c r="EL125" s="10">
        <f>-DEGREES(ATAN(DO125/SQRT(DP125^2+DQ125^2)))*EH125</f>
        <v>1.0337199812752924</v>
      </c>
      <c r="EM125" s="15">
        <f>(AD125-D125- (DK125/DL125)*(17/12-BO125))*12*EH125</f>
        <v>13.285762951051375</v>
      </c>
      <c r="EN125" s="15">
        <f>(AE125-E125-(DM125/DL125)*(17/12-BO125)+0.5*32.174*DN125^2)*12</f>
        <v>9.6764784338746885</v>
      </c>
      <c r="EO125" s="15">
        <f t="shared" si="29"/>
        <v>16.436110612695792</v>
      </c>
      <c r="EP125" s="15">
        <f>EM125/DN125*0.4</f>
        <v>12.879515085720792</v>
      </c>
      <c r="EQ125" s="15">
        <f>EN125/DN125*0.4</f>
        <v>9.3805941310941758</v>
      </c>
      <c r="ER125" s="17">
        <f>SIN(RADIANS(CJ125))*EH125</f>
        <v>0.61566147532565818</v>
      </c>
      <c r="ES125" s="17">
        <f t="shared" si="30"/>
        <v>0.78801075360672201</v>
      </c>
      <c r="ET125" s="16">
        <f t="shared" si="31"/>
        <v>1</v>
      </c>
      <c r="EU125" s="20">
        <f>(0.5*DZ125*DN125^2)*12*EH125</f>
        <v>13.811166582271323</v>
      </c>
      <c r="EV125" s="20">
        <f>(0.5*EB125*DN125^2)*12</f>
        <v>8.6371564864923727</v>
      </c>
      <c r="EW125" s="20">
        <f t="shared" si="32"/>
        <v>16.289530212237718</v>
      </c>
      <c r="EX125" s="14">
        <f t="shared" si="33"/>
        <v>3.7823303794431666</v>
      </c>
      <c r="EY125" s="14">
        <f t="shared" si="34"/>
        <v>-4.1991684919525376</v>
      </c>
      <c r="EZ125" s="5">
        <f t="shared" si="35"/>
        <v>3.1666828426233753</v>
      </c>
      <c r="FA125" s="5">
        <f t="shared" si="36"/>
        <v>-3.2753534763991645</v>
      </c>
      <c r="FB125" s="9">
        <f>IFERROR(INDEX('Pitcher Heights'!$B:$B,MATCH(H125,'Pitcher Heights'!A:A,0)),75)</f>
        <v>76</v>
      </c>
      <c r="FC125" s="26">
        <f>(9.58+0.31*FB125+1.02*ABS(D125)-2.57*E125-1.88*BE125)</f>
        <v>7.8535000000000004</v>
      </c>
      <c r="FD125" s="26">
        <f>17.16 -0.25*FB125-0.85*ABS(D125)+2.53*E125+0.665*BE125</f>
        <v>14.974699999999999</v>
      </c>
      <c r="FE125" s="26">
        <f t="shared" si="37"/>
        <v>5.0260150857207915</v>
      </c>
      <c r="FF125" s="26">
        <f t="shared" si="38"/>
        <v>-5.5941058689058227</v>
      </c>
    </row>
    <row r="126" spans="1:162" x14ac:dyDescent="0.25">
      <c r="A126" t="s">
        <v>143</v>
      </c>
      <c r="B126" s="1">
        <v>45505</v>
      </c>
      <c r="C126">
        <v>92.5</v>
      </c>
      <c r="D126">
        <v>-3.04</v>
      </c>
      <c r="E126">
        <v>5.47</v>
      </c>
      <c r="F126" t="s">
        <v>194</v>
      </c>
      <c r="G126">
        <v>666310</v>
      </c>
      <c r="H126">
        <v>657097</v>
      </c>
      <c r="J126" t="s">
        <v>128</v>
      </c>
      <c r="O126">
        <v>12</v>
      </c>
      <c r="P126" t="s">
        <v>217</v>
      </c>
      <c r="Q126" t="s">
        <v>118</v>
      </c>
      <c r="R126" t="s">
        <v>119</v>
      </c>
      <c r="S126" t="s">
        <v>118</v>
      </c>
      <c r="T126" t="s">
        <v>120</v>
      </c>
      <c r="U126" t="s">
        <v>121</v>
      </c>
      <c r="V126" t="s">
        <v>129</v>
      </c>
      <c r="Y126">
        <v>3</v>
      </c>
      <c r="Z126">
        <v>0</v>
      </c>
      <c r="AA126">
        <v>2024</v>
      </c>
      <c r="AB126">
        <v>-0.7</v>
      </c>
      <c r="AC126">
        <v>1.37</v>
      </c>
      <c r="AD126">
        <v>0.72</v>
      </c>
      <c r="AE126">
        <v>3.46</v>
      </c>
      <c r="AG126">
        <v>647304</v>
      </c>
      <c r="AH126">
        <v>671289</v>
      </c>
      <c r="AI126">
        <v>2</v>
      </c>
      <c r="AJ126">
        <v>7</v>
      </c>
      <c r="AK126" t="s">
        <v>123</v>
      </c>
      <c r="AR126">
        <v>11.082569316773</v>
      </c>
      <c r="AS126">
        <v>-134.27211560914799</v>
      </c>
      <c r="AT126">
        <v>-2.2746164370217699</v>
      </c>
      <c r="AU126">
        <v>-10.854050195465501</v>
      </c>
      <c r="AV126">
        <v>28.879761530957101</v>
      </c>
      <c r="AW126">
        <v>-15.2493389341819</v>
      </c>
      <c r="AX126">
        <v>3.25</v>
      </c>
      <c r="AY126">
        <v>1.54</v>
      </c>
      <c r="BC126">
        <v>92.3</v>
      </c>
      <c r="BD126">
        <v>2514</v>
      </c>
      <c r="BE126">
        <v>6.3</v>
      </c>
      <c r="BF126">
        <v>746607</v>
      </c>
      <c r="BG126">
        <v>668939</v>
      </c>
      <c r="BH126">
        <v>663624</v>
      </c>
      <c r="BI126">
        <v>702616</v>
      </c>
      <c r="BJ126">
        <v>602104</v>
      </c>
      <c r="BK126">
        <v>683002</v>
      </c>
      <c r="BL126">
        <v>681297</v>
      </c>
      <c r="BM126">
        <v>656775</v>
      </c>
      <c r="BN126">
        <v>623993</v>
      </c>
      <c r="BO126">
        <v>54.23</v>
      </c>
      <c r="BW126">
        <v>60</v>
      </c>
      <c r="BX126">
        <v>4</v>
      </c>
      <c r="BY126" t="s">
        <v>144</v>
      </c>
      <c r="BZ126">
        <v>7</v>
      </c>
      <c r="CA126">
        <v>2</v>
      </c>
      <c r="CB126">
        <v>7</v>
      </c>
      <c r="CC126">
        <v>2</v>
      </c>
      <c r="CD126">
        <v>2</v>
      </c>
      <c r="CE126">
        <v>7</v>
      </c>
      <c r="CF126">
        <v>7</v>
      </c>
      <c r="CG126">
        <v>2</v>
      </c>
      <c r="CH126" t="s">
        <v>126</v>
      </c>
      <c r="CI126" t="s">
        <v>126</v>
      </c>
      <c r="CJ126">
        <v>222</v>
      </c>
      <c r="CK126">
        <v>0</v>
      </c>
      <c r="CL126">
        <v>-9.1999999999999998E-2</v>
      </c>
      <c r="CM126">
        <v>66.3</v>
      </c>
      <c r="CN126">
        <v>5.9</v>
      </c>
      <c r="CP126">
        <v>9.1999999999999998E-2</v>
      </c>
      <c r="CR126">
        <v>5</v>
      </c>
      <c r="CS126">
        <v>5</v>
      </c>
      <c r="CT126">
        <v>0.98699999999999999</v>
      </c>
      <c r="CU126">
        <v>0.98699999999999999</v>
      </c>
      <c r="CV126">
        <v>30</v>
      </c>
      <c r="CW126">
        <v>24</v>
      </c>
      <c r="CX126">
        <v>31</v>
      </c>
      <c r="CY126">
        <v>24</v>
      </c>
      <c r="CZ126">
        <v>1</v>
      </c>
      <c r="DA126">
        <v>3</v>
      </c>
      <c r="DB126">
        <v>3</v>
      </c>
      <c r="DC126">
        <v>3</v>
      </c>
      <c r="DD126">
        <v>1</v>
      </c>
      <c r="DE126">
        <v>2</v>
      </c>
      <c r="DF126">
        <v>1.3</v>
      </c>
      <c r="DG126">
        <v>0.7</v>
      </c>
      <c r="DH126">
        <v>-0.7</v>
      </c>
      <c r="DI126">
        <v>33.700000000000003</v>
      </c>
      <c r="DJ126" s="6">
        <f>(-AS126-SQRT(AS126^2-2*AV126*(50-BO126)))/AV126</f>
        <v>-3.1397177259405565E-2</v>
      </c>
      <c r="DK126" s="2">
        <f>AR126+AU126*$DJ126</f>
        <v>11.423355854742516</v>
      </c>
      <c r="DL126" s="2">
        <f>AS126+AV126*$DJ126</f>
        <v>-135.17885860114481</v>
      </c>
      <c r="DM126" s="2">
        <f>AT126+AW126*$DJ126</f>
        <v>-1.795830239416506</v>
      </c>
      <c r="DN126" s="4">
        <f>(-DL126-SQRT(DL126^2-2*AV126*(BO126-17/12)))/AV126</f>
        <v>0.40851933023745057</v>
      </c>
      <c r="DO126" s="12">
        <f t="shared" si="20"/>
        <v>6.9892665385272803</v>
      </c>
      <c r="DP126" s="12">
        <f t="shared" si="21"/>
        <v>-123.38091776310092</v>
      </c>
      <c r="DQ126" s="12">
        <f t="shared" si="22"/>
        <v>-8.0254799673723749</v>
      </c>
      <c r="DR126" s="5">
        <f>(2 *DK126 +AU126*$DN126)/2</f>
        <v>9.2063111966348981</v>
      </c>
      <c r="DS126" s="5">
        <f>(2 *DL126 +AV126*$DN126)/2</f>
        <v>-129.27988818212287</v>
      </c>
      <c r="DT126" s="5">
        <f>(2 *DM126 +AW126*$DN126)/2</f>
        <v>-4.9106551033944399</v>
      </c>
      <c r="DU126" s="5">
        <f>SQRT(DR126^2+DS126^2+DT126^2)</f>
        <v>129.70027057711164</v>
      </c>
      <c r="DV126" s="16">
        <f>DR126/$DU126</f>
        <v>7.0981434006811908E-2</v>
      </c>
      <c r="DW126" s="16">
        <f>DS126/$DU126</f>
        <v>-0.99675881636084307</v>
      </c>
      <c r="DX126" s="16">
        <f>DT126/$DU126</f>
        <v>-3.786156406261984E-2</v>
      </c>
      <c r="DY126" s="16">
        <f t="shared" si="23"/>
        <v>30.197387107217867</v>
      </c>
      <c r="DZ126" s="9">
        <f>AU126+$DY126*DV126</f>
        <v>-8.7105963553363637</v>
      </c>
      <c r="EA126" s="9">
        <f>AV126+$DY126*DW126</f>
        <v>-1.2197502992235627</v>
      </c>
      <c r="EB126" s="9">
        <f>AW126+$DY126*DX126+32.174</f>
        <v>15.781340759334441</v>
      </c>
      <c r="EC126" s="9">
        <f t="shared" si="24"/>
        <v>18.066903326809651</v>
      </c>
      <c r="ED126" s="22">
        <f t="shared" si="25"/>
        <v>0.19951222357871762</v>
      </c>
      <c r="EE126" s="22">
        <f t="shared" si="26"/>
        <v>0.14954543249629451</v>
      </c>
      <c r="EF126" s="22">
        <f t="shared" si="27"/>
        <v>1530.7388749642389</v>
      </c>
      <c r="EG126" s="23">
        <f t="shared" si="28"/>
        <v>0.60888578956413641</v>
      </c>
      <c r="EH126" s="12">
        <f>IF(S126="L",1,-1)</f>
        <v>-1</v>
      </c>
      <c r="EI126" s="10">
        <f>DEGREES(ATAN(DM126/SQRT(DL126^2+DK126^2)))</f>
        <v>-0.75841793573169114</v>
      </c>
      <c r="EJ126" s="10">
        <f>-DEGREES(ATAN(DK126/SQRT(DL126^2+DM126^2)))*EH126</f>
        <v>4.8299075503164168</v>
      </c>
      <c r="EK126" s="10">
        <f>DEGREES(ATAN(DQ126/SQRT(DP126^2+DO126^2)))</f>
        <v>-3.7156988937428861</v>
      </c>
      <c r="EL126" s="10">
        <f>-DEGREES(ATAN(DO126/SQRT(DP126^2+DQ126^2)))*EH126</f>
        <v>3.2353961883026581</v>
      </c>
      <c r="EM126" s="15">
        <f>(AD126-D126- (DK126/DL126)*(17/12-BO126))*12*EH126</f>
        <v>8.4362001441570484</v>
      </c>
      <c r="EN126" s="15">
        <f>(AE126-E126-(DM126/DL126)*(17/12-BO126)+0.5*32.174*DN126^2)*12</f>
        <v>16.516139035166763</v>
      </c>
      <c r="EO126" s="15">
        <f t="shared" si="29"/>
        <v>18.545951620265665</v>
      </c>
      <c r="EP126" s="15">
        <f>EM126/DN126*0.4</f>
        <v>8.2602702195301596</v>
      </c>
      <c r="EQ126" s="15">
        <f>EN126/DN126*0.4</f>
        <v>16.171708717496241</v>
      </c>
      <c r="ER126" s="17">
        <f>SIN(RADIANS(CJ126))*EH126</f>
        <v>0.66913060635885824</v>
      </c>
      <c r="ES126" s="17">
        <f t="shared" si="30"/>
        <v>0.74314482547739424</v>
      </c>
      <c r="ET126" s="16">
        <f t="shared" si="31"/>
        <v>1</v>
      </c>
      <c r="EU126" s="20">
        <f>(0.5*DZ126*DN126^2)*12*EH126</f>
        <v>8.7221662839150067</v>
      </c>
      <c r="EV126" s="20">
        <f>(0.5*EB126*DN126^2)*12</f>
        <v>15.802302468270575</v>
      </c>
      <c r="EW126" s="20">
        <f t="shared" si="32"/>
        <v>18.049624593962449</v>
      </c>
      <c r="EX126" s="14">
        <f t="shared" si="33"/>
        <v>-3.3553899651928472</v>
      </c>
      <c r="EY126" s="14">
        <f t="shared" si="34"/>
        <v>2.3888173494578684</v>
      </c>
      <c r="EZ126" s="5">
        <f t="shared" si="35"/>
        <v>-3.973463709013366</v>
      </c>
      <c r="FA126" s="5">
        <f t="shared" si="36"/>
        <v>2.7338110550122376</v>
      </c>
      <c r="FB126" s="9">
        <f>IFERROR(INDEX('Pitcher Heights'!$B:$B,MATCH(H126,'Pitcher Heights'!A:A,0)),75)</f>
        <v>74</v>
      </c>
      <c r="FC126" s="26">
        <f>(9.58+0.31*FB126+1.02*ABS(D126)-2.57*E126-1.88*BE126)</f>
        <v>9.7189000000000068</v>
      </c>
      <c r="FD126" s="26">
        <f>17.16 -0.25*FB126-0.85*ABS(D126)+2.53*E126+0.665*BE126</f>
        <v>14.104599999999998</v>
      </c>
      <c r="FE126" s="26">
        <f t="shared" si="37"/>
        <v>-1.4586297804698471</v>
      </c>
      <c r="FF126" s="26">
        <f t="shared" si="38"/>
        <v>2.067108717496243</v>
      </c>
    </row>
    <row r="127" spans="1:162" x14ac:dyDescent="0.25">
      <c r="A127" t="s">
        <v>131</v>
      </c>
      <c r="B127" s="1">
        <v>45505</v>
      </c>
      <c r="C127">
        <v>85.9</v>
      </c>
      <c r="D127">
        <v>-1.48</v>
      </c>
      <c r="E127">
        <v>6.14</v>
      </c>
      <c r="F127" t="s">
        <v>178</v>
      </c>
      <c r="G127">
        <v>666310</v>
      </c>
      <c r="H127">
        <v>544150</v>
      </c>
      <c r="J127" t="s">
        <v>116</v>
      </c>
      <c r="O127">
        <v>11</v>
      </c>
      <c r="P127" t="s">
        <v>197</v>
      </c>
      <c r="Q127" t="s">
        <v>118</v>
      </c>
      <c r="R127" t="s">
        <v>119</v>
      </c>
      <c r="S127" t="s">
        <v>118</v>
      </c>
      <c r="T127" t="s">
        <v>120</v>
      </c>
      <c r="U127" t="s">
        <v>121</v>
      </c>
      <c r="V127" t="s">
        <v>122</v>
      </c>
      <c r="Y127">
        <v>2</v>
      </c>
      <c r="Z127">
        <v>0</v>
      </c>
      <c r="AA127">
        <v>2024</v>
      </c>
      <c r="AB127">
        <v>-1.33</v>
      </c>
      <c r="AC127">
        <v>0.68</v>
      </c>
      <c r="AD127">
        <v>-1.33</v>
      </c>
      <c r="AE127">
        <v>3.06</v>
      </c>
      <c r="AI127">
        <v>0</v>
      </c>
      <c r="AJ127">
        <v>6</v>
      </c>
      <c r="AK127" t="s">
        <v>123</v>
      </c>
      <c r="AR127">
        <v>3.0986291865261899</v>
      </c>
      <c r="AS127">
        <v>-125.10434997518</v>
      </c>
      <c r="AT127">
        <v>-2.44066846624691</v>
      </c>
      <c r="AU127">
        <v>-14.5941018858368</v>
      </c>
      <c r="AV127">
        <v>25.371062472352602</v>
      </c>
      <c r="AW127">
        <v>-24.7419406904135</v>
      </c>
      <c r="AX127">
        <v>3.33</v>
      </c>
      <c r="AY127">
        <v>1.55</v>
      </c>
      <c r="BC127">
        <v>86.7</v>
      </c>
      <c r="BD127">
        <v>2149</v>
      </c>
      <c r="BE127">
        <v>6.7</v>
      </c>
      <c r="BF127">
        <v>746607</v>
      </c>
      <c r="BG127">
        <v>668939</v>
      </c>
      <c r="BH127">
        <v>663624</v>
      </c>
      <c r="BI127">
        <v>702616</v>
      </c>
      <c r="BJ127">
        <v>602104</v>
      </c>
      <c r="BK127">
        <v>683002</v>
      </c>
      <c r="BL127">
        <v>681297</v>
      </c>
      <c r="BM127">
        <v>656775</v>
      </c>
      <c r="BN127">
        <v>623993</v>
      </c>
      <c r="BO127">
        <v>53.77</v>
      </c>
      <c r="BW127">
        <v>48</v>
      </c>
      <c r="BX127">
        <v>3</v>
      </c>
      <c r="BY127" t="s">
        <v>132</v>
      </c>
      <c r="BZ127">
        <v>5</v>
      </c>
      <c r="CA127">
        <v>2</v>
      </c>
      <c r="CB127">
        <v>5</v>
      </c>
      <c r="CC127">
        <v>2</v>
      </c>
      <c r="CD127">
        <v>2</v>
      </c>
      <c r="CE127">
        <v>5</v>
      </c>
      <c r="CF127">
        <v>5</v>
      </c>
      <c r="CG127">
        <v>2</v>
      </c>
      <c r="CH127" t="s">
        <v>125</v>
      </c>
      <c r="CI127" t="s">
        <v>126</v>
      </c>
      <c r="CJ127">
        <v>226</v>
      </c>
      <c r="CK127">
        <v>0</v>
      </c>
      <c r="CL127">
        <v>0.13200000000000001</v>
      </c>
      <c r="CP127">
        <v>-0.13200000000000001</v>
      </c>
      <c r="CR127">
        <v>3</v>
      </c>
      <c r="CS127">
        <v>3</v>
      </c>
      <c r="CT127">
        <v>0.91800000000000004</v>
      </c>
      <c r="CU127">
        <v>0.91800000000000004</v>
      </c>
      <c r="CV127">
        <v>34</v>
      </c>
      <c r="CW127">
        <v>24</v>
      </c>
      <c r="CX127">
        <v>35</v>
      </c>
      <c r="CY127">
        <v>24</v>
      </c>
      <c r="CZ127">
        <v>1</v>
      </c>
      <c r="DA127">
        <v>2</v>
      </c>
      <c r="DB127">
        <v>4</v>
      </c>
      <c r="DC127">
        <v>3</v>
      </c>
      <c r="DD127">
        <v>5</v>
      </c>
      <c r="DE127">
        <v>2</v>
      </c>
      <c r="DF127">
        <v>2.4</v>
      </c>
      <c r="DG127">
        <v>1.33</v>
      </c>
      <c r="DH127">
        <v>-1.33</v>
      </c>
      <c r="DI127">
        <v>36.1</v>
      </c>
      <c r="DJ127" s="6">
        <f>(-AS127-SQRT(AS127^2-2*AV127*(50-BO127)))/AV127</f>
        <v>-3.0043320048880027E-2</v>
      </c>
      <c r="DK127" s="2">
        <f>AR127+AU127*$DJ127</f>
        <v>3.5370844603083484</v>
      </c>
      <c r="DL127" s="2">
        <f>AS127+AV127*$DJ127</f>
        <v>-125.86658092501702</v>
      </c>
      <c r="DM127" s="2">
        <f>AT127+AW127*$DJ127</f>
        <v>-1.6973384234544096</v>
      </c>
      <c r="DN127" s="4">
        <f>(-DL127-SQRT(DL127^2-2*AV127*(BO127-17/12)))/AV127</f>
        <v>0.43501559069554047</v>
      </c>
      <c r="DO127" s="12">
        <f t="shared" si="20"/>
        <v>-2.8115773922298479</v>
      </c>
      <c r="DP127" s="12">
        <f t="shared" si="21"/>
        <v>-114.82977319703309</v>
      </c>
      <c r="DQ127" s="12">
        <f t="shared" si="22"/>
        <v>-12.460468367848666</v>
      </c>
      <c r="DR127" s="5">
        <f>(2 *DK127 +AU127*$DN127)/2</f>
        <v>0.36275353403925026</v>
      </c>
      <c r="DS127" s="5">
        <f>(2 *DL127 +AV127*$DN127)/2</f>
        <v>-120.34817706102505</v>
      </c>
      <c r="DT127" s="5">
        <f>(2 *DM127 +AW127*$DN127)/2</f>
        <v>-7.0789033956515377</v>
      </c>
      <c r="DU127" s="5">
        <f>SQRT(DR127^2+DS127^2+DT127^2)</f>
        <v>120.5567343010056</v>
      </c>
      <c r="DV127" s="16">
        <f>DR127/$DU127</f>
        <v>3.0089860690281191E-3</v>
      </c>
      <c r="DW127" s="16">
        <f>DS127/$DU127</f>
        <v>-0.99827004902554983</v>
      </c>
      <c r="DX127" s="16">
        <f>DT127/$DU127</f>
        <v>-5.871844021568267E-2</v>
      </c>
      <c r="DY127" s="16">
        <f t="shared" si="23"/>
        <v>25.807484157619541</v>
      </c>
      <c r="DZ127" s="9">
        <f>AU127+$DY127*DV127</f>
        <v>-14.516447525529859</v>
      </c>
      <c r="EA127" s="9">
        <f>AV127+$DY127*DW127</f>
        <v>-0.39177600290035741</v>
      </c>
      <c r="EB127" s="9">
        <f>AW127+$DY127*DX127+32.174</f>
        <v>5.9166840939601393</v>
      </c>
      <c r="EC127" s="9">
        <f t="shared" si="24"/>
        <v>15.680812729754521</v>
      </c>
      <c r="ED127" s="22">
        <f t="shared" si="25"/>
        <v>0.20042558986285686</v>
      </c>
      <c r="EE127" s="22">
        <f t="shared" si="26"/>
        <v>0.15066002599941347</v>
      </c>
      <c r="EF127" s="22">
        <f t="shared" si="27"/>
        <v>1433.4303307533814</v>
      </c>
      <c r="EG127" s="23">
        <f t="shared" si="28"/>
        <v>0.66702202454787407</v>
      </c>
      <c r="EH127" s="12">
        <f>IF(S127="L",1,-1)</f>
        <v>-1</v>
      </c>
      <c r="EI127" s="10">
        <f>DEGREES(ATAN(DM127/SQRT(DL127^2+DK127^2)))</f>
        <v>-0.7722944620245259</v>
      </c>
      <c r="EJ127" s="10">
        <f>-DEGREES(ATAN(DK127/SQRT(DL127^2+DM127^2)))*EH127</f>
        <v>1.6095478034781776</v>
      </c>
      <c r="EK127" s="10">
        <f>DEGREES(ATAN(DQ127/SQRT(DP127^2+DO127^2)))</f>
        <v>-6.191236533381395</v>
      </c>
      <c r="EL127" s="10">
        <f>-DEGREES(ATAN(DO127/SQRT(DP127^2+DQ127^2)))*EH127</f>
        <v>-1.394409869116763</v>
      </c>
      <c r="EM127" s="15">
        <f>(AD127-D127- (DK127/DL127)*(17/12-BO127))*12*EH127</f>
        <v>15.854709653771559</v>
      </c>
      <c r="EN127" s="15">
        <f>(AE127-E127-(DM127/DL127)*(17/12-BO127)+0.5*32.174*DN127^2)*12</f>
        <v>8.0433234363504837</v>
      </c>
      <c r="EO127" s="15">
        <f t="shared" si="29"/>
        <v>17.778269603849022</v>
      </c>
      <c r="EP127" s="15">
        <f>EM127/DN127*0.4</f>
        <v>14.578520855697775</v>
      </c>
      <c r="EQ127" s="15">
        <f>EN127/DN127*0.4</f>
        <v>7.3958944078212232</v>
      </c>
      <c r="ER127" s="17">
        <f>SIN(RADIANS(CJ127))*EH127</f>
        <v>0.71933980033865119</v>
      </c>
      <c r="ES127" s="17">
        <f t="shared" si="30"/>
        <v>0.69465837045899725</v>
      </c>
      <c r="ET127" s="16">
        <f t="shared" si="31"/>
        <v>1</v>
      </c>
      <c r="EU127" s="20">
        <f>(0.5*DZ127*DN127^2)*12*EH127</f>
        <v>16.482430117582897</v>
      </c>
      <c r="EV127" s="20">
        <f>(0.5*EB127*DN127^2)*12</f>
        <v>6.7179888147567066</v>
      </c>
      <c r="EW127" s="20">
        <f t="shared" si="32"/>
        <v>17.798929077228212</v>
      </c>
      <c r="EX127" s="14">
        <f t="shared" si="33"/>
        <v>3.6789520289277409</v>
      </c>
      <c r="EY127" s="14">
        <f t="shared" si="34"/>
        <v>-5.646186253945908</v>
      </c>
      <c r="EZ127" s="5">
        <f t="shared" si="35"/>
        <v>3.0660927465720924</v>
      </c>
      <c r="FA127" s="5">
        <f t="shared" si="36"/>
        <v>-4.3065003562400008</v>
      </c>
      <c r="FB127" s="9">
        <f>IFERROR(INDEX('Pitcher Heights'!$B:$B,MATCH(H127,'Pitcher Heights'!A:A,0)),75)</f>
        <v>75</v>
      </c>
      <c r="FC127" s="26">
        <f>(9.58+0.31*FB127+1.02*ABS(D127)-2.57*E127-1.88*BE127)</f>
        <v>5.9637999999999991</v>
      </c>
      <c r="FD127" s="26">
        <f>17.16 -0.25*FB127-0.85*ABS(D127)+2.53*E127+0.665*BE127</f>
        <v>17.1417</v>
      </c>
      <c r="FE127" s="26">
        <f t="shared" si="37"/>
        <v>8.6147208556977759</v>
      </c>
      <c r="FF127" s="26">
        <f t="shared" si="38"/>
        <v>-9.7458055921787761</v>
      </c>
    </row>
    <row r="128" spans="1:162" x14ac:dyDescent="0.25">
      <c r="A128" t="s">
        <v>143</v>
      </c>
      <c r="B128" s="1">
        <v>45505</v>
      </c>
      <c r="C128">
        <v>88.5</v>
      </c>
      <c r="D128">
        <v>-1.52</v>
      </c>
      <c r="E128">
        <v>5.35</v>
      </c>
      <c r="F128" t="s">
        <v>134</v>
      </c>
      <c r="G128">
        <v>663624</v>
      </c>
      <c r="H128">
        <v>594902</v>
      </c>
      <c r="J128" t="s">
        <v>128</v>
      </c>
      <c r="O128">
        <v>4</v>
      </c>
      <c r="P128" t="s">
        <v>190</v>
      </c>
      <c r="Q128" t="s">
        <v>118</v>
      </c>
      <c r="R128" t="s">
        <v>118</v>
      </c>
      <c r="S128" t="s">
        <v>118</v>
      </c>
      <c r="T128" t="s">
        <v>120</v>
      </c>
      <c r="U128" t="s">
        <v>121</v>
      </c>
      <c r="V128" t="s">
        <v>129</v>
      </c>
      <c r="Y128">
        <v>1</v>
      </c>
      <c r="Z128">
        <v>1</v>
      </c>
      <c r="AA128">
        <v>2024</v>
      </c>
      <c r="AB128">
        <v>-0.83</v>
      </c>
      <c r="AC128">
        <v>1.03</v>
      </c>
      <c r="AD128">
        <v>-0.68</v>
      </c>
      <c r="AE128">
        <v>2.85</v>
      </c>
      <c r="AI128">
        <v>0</v>
      </c>
      <c r="AJ128">
        <v>2</v>
      </c>
      <c r="AK128" t="s">
        <v>140</v>
      </c>
      <c r="AR128">
        <v>3.84189942599818</v>
      </c>
      <c r="AS128">
        <v>-128.98880406586801</v>
      </c>
      <c r="AT128">
        <v>-2.3087887254024801</v>
      </c>
      <c r="AU128">
        <v>-10.038872065752599</v>
      </c>
      <c r="AV128">
        <v>23.516495580870501</v>
      </c>
      <c r="AW128">
        <v>-20.2765551195378</v>
      </c>
      <c r="AX128">
        <v>3.63</v>
      </c>
      <c r="AY128">
        <v>1.79</v>
      </c>
      <c r="AZ128">
        <v>236</v>
      </c>
      <c r="BA128">
        <v>75.400000000000006</v>
      </c>
      <c r="BB128">
        <v>38</v>
      </c>
      <c r="BC128">
        <v>90.2</v>
      </c>
      <c r="BD128">
        <v>1953</v>
      </c>
      <c r="BE128">
        <v>7</v>
      </c>
      <c r="BF128">
        <v>746607</v>
      </c>
      <c r="BG128">
        <v>666310</v>
      </c>
      <c r="BH128">
        <v>647304</v>
      </c>
      <c r="BI128">
        <v>671289</v>
      </c>
      <c r="BJ128">
        <v>608070</v>
      </c>
      <c r="BK128">
        <v>677587</v>
      </c>
      <c r="BL128">
        <v>680757</v>
      </c>
      <c r="BM128">
        <v>657041</v>
      </c>
      <c r="BN128">
        <v>678877</v>
      </c>
      <c r="BO128">
        <v>53.51</v>
      </c>
      <c r="BW128">
        <v>12</v>
      </c>
      <c r="BX128">
        <v>3</v>
      </c>
      <c r="BY128" t="s">
        <v>144</v>
      </c>
      <c r="BZ128">
        <v>2</v>
      </c>
      <c r="CA128">
        <v>1</v>
      </c>
      <c r="CB128">
        <v>1</v>
      </c>
      <c r="CC128">
        <v>2</v>
      </c>
      <c r="CD128">
        <v>1</v>
      </c>
      <c r="CE128">
        <v>2</v>
      </c>
      <c r="CF128">
        <v>1</v>
      </c>
      <c r="CG128">
        <v>2</v>
      </c>
      <c r="CH128" t="s">
        <v>142</v>
      </c>
      <c r="CI128" t="s">
        <v>126</v>
      </c>
      <c r="CJ128">
        <v>214</v>
      </c>
      <c r="CK128">
        <v>0</v>
      </c>
      <c r="CL128">
        <v>-5.0999999999999997E-2</v>
      </c>
      <c r="CM128">
        <v>73.8</v>
      </c>
      <c r="CN128">
        <v>6.9</v>
      </c>
      <c r="CP128">
        <v>5.0999999999999997E-2</v>
      </c>
      <c r="CQ128">
        <v>88</v>
      </c>
      <c r="CR128">
        <v>1</v>
      </c>
      <c r="CS128">
        <v>-1</v>
      </c>
      <c r="CT128">
        <v>0.60799999999999998</v>
      </c>
      <c r="CU128">
        <v>0.39200000000000002</v>
      </c>
      <c r="CV128">
        <v>32</v>
      </c>
      <c r="CW128">
        <v>27</v>
      </c>
      <c r="CX128">
        <v>32</v>
      </c>
      <c r="CY128">
        <v>27</v>
      </c>
      <c r="CZ128">
        <v>1</v>
      </c>
      <c r="DA128">
        <v>0</v>
      </c>
      <c r="DB128">
        <v>6</v>
      </c>
      <c r="DC128">
        <v>1</v>
      </c>
      <c r="DD128">
        <v>6</v>
      </c>
      <c r="DE128">
        <v>1</v>
      </c>
      <c r="DF128">
        <v>1.84</v>
      </c>
      <c r="DG128">
        <v>0.83</v>
      </c>
      <c r="DH128">
        <v>0.83</v>
      </c>
      <c r="DI128">
        <v>38.799999999999997</v>
      </c>
      <c r="DJ128" s="6">
        <f>(-AS128-SQRT(AS128^2-2*AV128*(50-BO128)))/AV128</f>
        <v>-2.7144497302048144E-2</v>
      </c>
      <c r="DK128" s="2">
        <f>AR128+AU128*$DJ128</f>
        <v>4.1143995617026077</v>
      </c>
      <c r="DL128" s="2">
        <f>AS128+AV128*$DJ128</f>
        <v>-129.62714751671658</v>
      </c>
      <c r="DM128" s="2">
        <f>AT128+AW128*$DJ128</f>
        <v>-1.758391829665356</v>
      </c>
      <c r="DN128" s="4">
        <f>(-DL128-SQRT(DL128^2-2*AV128*(BO128-17/12)))/AV128</f>
        <v>0.41769644413771451</v>
      </c>
      <c r="DO128" s="12">
        <f t="shared" si="20"/>
        <v>-7.8801603315685753E-2</v>
      </c>
      <c r="DP128" s="12">
        <f t="shared" si="21"/>
        <v>-119.80439093400669</v>
      </c>
      <c r="DQ128" s="12">
        <f t="shared" si="22"/>
        <v>-10.227836802458667</v>
      </c>
      <c r="DR128" s="5">
        <f>(2 *DK128 +AU128*$DN128)/2</f>
        <v>2.017798979193461</v>
      </c>
      <c r="DS128" s="5">
        <f>(2 *DL128 +AV128*$DN128)/2</f>
        <v>-124.71576922536164</v>
      </c>
      <c r="DT128" s="5">
        <f>(2 *DM128 +AW128*$DN128)/2</f>
        <v>-5.9931143160620106</v>
      </c>
      <c r="DU128" s="5">
        <f>SQRT(DR128^2+DS128^2+DT128^2)</f>
        <v>124.87598658428882</v>
      </c>
      <c r="DV128" s="16">
        <f>DR128/$DU128</f>
        <v>1.6158422723102864E-2</v>
      </c>
      <c r="DW128" s="16">
        <f>DS128/$DU128</f>
        <v>-0.99871698824321964</v>
      </c>
      <c r="DX128" s="16">
        <f>DT128/$DU128</f>
        <v>-4.7992528267368495E-2</v>
      </c>
      <c r="DY128" s="16">
        <f t="shared" si="23"/>
        <v>24.21952443879859</v>
      </c>
      <c r="DZ128" s="9">
        <f>AU128+$DY128*DV128</f>
        <v>-9.6475227517179718</v>
      </c>
      <c r="EA128" s="9">
        <f>AV128+$DY128*DW128</f>
        <v>-0.67195492332947993</v>
      </c>
      <c r="EB128" s="9">
        <f>AW128+$DY128*DX128+32.174</f>
        <v>10.735088669210935</v>
      </c>
      <c r="EC128" s="9">
        <f t="shared" si="24"/>
        <v>14.448818200798417</v>
      </c>
      <c r="ED128" s="22">
        <f t="shared" si="25"/>
        <v>0.17212423151259174</v>
      </c>
      <c r="EE128" s="22">
        <f t="shared" si="26"/>
        <v>0.1191884197172571</v>
      </c>
      <c r="EF128" s="22">
        <f t="shared" si="27"/>
        <v>1174.6272469074388</v>
      </c>
      <c r="EG128" s="23">
        <f t="shared" si="28"/>
        <v>0.60144764306576493</v>
      </c>
      <c r="EH128" s="12">
        <f>IF(S128="L",1,-1)</f>
        <v>-1</v>
      </c>
      <c r="EI128" s="10">
        <f>DEGREES(ATAN(DM128/SQRT(DL128^2+DK128^2)))</f>
        <v>-0.77677826029676855</v>
      </c>
      <c r="EJ128" s="10">
        <f>-DEGREES(ATAN(DK128/SQRT(DL128^2+DM128^2)))*EH128</f>
        <v>1.8178055608950192</v>
      </c>
      <c r="EK128" s="10">
        <f>DEGREES(ATAN(DQ128/SQRT(DP128^2+DO128^2)))</f>
        <v>-4.8795731277833392</v>
      </c>
      <c r="EL128" s="10">
        <f>-DEGREES(ATAN(DO128/SQRT(DP128^2+DQ128^2)))*EH128</f>
        <v>-3.7549832896496833E-2</v>
      </c>
      <c r="EM128" s="15">
        <f>(AD128-D128- (DK128/DL128)*(17/12-BO128))*12*EH128</f>
        <v>9.7614722786355586</v>
      </c>
      <c r="EN128" s="15">
        <f>(AE128-E128-(DM128/DL128)*(17/12-BO128)+0.5*32.174*DN128^2)*12</f>
        <v>12.160199090710773</v>
      </c>
      <c r="EO128" s="15">
        <f t="shared" si="29"/>
        <v>15.593485273417665</v>
      </c>
      <c r="EP128" s="15">
        <f>EM128/DN128*0.4</f>
        <v>9.3479103455496038</v>
      </c>
      <c r="EQ128" s="15">
        <f>EN128/DN128*0.4</f>
        <v>11.645010879433348</v>
      </c>
      <c r="ER128" s="17">
        <f>SIN(RADIANS(CJ128))*EH128</f>
        <v>0.55919290347074668</v>
      </c>
      <c r="ES128" s="17">
        <f t="shared" si="30"/>
        <v>0.82903757255504185</v>
      </c>
      <c r="ET128" s="16">
        <f t="shared" si="31"/>
        <v>1</v>
      </c>
      <c r="EU128" s="20">
        <f>(0.5*DZ128*DN128^2)*12*EH128</f>
        <v>10.099238258087675</v>
      </c>
      <c r="EV128" s="20">
        <f>(0.5*EB128*DN128^2)*12</f>
        <v>11.237726096344524</v>
      </c>
      <c r="EW128" s="20">
        <f t="shared" si="32"/>
        <v>15.108974194500581</v>
      </c>
      <c r="EX128" s="14">
        <f t="shared" si="33"/>
        <v>1.6504071098003088</v>
      </c>
      <c r="EY128" s="14">
        <f t="shared" si="34"/>
        <v>-1.288181193661007</v>
      </c>
      <c r="EZ128" s="5">
        <f t="shared" si="35"/>
        <v>1.0417059733648042</v>
      </c>
      <c r="FA128" s="5">
        <f t="shared" si="36"/>
        <v>-0.76738608803620068</v>
      </c>
      <c r="FB128" s="9">
        <f>IFERROR(INDEX('Pitcher Heights'!$B:$B,MATCH(H128,'Pitcher Heights'!A:A,0)),75)</f>
        <v>76</v>
      </c>
      <c r="FC128" s="26">
        <f>(9.58+0.31*FB128+1.02*ABS(D128)-2.57*E128-1.88*BE128)</f>
        <v>7.7809000000000061</v>
      </c>
      <c r="FD128" s="26">
        <f>17.16 -0.25*FB128-0.85*ABS(D128)+2.53*E128+0.665*BE128</f>
        <v>15.058499999999999</v>
      </c>
      <c r="FE128" s="26">
        <f t="shared" si="37"/>
        <v>1.5670103455495976</v>
      </c>
      <c r="FF128" s="26">
        <f t="shared" si="38"/>
        <v>-3.4134891205666502</v>
      </c>
    </row>
    <row r="129" spans="1:162" x14ac:dyDescent="0.25">
      <c r="A129" t="s">
        <v>201</v>
      </c>
      <c r="B129" s="1">
        <v>45505</v>
      </c>
      <c r="C129">
        <v>83.9</v>
      </c>
      <c r="D129">
        <v>-2.86</v>
      </c>
      <c r="E129">
        <v>4.4800000000000004</v>
      </c>
      <c r="F129" t="s">
        <v>202</v>
      </c>
      <c r="G129">
        <v>663624</v>
      </c>
      <c r="H129">
        <v>680704</v>
      </c>
      <c r="I129" t="s">
        <v>162</v>
      </c>
      <c r="J129" t="s">
        <v>163</v>
      </c>
      <c r="O129">
        <v>13</v>
      </c>
      <c r="P129" t="s">
        <v>190</v>
      </c>
      <c r="Q129" t="s">
        <v>118</v>
      </c>
      <c r="R129" t="s">
        <v>118</v>
      </c>
      <c r="S129" t="s">
        <v>118</v>
      </c>
      <c r="T129" t="s">
        <v>120</v>
      </c>
      <c r="U129" t="s">
        <v>121</v>
      </c>
      <c r="V129" t="s">
        <v>129</v>
      </c>
      <c r="W129">
        <v>2</v>
      </c>
      <c r="Y129">
        <v>0</v>
      </c>
      <c r="Z129">
        <v>2</v>
      </c>
      <c r="AA129">
        <v>2024</v>
      </c>
      <c r="AB129">
        <v>-1.1299999999999999</v>
      </c>
      <c r="AC129">
        <v>-0.09</v>
      </c>
      <c r="AD129">
        <v>-0.01</v>
      </c>
      <c r="AE129">
        <v>0.43</v>
      </c>
      <c r="AH129">
        <v>656811</v>
      </c>
      <c r="AI129">
        <v>0</v>
      </c>
      <c r="AJ129">
        <v>9</v>
      </c>
      <c r="AK129" t="s">
        <v>140</v>
      </c>
      <c r="AR129">
        <v>8.84223243603555</v>
      </c>
      <c r="AS129">
        <v>-121.823597346654</v>
      </c>
      <c r="AT129">
        <v>-2.7383738965271598</v>
      </c>
      <c r="AU129">
        <v>-12.9631493852986</v>
      </c>
      <c r="AV129">
        <v>23.857897408786499</v>
      </c>
      <c r="AW129">
        <v>-32.759439383383601</v>
      </c>
      <c r="AX129">
        <v>3.63</v>
      </c>
      <c r="AY129">
        <v>1.79</v>
      </c>
      <c r="BC129">
        <v>84.1</v>
      </c>
      <c r="BD129">
        <v>1629</v>
      </c>
      <c r="BE129">
        <v>6.5</v>
      </c>
      <c r="BF129">
        <v>746607</v>
      </c>
      <c r="BG129">
        <v>666310</v>
      </c>
      <c r="BH129">
        <v>647304</v>
      </c>
      <c r="BI129">
        <v>671289</v>
      </c>
      <c r="BJ129">
        <v>682177</v>
      </c>
      <c r="BK129">
        <v>677587</v>
      </c>
      <c r="BL129">
        <v>680757</v>
      </c>
      <c r="BM129">
        <v>657041</v>
      </c>
      <c r="BN129">
        <v>678877</v>
      </c>
      <c r="BO129">
        <v>53.99</v>
      </c>
      <c r="BQ129">
        <v>0</v>
      </c>
      <c r="BR129">
        <v>0</v>
      </c>
      <c r="BS129">
        <v>1</v>
      </c>
      <c r="BT129">
        <v>0</v>
      </c>
      <c r="BU129">
        <v>0</v>
      </c>
      <c r="BW129">
        <v>74</v>
      </c>
      <c r="BX129">
        <v>3</v>
      </c>
      <c r="BY129" t="s">
        <v>204</v>
      </c>
      <c r="BZ129">
        <v>10</v>
      </c>
      <c r="CA129">
        <v>3</v>
      </c>
      <c r="CB129">
        <v>3</v>
      </c>
      <c r="CC129">
        <v>10</v>
      </c>
      <c r="CD129">
        <v>3</v>
      </c>
      <c r="CE129">
        <v>10</v>
      </c>
      <c r="CF129">
        <v>3</v>
      </c>
      <c r="CG129">
        <v>10</v>
      </c>
      <c r="CH129" t="s">
        <v>126</v>
      </c>
      <c r="CI129" t="s">
        <v>126</v>
      </c>
      <c r="CJ129">
        <v>265</v>
      </c>
      <c r="CK129">
        <v>1E-3</v>
      </c>
      <c r="CL129">
        <v>-0.22500000000000001</v>
      </c>
      <c r="CM129">
        <v>63.7</v>
      </c>
      <c r="CN129">
        <v>9.3000000000000007</v>
      </c>
      <c r="CP129">
        <v>0.22500000000000001</v>
      </c>
      <c r="CR129">
        <v>7</v>
      </c>
      <c r="CS129">
        <v>-7</v>
      </c>
      <c r="CT129">
        <v>0.998</v>
      </c>
      <c r="CU129">
        <v>2E-3</v>
      </c>
      <c r="CV129">
        <v>27</v>
      </c>
      <c r="CW129">
        <v>27</v>
      </c>
      <c r="CX129">
        <v>27</v>
      </c>
      <c r="CY129">
        <v>27</v>
      </c>
      <c r="CZ129">
        <v>1</v>
      </c>
      <c r="DA129">
        <v>3</v>
      </c>
      <c r="DB129">
        <v>2</v>
      </c>
      <c r="DC129">
        <v>1</v>
      </c>
      <c r="DD129">
        <v>2</v>
      </c>
      <c r="DE129">
        <v>1</v>
      </c>
      <c r="DF129">
        <v>3.34</v>
      </c>
      <c r="DG129">
        <v>1.1299999999999999</v>
      </c>
      <c r="DH129">
        <v>1.1299999999999999</v>
      </c>
      <c r="DI129">
        <v>12.5</v>
      </c>
      <c r="DJ129" s="6">
        <f>(-AS129-SQRT(AS129^2-2*AV129*(50-BO129)))/AV129</f>
        <v>-3.2647903949593521E-2</v>
      </c>
      <c r="DK129" s="2">
        <f>AR129+AU129*$DJ129</f>
        <v>9.2654520920510102</v>
      </c>
      <c r="DL129" s="2">
        <f>AS129+AV129*$DJ129</f>
        <v>-122.60250768969532</v>
      </c>
      <c r="DM129" s="2">
        <f>AT129+AW129*$DJ129</f>
        <v>-1.6688468660959208</v>
      </c>
      <c r="DN129" s="4">
        <f>(-DL129-SQRT(DL129^2-2*AV129*(BO129-17/12)))/AV129</f>
        <v>0.44837170679477578</v>
      </c>
      <c r="DO129" s="12">
        <f t="shared" si="20"/>
        <v>3.4531426767290281</v>
      </c>
      <c r="DP129" s="12">
        <f t="shared" si="21"/>
        <v>-111.90530150798305</v>
      </c>
      <c r="DQ129" s="12">
        <f t="shared" si="22"/>
        <v>-16.357252616063622</v>
      </c>
      <c r="DR129" s="5">
        <f>(2 *DK129 +AU129*$DN129)/2</f>
        <v>6.3592973843900191</v>
      </c>
      <c r="DS129" s="5">
        <f>(2 *DL129 +AV129*$DN129)/2</f>
        <v>-117.25390459883918</v>
      </c>
      <c r="DT129" s="5">
        <f>(2 *DM129 +AW129*$DN129)/2</f>
        <v>-9.0130497410797723</v>
      </c>
      <c r="DU129" s="5">
        <f>SQRT(DR129^2+DS129^2+DT129^2)</f>
        <v>117.77161743192613</v>
      </c>
      <c r="DV129" s="16">
        <f>DR129/$DU129</f>
        <v>5.3996858691915256E-2</v>
      </c>
      <c r="DW129" s="16">
        <f>DS129/$DU129</f>
        <v>-0.99560409507506176</v>
      </c>
      <c r="DX129" s="16">
        <f>DT129/$DU129</f>
        <v>-7.6529896910768488E-2</v>
      </c>
      <c r="DY129" s="16">
        <f t="shared" si="23"/>
        <v>24.408186089970847</v>
      </c>
      <c r="DZ129" s="9">
        <f>AU129+$DY129*DV129</f>
        <v>-11.645184010072473</v>
      </c>
      <c r="EA129" s="9">
        <f>AV129+$DY129*DW129</f>
        <v>-0.44299261574263582</v>
      </c>
      <c r="EB129" s="9">
        <f>AW129+$DY129*DX129+32.174</f>
        <v>-2.4533953486279216</v>
      </c>
      <c r="EC129" s="9">
        <f t="shared" si="24"/>
        <v>11.909059653168221</v>
      </c>
      <c r="ED129" s="22">
        <f t="shared" si="25"/>
        <v>0.15950112256978061</v>
      </c>
      <c r="EE129" s="22">
        <f t="shared" si="26"/>
        <v>0.10687024286728201</v>
      </c>
      <c r="EF129" s="22">
        <f t="shared" si="27"/>
        <v>993.3093247593572</v>
      </c>
      <c r="EG129" s="23">
        <f t="shared" si="28"/>
        <v>0.60976631354165578</v>
      </c>
      <c r="EH129" s="12">
        <f>IF(S129="L",1,-1)</f>
        <v>-1</v>
      </c>
      <c r="EI129" s="10">
        <f>DEGREES(ATAN(DM129/SQRT(DL129^2+DK129^2)))</f>
        <v>-0.77763613863788517</v>
      </c>
      <c r="EJ129" s="10">
        <f>-DEGREES(ATAN(DK129/SQRT(DL129^2+DM129^2)))*EH129</f>
        <v>4.3214059060661807</v>
      </c>
      <c r="EK129" s="10">
        <f>DEGREES(ATAN(DQ129/SQRT(DP129^2+DO129^2)))</f>
        <v>-8.312158209230331</v>
      </c>
      <c r="EL129" s="10">
        <f>-DEGREES(ATAN(DO129/SQRT(DP129^2+DQ129^2)))*EH129</f>
        <v>1.7488836934082865</v>
      </c>
      <c r="EM129" s="15">
        <f>(AD129-D129- (DK129/DL129)*(17/12-BO129))*12*EH129</f>
        <v>13.477559994349482</v>
      </c>
      <c r="EN129" s="15">
        <f>(AE129-E129-(DM129/DL129)*(17/12-BO129)+0.5*32.174*DN129^2)*12</f>
        <v>-1.2035336595151431</v>
      </c>
      <c r="EO129" s="15">
        <f t="shared" si="29"/>
        <v>13.531190511957014</v>
      </c>
      <c r="EP129" s="15">
        <f>EM129/DN129*0.4</f>
        <v>12.02355972966715</v>
      </c>
      <c r="EQ129" s="15">
        <f>EN129/DN129*0.4</f>
        <v>-1.0736927788050754</v>
      </c>
      <c r="ER129" s="17">
        <f>SIN(RADIANS(CJ129))*EH129</f>
        <v>0.99619469809174555</v>
      </c>
      <c r="ES129" s="17">
        <f t="shared" si="30"/>
        <v>8.7155742747658249E-2</v>
      </c>
      <c r="ET129" s="16">
        <f t="shared" si="31"/>
        <v>1</v>
      </c>
      <c r="EU129" s="20">
        <f>(0.5*DZ129*DN129^2)*12*EH129</f>
        <v>14.046690244619798</v>
      </c>
      <c r="EV129" s="20">
        <f>(0.5*EB129*DN129^2)*12</f>
        <v>-2.9593422036061878</v>
      </c>
      <c r="EW129" s="20">
        <f t="shared" si="32"/>
        <v>14.355041382954692</v>
      </c>
      <c r="EX129" s="14">
        <f t="shared" si="33"/>
        <v>-0.25372587196726393</v>
      </c>
      <c r="EY129" s="14">
        <f t="shared" si="34"/>
        <v>-4.2104664975109749</v>
      </c>
      <c r="EZ129" s="5">
        <f t="shared" si="35"/>
        <v>-2.1402525314275778E-3</v>
      </c>
      <c r="FA129" s="5">
        <f t="shared" si="36"/>
        <v>-2.3828546188448225</v>
      </c>
      <c r="FB129" s="9">
        <f>IFERROR(INDEX('Pitcher Heights'!$B:$B,MATCH(H129,'Pitcher Heights'!A:A,0)),75)</f>
        <v>71</v>
      </c>
      <c r="FC129" s="26">
        <f>(9.58+0.31*FB129+1.02*ABS(D129)-2.57*E129-1.88*BE129)</f>
        <v>10.773600000000005</v>
      </c>
      <c r="FD129" s="26">
        <f>17.16 -0.25*FB129-0.85*ABS(D129)+2.53*E129+0.665*BE129</f>
        <v>12.635900000000001</v>
      </c>
      <c r="FE129" s="26">
        <f t="shared" si="37"/>
        <v>1.249959729667145</v>
      </c>
      <c r="FF129" s="26">
        <f t="shared" si="38"/>
        <v>-13.709592778805076</v>
      </c>
    </row>
    <row r="130" spans="1:162" x14ac:dyDescent="0.25">
      <c r="A130" t="s">
        <v>113</v>
      </c>
      <c r="B130" s="1">
        <v>45505</v>
      </c>
      <c r="C130">
        <v>81.599999999999994</v>
      </c>
      <c r="D130">
        <v>2.5</v>
      </c>
      <c r="E130">
        <v>5.69</v>
      </c>
      <c r="F130" t="s">
        <v>114</v>
      </c>
      <c r="G130">
        <v>680757</v>
      </c>
      <c r="H130">
        <v>669432</v>
      </c>
      <c r="J130" t="s">
        <v>145</v>
      </c>
      <c r="O130">
        <v>5</v>
      </c>
      <c r="P130" t="s">
        <v>187</v>
      </c>
      <c r="Q130" t="s">
        <v>118</v>
      </c>
      <c r="R130" t="s">
        <v>119</v>
      </c>
      <c r="S130" t="s">
        <v>119</v>
      </c>
      <c r="T130" t="s">
        <v>120</v>
      </c>
      <c r="U130" t="s">
        <v>121</v>
      </c>
      <c r="V130" t="s">
        <v>129</v>
      </c>
      <c r="Y130">
        <v>0</v>
      </c>
      <c r="Z130">
        <v>0</v>
      </c>
      <c r="AA130">
        <v>2024</v>
      </c>
      <c r="AB130">
        <v>-0.34</v>
      </c>
      <c r="AC130">
        <v>0.59</v>
      </c>
      <c r="AD130">
        <v>-0.13</v>
      </c>
      <c r="AE130">
        <v>2.21</v>
      </c>
      <c r="AI130">
        <v>0</v>
      </c>
      <c r="AJ130">
        <v>3</v>
      </c>
      <c r="AK130" t="s">
        <v>123</v>
      </c>
      <c r="AR130">
        <v>-5.3033301862403102</v>
      </c>
      <c r="AS130">
        <v>-118.87019913028701</v>
      </c>
      <c r="AT130">
        <v>-2.4690877843179702</v>
      </c>
      <c r="AU130">
        <v>-2.3482917021680301</v>
      </c>
      <c r="AV130">
        <v>21.027909757927102</v>
      </c>
      <c r="AW130">
        <v>-26.2952416309261</v>
      </c>
      <c r="AX130">
        <v>3.23</v>
      </c>
      <c r="AY130">
        <v>1.45</v>
      </c>
      <c r="BC130">
        <v>82.7</v>
      </c>
      <c r="BD130">
        <v>2268</v>
      </c>
      <c r="BE130">
        <v>6.8</v>
      </c>
      <c r="BF130">
        <v>746607</v>
      </c>
      <c r="BG130">
        <v>668939</v>
      </c>
      <c r="BH130">
        <v>663624</v>
      </c>
      <c r="BI130">
        <v>702616</v>
      </c>
      <c r="BJ130">
        <v>602104</v>
      </c>
      <c r="BK130">
        <v>683002</v>
      </c>
      <c r="BL130">
        <v>681297</v>
      </c>
      <c r="BM130">
        <v>656775</v>
      </c>
      <c r="BN130">
        <v>623993</v>
      </c>
      <c r="BO130">
        <v>53.73</v>
      </c>
      <c r="BW130">
        <v>21</v>
      </c>
      <c r="BX130">
        <v>1</v>
      </c>
      <c r="BY130" t="s">
        <v>124</v>
      </c>
      <c r="BZ130">
        <v>2</v>
      </c>
      <c r="CA130">
        <v>1</v>
      </c>
      <c r="CB130">
        <v>2</v>
      </c>
      <c r="CC130">
        <v>1</v>
      </c>
      <c r="CD130">
        <v>1</v>
      </c>
      <c r="CE130">
        <v>2</v>
      </c>
      <c r="CF130">
        <v>2</v>
      </c>
      <c r="CG130">
        <v>1</v>
      </c>
      <c r="CH130" t="s">
        <v>126</v>
      </c>
      <c r="CI130" t="s">
        <v>126</v>
      </c>
      <c r="CJ130">
        <v>187</v>
      </c>
      <c r="CK130">
        <v>0</v>
      </c>
      <c r="CL130">
        <v>-3.3000000000000002E-2</v>
      </c>
      <c r="CP130">
        <v>3.3000000000000002E-2</v>
      </c>
      <c r="CR130">
        <v>1</v>
      </c>
      <c r="CS130">
        <v>1</v>
      </c>
      <c r="CT130">
        <v>0.67300000000000004</v>
      </c>
      <c r="CU130">
        <v>0.67300000000000004</v>
      </c>
      <c r="CV130">
        <v>26</v>
      </c>
      <c r="CW130">
        <v>26</v>
      </c>
      <c r="CX130">
        <v>27</v>
      </c>
      <c r="CY130">
        <v>27</v>
      </c>
      <c r="CZ130">
        <v>2</v>
      </c>
      <c r="DA130">
        <v>1</v>
      </c>
      <c r="DB130">
        <v>6</v>
      </c>
      <c r="DC130">
        <v>2</v>
      </c>
      <c r="DD130">
        <v>6</v>
      </c>
      <c r="DE130">
        <v>1</v>
      </c>
      <c r="DF130">
        <v>2.8</v>
      </c>
      <c r="DG130">
        <v>-0.34</v>
      </c>
      <c r="DH130">
        <v>-0.34</v>
      </c>
      <c r="DI130">
        <v>22.6</v>
      </c>
      <c r="DJ130" s="6">
        <f>(-AS130-SQRT(AS130^2-2*AV130*(50-BO130)))/AV130</f>
        <v>-3.1292155420013089E-2</v>
      </c>
      <c r="DK130" s="2">
        <f>AR130+AU130*$DJ130</f>
        <v>-5.2298470773245409</v>
      </c>
      <c r="DL130" s="2">
        <f>AS130+AV130*$DJ130</f>
        <v>-119.52820775059007</v>
      </c>
      <c r="DM130" s="2">
        <f>AT130+AW130*$DJ130</f>
        <v>-1.6462529963962322</v>
      </c>
      <c r="DN130" s="4">
        <f>(-DL130-SQRT(DL130^2-2*AV130*(BO130-17/12)))/AV130</f>
        <v>0.45595179479884346</v>
      </c>
      <c r="DO130" s="12">
        <f t="shared" si="20"/>
        <v>-6.3005548936392852</v>
      </c>
      <c r="DP130" s="12">
        <f t="shared" si="21"/>
        <v>-109.94049455559509</v>
      </c>
      <c r="DQ130" s="12">
        <f t="shared" si="22"/>
        <v>-13.635615612686255</v>
      </c>
      <c r="DR130" s="5">
        <f>(2 *DK130 +AU130*$DN130)/2</f>
        <v>-5.7652009854819131</v>
      </c>
      <c r="DS130" s="5">
        <f>(2 *DL130 +AV130*$DN130)/2</f>
        <v>-114.73435115309258</v>
      </c>
      <c r="DT130" s="5">
        <f>(2 *DM130 +AW130*$DN130)/2</f>
        <v>-7.6409343045412434</v>
      </c>
      <c r="DU130" s="5">
        <f>SQRT(DR130^2+DS130^2+DT130^2)</f>
        <v>115.13293514008262</v>
      </c>
      <c r="DV130" s="16">
        <f>DR130/$DU130</f>
        <v>-5.0074298709290907E-2</v>
      </c>
      <c r="DW130" s="16">
        <f>DS130/$DU130</f>
        <v>-0.99653805415014318</v>
      </c>
      <c r="DX130" s="16">
        <f>DT130/$DU130</f>
        <v>-6.6366190484456022E-2</v>
      </c>
      <c r="DY130" s="16">
        <f t="shared" si="23"/>
        <v>21.227674010592619</v>
      </c>
      <c r="DZ130" s="9">
        <f>AU130+$DY130*DV130</f>
        <v>-3.4112525914778962</v>
      </c>
      <c r="EA130" s="9">
        <f>AV130+$DY130*DW130</f>
        <v>-0.12627519472243165</v>
      </c>
      <c r="EB130" s="9">
        <f>AW130+$DY130*DX130+32.174</f>
        <v>4.4699585121449736</v>
      </c>
      <c r="EC130" s="9">
        <f t="shared" si="24"/>
        <v>5.6243327397980423</v>
      </c>
      <c r="ED130" s="22">
        <f t="shared" si="25"/>
        <v>7.8820539903944345E-2</v>
      </c>
      <c r="EE130" s="22">
        <f t="shared" si="26"/>
        <v>4.4377947054090698E-2</v>
      </c>
      <c r="EF130" s="22">
        <f t="shared" si="27"/>
        <v>403.23095162247671</v>
      </c>
      <c r="EG130" s="23">
        <f t="shared" si="28"/>
        <v>0.17779142487763525</v>
      </c>
      <c r="EH130" s="12">
        <f>IF(S130="L",1,-1)</f>
        <v>1</v>
      </c>
      <c r="EI130" s="10">
        <f>DEGREES(ATAN(DM130/SQRT(DL130^2+DK130^2)))</f>
        <v>-0.78832642314138512</v>
      </c>
      <c r="EJ130" s="10">
        <f>-DEGREES(ATAN(DK130/SQRT(DL130^2+DM130^2)))*EH130</f>
        <v>2.5050890516948776</v>
      </c>
      <c r="EK130" s="10">
        <f>DEGREES(ATAN(DQ130/SQRT(DP130^2+DO130^2)))</f>
        <v>-7.0586672077739863</v>
      </c>
      <c r="EL130" s="10">
        <f>-DEGREES(ATAN(DO130/SQRT(DP130^2+DQ130^2)))*EH130</f>
        <v>3.2550769647524564</v>
      </c>
      <c r="EM130" s="15">
        <f>(AD130-D130- (DK130/DL130)*(17/12-BO130))*12*EH130</f>
        <v>-4.0929370945491605</v>
      </c>
      <c r="EN130" s="15">
        <f>(AE130-E130-(DM130/DL130)*(17/12-BO130)+0.5*32.174*DN130^2)*12</f>
        <v>7.0184019766617887</v>
      </c>
      <c r="EO130" s="15">
        <f t="shared" si="29"/>
        <v>8.1246600154065902</v>
      </c>
      <c r="EP130" s="15">
        <f>EM130/DN130*0.4</f>
        <v>-3.5906752786047309</v>
      </c>
      <c r="EQ130" s="15">
        <f>EN130/DN130*0.4</f>
        <v>6.1571438531199671</v>
      </c>
      <c r="ER130" s="17">
        <f>SIN(RADIANS(CJ130))*EH130</f>
        <v>-0.12186934340514731</v>
      </c>
      <c r="ES130" s="17">
        <f t="shared" si="30"/>
        <v>0.99254615164132209</v>
      </c>
      <c r="ET130" s="16">
        <f t="shared" si="31"/>
        <v>1.0000000000000002</v>
      </c>
      <c r="EU130" s="20">
        <f>(0.5*DZ130*DN130^2)*12*EH130</f>
        <v>-4.2550335444082625</v>
      </c>
      <c r="EV130" s="20">
        <f>(0.5*EB130*DN130^2)*12</f>
        <v>5.5756127408465916</v>
      </c>
      <c r="EW130" s="20">
        <f t="shared" si="32"/>
        <v>7.013755620203086</v>
      </c>
      <c r="EX130" s="14">
        <f t="shared" si="33"/>
        <v>-3.4002717521699508</v>
      </c>
      <c r="EY130" s="14">
        <f t="shared" si="34"/>
        <v>-1.3858634085386754</v>
      </c>
      <c r="EZ130" s="5">
        <f t="shared" si="35"/>
        <v>-3.1027901130815052</v>
      </c>
      <c r="FA130" s="5">
        <f t="shared" si="36"/>
        <v>-1.0456980550241468</v>
      </c>
      <c r="FB130" s="9">
        <f>IFERROR(INDEX('Pitcher Heights'!$B:$B,MATCH(H130,'Pitcher Heights'!A:A,0)),75)</f>
        <v>77</v>
      </c>
      <c r="FC130" s="26">
        <f>(9.58+0.31*FB130+1.02*ABS(D130)-2.57*E130-1.88*BE130)</f>
        <v>8.5927000000000007</v>
      </c>
      <c r="FD130" s="26">
        <f>17.16 -0.25*FB130-0.85*ABS(D130)+2.53*E130+0.665*BE130</f>
        <v>14.7027</v>
      </c>
      <c r="FE130" s="26">
        <f t="shared" si="37"/>
        <v>-12.183375278604732</v>
      </c>
      <c r="FF130" s="26">
        <f t="shared" si="38"/>
        <v>-8.545556146880033</v>
      </c>
    </row>
    <row r="131" spans="1:162" x14ac:dyDescent="0.25">
      <c r="A131" t="s">
        <v>153</v>
      </c>
      <c r="B131" s="1">
        <v>45505</v>
      </c>
      <c r="C131">
        <v>80.900000000000006</v>
      </c>
      <c r="D131">
        <v>2.15</v>
      </c>
      <c r="E131">
        <v>5.87</v>
      </c>
      <c r="F131" t="s">
        <v>206</v>
      </c>
      <c r="G131">
        <v>623993</v>
      </c>
      <c r="H131">
        <v>682120</v>
      </c>
      <c r="J131" t="s">
        <v>160</v>
      </c>
      <c r="O131">
        <v>8</v>
      </c>
      <c r="P131" t="s">
        <v>207</v>
      </c>
      <c r="Q131" t="s">
        <v>118</v>
      </c>
      <c r="R131" t="s">
        <v>118</v>
      </c>
      <c r="S131" t="s">
        <v>119</v>
      </c>
      <c r="T131" t="s">
        <v>120</v>
      </c>
      <c r="U131" t="s">
        <v>121</v>
      </c>
      <c r="V131" t="s">
        <v>129</v>
      </c>
      <c r="Y131">
        <v>2</v>
      </c>
      <c r="Z131">
        <v>0</v>
      </c>
      <c r="AA131">
        <v>2024</v>
      </c>
      <c r="AB131">
        <v>-0.72</v>
      </c>
      <c r="AC131">
        <v>-0.18</v>
      </c>
      <c r="AD131">
        <v>-0.06</v>
      </c>
      <c r="AE131">
        <v>1.5</v>
      </c>
      <c r="AF131">
        <v>596103</v>
      </c>
      <c r="AH131">
        <v>668939</v>
      </c>
      <c r="AI131">
        <v>2</v>
      </c>
      <c r="AJ131">
        <v>8</v>
      </c>
      <c r="AK131" t="s">
        <v>140</v>
      </c>
      <c r="AR131">
        <v>-3.5788808955045401</v>
      </c>
      <c r="AS131">
        <v>-117.768112827195</v>
      </c>
      <c r="AT131">
        <v>-2.7867815475242699</v>
      </c>
      <c r="AU131">
        <v>-6.0373785035466296</v>
      </c>
      <c r="AV131">
        <v>22.061756289165601</v>
      </c>
      <c r="AW131">
        <v>-33.511125661055097</v>
      </c>
      <c r="AX131">
        <v>3.33</v>
      </c>
      <c r="AY131">
        <v>1.57</v>
      </c>
      <c r="BC131">
        <v>81.2</v>
      </c>
      <c r="BD131">
        <v>2212</v>
      </c>
      <c r="BE131">
        <v>6.4</v>
      </c>
      <c r="BF131">
        <v>746607</v>
      </c>
      <c r="BG131">
        <v>666310</v>
      </c>
      <c r="BH131">
        <v>647304</v>
      </c>
      <c r="BI131">
        <v>671289</v>
      </c>
      <c r="BJ131">
        <v>608070</v>
      </c>
      <c r="BK131">
        <v>677587</v>
      </c>
      <c r="BL131">
        <v>680757</v>
      </c>
      <c r="BM131">
        <v>657041</v>
      </c>
      <c r="BN131">
        <v>678877</v>
      </c>
      <c r="BO131">
        <v>54.07</v>
      </c>
      <c r="BW131">
        <v>68</v>
      </c>
      <c r="BX131">
        <v>3</v>
      </c>
      <c r="BY131" t="s">
        <v>155</v>
      </c>
      <c r="BZ131">
        <v>10</v>
      </c>
      <c r="CA131">
        <v>3</v>
      </c>
      <c r="CB131">
        <v>3</v>
      </c>
      <c r="CC131">
        <v>10</v>
      </c>
      <c r="CD131">
        <v>3</v>
      </c>
      <c r="CE131">
        <v>10</v>
      </c>
      <c r="CF131">
        <v>3</v>
      </c>
      <c r="CG131">
        <v>10</v>
      </c>
      <c r="CH131" t="s">
        <v>142</v>
      </c>
      <c r="CI131" t="s">
        <v>126</v>
      </c>
      <c r="CJ131">
        <v>340</v>
      </c>
      <c r="CK131">
        <v>0</v>
      </c>
      <c r="CL131">
        <v>-0.13500000000000001</v>
      </c>
      <c r="CM131">
        <v>76.8</v>
      </c>
      <c r="CN131">
        <v>8.8000000000000007</v>
      </c>
      <c r="CP131">
        <v>0.13500000000000001</v>
      </c>
      <c r="CR131">
        <v>7</v>
      </c>
      <c r="CS131">
        <v>-7</v>
      </c>
      <c r="CT131">
        <v>0.998</v>
      </c>
      <c r="CU131">
        <v>2E-3</v>
      </c>
      <c r="CV131">
        <v>27</v>
      </c>
      <c r="CW131">
        <v>29</v>
      </c>
      <c r="CX131">
        <v>28</v>
      </c>
      <c r="CY131">
        <v>30</v>
      </c>
      <c r="CZ131">
        <v>1</v>
      </c>
      <c r="DA131">
        <v>3</v>
      </c>
      <c r="DB131">
        <v>2</v>
      </c>
      <c r="DC131">
        <v>1</v>
      </c>
      <c r="DD131">
        <v>3</v>
      </c>
      <c r="DE131">
        <v>1</v>
      </c>
      <c r="DF131">
        <v>3.65</v>
      </c>
      <c r="DG131">
        <v>-0.72</v>
      </c>
      <c r="DH131">
        <v>0.72</v>
      </c>
      <c r="DI131">
        <v>36.700000000000003</v>
      </c>
      <c r="DJ131" s="6">
        <f>(-AS131-SQRT(AS131^2-2*AV131*(50-BO131)))/AV131</f>
        <v>-3.4448287658206254E-2</v>
      </c>
      <c r="DK131" s="2">
        <f>AR131+AU131*$DJ131</f>
        <v>-3.3709035441128949</v>
      </c>
      <c r="DL131" s="2">
        <f>AS131+AV131*$DJ131</f>
        <v>-118.52810255408941</v>
      </c>
      <c r="DM131" s="2">
        <f>AT131+AW131*$DJ131</f>
        <v>-1.6323806510019467</v>
      </c>
      <c r="DN131" s="4">
        <f>(-DL131-SQRT(DL131^2-2*AV131*(BO131-17/12)))/AV131</f>
        <v>0.46428809851104802</v>
      </c>
      <c r="DO131" s="12">
        <f t="shared" ref="DO131:DO194" si="39">DK131+AU131*$DN131</f>
        <v>-6.1739865295160357</v>
      </c>
      <c r="DP131" s="12">
        <f t="shared" ref="DP131:DP194" si="40">DL131+AV131*$DN131</f>
        <v>-108.28509167677856</v>
      </c>
      <c r="DQ131" s="12">
        <f t="shared" ref="DQ131:DQ194" si="41">DM131+AW131*$DN131</f>
        <v>-17.191197463138003</v>
      </c>
      <c r="DR131" s="5">
        <f>(2 *DK131 +AU131*$DN131)/2</f>
        <v>-4.7724450368144655</v>
      </c>
      <c r="DS131" s="5">
        <f>(2 *DL131 +AV131*$DN131)/2</f>
        <v>-113.40659711543398</v>
      </c>
      <c r="DT131" s="5">
        <f>(2 *DM131 +AW131*$DN131)/2</f>
        <v>-9.411789057069976</v>
      </c>
      <c r="DU131" s="5">
        <f>SQRT(DR131^2+DS131^2+DT131^2)</f>
        <v>113.896506856824</v>
      </c>
      <c r="DV131" s="16">
        <f>DR131/$DU131</f>
        <v>-4.1901592669683609E-2</v>
      </c>
      <c r="DW131" s="16">
        <f>DS131/$DU131</f>
        <v>-0.9956986412058636</v>
      </c>
      <c r="DX131" s="16">
        <f>DT131/$DU131</f>
        <v>-8.2634571654609773E-2</v>
      </c>
      <c r="DY131" s="16">
        <f t="shared" ref="DY131:DY194" si="42">-(DV131*AU131+DW131*AV131+DX131*(AW131+32.174))</f>
        <v>21.603392178639115</v>
      </c>
      <c r="DZ131" s="9">
        <f>AU131+$DY131*DV131</f>
        <v>-6.942595042899395</v>
      </c>
      <c r="EA131" s="9">
        <f>AV131+$DY131*DW131</f>
        <v>0.55128805145725224</v>
      </c>
      <c r="EB131" s="9">
        <f>AW131+$DY131*DX131+32.174</f>
        <v>-3.122312720023487</v>
      </c>
      <c r="EC131" s="9">
        <f t="shared" ref="EC131:EC194" si="43">SQRT(DZ131^2+EA131^2+EB131^2)</f>
        <v>7.6323247550789697</v>
      </c>
      <c r="ED131" s="22">
        <f t="shared" ref="ED131:ED194" si="44">EC131/(0.0053831*DU131^2)</f>
        <v>0.10929582792734986</v>
      </c>
      <c r="EE131" s="22">
        <f t="shared" ref="EE131:EE194" si="45">0.166*LN((0.336/(0.336-ED131)))</f>
        <v>6.5315223054350183E-2</v>
      </c>
      <c r="EF131" s="22">
        <f t="shared" ref="EF131:EF194" si="46">78.92*EE131*DU131</f>
        <v>587.09975022668084</v>
      </c>
      <c r="EG131" s="23">
        <f t="shared" ref="EG131:EG194" si="47">MAX(MIN(EF131/BD131,1),0)</f>
        <v>0.26541580028330958</v>
      </c>
      <c r="EH131" s="12">
        <f>IF(S131="L",1,-1)</f>
        <v>1</v>
      </c>
      <c r="EI131" s="10">
        <f>DEGREES(ATAN(DM131/SQRT(DL131^2+DK131^2)))</f>
        <v>-0.78871435299433323</v>
      </c>
      <c r="EJ131" s="10">
        <f>-DEGREES(ATAN(DK131/SQRT(DL131^2+DM131^2)))*EH131</f>
        <v>1.6288812285834022</v>
      </c>
      <c r="EK131" s="10">
        <f>DEGREES(ATAN(DQ131/SQRT(DP131^2+DO131^2)))</f>
        <v>-9.0065289074067536</v>
      </c>
      <c r="EL131" s="10">
        <f>-DEGREES(ATAN(DO131/SQRT(DP131^2+DQ131^2)))*EH131</f>
        <v>3.2229682119369731</v>
      </c>
      <c r="EM131" s="15">
        <f>(AD131-D131- (DK131/DL131)*(17/12-BO131))*12*EH131</f>
        <v>-8.5506606668208445</v>
      </c>
      <c r="EN131" s="15">
        <f>(AE131-E131-(DM131/DL131)*(17/12-BO131)+0.5*32.174*DN131^2)*12</f>
        <v>-2.125009156883765</v>
      </c>
      <c r="EO131" s="15">
        <f t="shared" ref="EO131:EO194" si="48">SQRT(EM131^2+EN131^2)</f>
        <v>8.8107582963078119</v>
      </c>
      <c r="EP131" s="15">
        <f>EM131/DN131*0.4</f>
        <v>-7.3666852062264327</v>
      </c>
      <c r="EQ131" s="15">
        <f>EN131/DN131*0.4</f>
        <v>-1.8307677183184994</v>
      </c>
      <c r="ER131" s="17">
        <f>SIN(RADIANS(CJ131))*EH131</f>
        <v>-0.3420201433256686</v>
      </c>
      <c r="ES131" s="17">
        <f t="shared" ref="ES131:ES194" si="49">-COS(RADIANS(CJ131))</f>
        <v>-0.93969262078590843</v>
      </c>
      <c r="ET131" s="16">
        <f t="shared" ref="ET131:ET194" si="50">ER131^2+ES131^2</f>
        <v>1</v>
      </c>
      <c r="EU131" s="20">
        <f>(0.5*DZ131*DN131^2)*12*EH131</f>
        <v>-8.9794179539887828</v>
      </c>
      <c r="EV131" s="20">
        <f>(0.5*EB131*DN131^2)*12</f>
        <v>-4.0383387944859468</v>
      </c>
      <c r="EW131" s="20">
        <f t="shared" ref="EW131:EW194" si="51">SQRT(EU131^2+EV131^2)</f>
        <v>9.8457161756505212</v>
      </c>
      <c r="EX131" s="14">
        <f t="shared" ref="EX131:EX194" si="52">EU131-EW131*ER131</f>
        <v>-5.6119846964489373</v>
      </c>
      <c r="EY131" s="14">
        <f t="shared" ref="EY131:EY194" si="53">EV131-EW131*ES131</f>
        <v>5.213608042125303</v>
      </c>
      <c r="EZ131" s="5">
        <f t="shared" ref="EZ131:EZ194" si="54">EM131-EO131*ER131</f>
        <v>-5.5372038515098225</v>
      </c>
      <c r="FA131" s="5">
        <f t="shared" ref="FA131:FA194" si="55">EN131-EO131*ES131</f>
        <v>6.1543953976849082</v>
      </c>
      <c r="FB131" s="9">
        <f>IFERROR(INDEX('Pitcher Heights'!$B:$B,MATCH(H131,'Pitcher Heights'!A:A,0)),75)</f>
        <v>78</v>
      </c>
      <c r="FC131" s="26">
        <f>(9.58+0.31*FB131+1.02*ABS(D131)-2.57*E131-1.88*BE131)</f>
        <v>8.8350999999999971</v>
      </c>
      <c r="FD131" s="26">
        <f>17.16 -0.25*FB131-0.85*ABS(D131)+2.53*E131+0.665*BE131</f>
        <v>14.939599999999999</v>
      </c>
      <c r="FE131" s="26">
        <f t="shared" ref="FE131:FE194" si="56">EP131-FC131</f>
        <v>-16.201785206226429</v>
      </c>
      <c r="FF131" s="26">
        <f t="shared" ref="FF131:FF194" si="57">EQ131-FD131</f>
        <v>-16.770367718318496</v>
      </c>
    </row>
    <row r="132" spans="1:162" x14ac:dyDescent="0.25">
      <c r="A132" t="s">
        <v>113</v>
      </c>
      <c r="B132" s="1">
        <v>45505</v>
      </c>
      <c r="C132">
        <v>81.400000000000006</v>
      </c>
      <c r="D132">
        <v>2.65</v>
      </c>
      <c r="E132">
        <v>5.7</v>
      </c>
      <c r="F132" t="s">
        <v>114</v>
      </c>
      <c r="G132">
        <v>647304</v>
      </c>
      <c r="H132">
        <v>669432</v>
      </c>
      <c r="J132" t="s">
        <v>128</v>
      </c>
      <c r="O132">
        <v>5</v>
      </c>
      <c r="P132" t="s">
        <v>117</v>
      </c>
      <c r="Q132" t="s">
        <v>118</v>
      </c>
      <c r="R132" t="s">
        <v>119</v>
      </c>
      <c r="S132" t="s">
        <v>119</v>
      </c>
      <c r="T132" t="s">
        <v>120</v>
      </c>
      <c r="U132" t="s">
        <v>121</v>
      </c>
      <c r="V132" t="s">
        <v>129</v>
      </c>
      <c r="Y132">
        <v>1</v>
      </c>
      <c r="Z132">
        <v>1</v>
      </c>
      <c r="AA132">
        <v>2024</v>
      </c>
      <c r="AB132">
        <v>-0.3</v>
      </c>
      <c r="AC132">
        <v>0.65</v>
      </c>
      <c r="AD132">
        <v>-0.24</v>
      </c>
      <c r="AE132">
        <v>2.2200000000000002</v>
      </c>
      <c r="AI132">
        <v>1</v>
      </c>
      <c r="AJ132">
        <v>5</v>
      </c>
      <c r="AK132" t="s">
        <v>123</v>
      </c>
      <c r="AR132">
        <v>-5.9471259737785704</v>
      </c>
      <c r="AS132">
        <v>-118.498890515176</v>
      </c>
      <c r="AT132">
        <v>-2.4893058910433301</v>
      </c>
      <c r="AU132">
        <v>-1.7881333861425901</v>
      </c>
      <c r="AV132">
        <v>21.625307827359102</v>
      </c>
      <c r="AW132">
        <v>-25.7988575856042</v>
      </c>
      <c r="AX132">
        <v>3.13</v>
      </c>
      <c r="AY132">
        <v>1.5</v>
      </c>
      <c r="AZ132">
        <v>73</v>
      </c>
      <c r="BA132">
        <v>75.400000000000006</v>
      </c>
      <c r="BB132">
        <v>78</v>
      </c>
      <c r="BC132">
        <v>82.1</v>
      </c>
      <c r="BD132">
        <v>2353</v>
      </c>
      <c r="BE132">
        <v>6.6</v>
      </c>
      <c r="BF132">
        <v>746607</v>
      </c>
      <c r="BG132">
        <v>668939</v>
      </c>
      <c r="BH132">
        <v>663624</v>
      </c>
      <c r="BI132">
        <v>702616</v>
      </c>
      <c r="BJ132">
        <v>602104</v>
      </c>
      <c r="BK132">
        <v>683002</v>
      </c>
      <c r="BL132">
        <v>681297</v>
      </c>
      <c r="BM132">
        <v>656775</v>
      </c>
      <c r="BN132">
        <v>623993</v>
      </c>
      <c r="BO132">
        <v>53.88</v>
      </c>
      <c r="BW132">
        <v>40</v>
      </c>
      <c r="BX132">
        <v>3</v>
      </c>
      <c r="BY132" t="s">
        <v>124</v>
      </c>
      <c r="BZ132">
        <v>5</v>
      </c>
      <c r="CA132">
        <v>2</v>
      </c>
      <c r="CB132">
        <v>5</v>
      </c>
      <c r="CC132">
        <v>2</v>
      </c>
      <c r="CD132">
        <v>2</v>
      </c>
      <c r="CE132">
        <v>5</v>
      </c>
      <c r="CF132">
        <v>5</v>
      </c>
      <c r="CG132">
        <v>2</v>
      </c>
      <c r="CH132" t="s">
        <v>125</v>
      </c>
      <c r="CI132" t="s">
        <v>126</v>
      </c>
      <c r="CJ132">
        <v>189</v>
      </c>
      <c r="CK132">
        <v>0</v>
      </c>
      <c r="CL132">
        <v>-3.9E-2</v>
      </c>
      <c r="CM132">
        <v>74.099999999999994</v>
      </c>
      <c r="CN132">
        <v>8.3000000000000007</v>
      </c>
      <c r="CP132">
        <v>3.9E-2</v>
      </c>
      <c r="CQ132">
        <v>88</v>
      </c>
      <c r="CR132">
        <v>3</v>
      </c>
      <c r="CS132">
        <v>3</v>
      </c>
      <c r="CT132">
        <v>0.88300000000000001</v>
      </c>
      <c r="CU132">
        <v>0.88300000000000001</v>
      </c>
      <c r="CV132">
        <v>26</v>
      </c>
      <c r="CW132">
        <v>27</v>
      </c>
      <c r="CX132">
        <v>27</v>
      </c>
      <c r="CY132">
        <v>27</v>
      </c>
      <c r="CZ132">
        <v>3</v>
      </c>
      <c r="DA132">
        <v>2</v>
      </c>
      <c r="DB132">
        <v>6</v>
      </c>
      <c r="DC132">
        <v>2</v>
      </c>
      <c r="DD132">
        <v>6</v>
      </c>
      <c r="DE132">
        <v>1</v>
      </c>
      <c r="DF132">
        <v>2.78</v>
      </c>
      <c r="DG132">
        <v>-0.3</v>
      </c>
      <c r="DH132">
        <v>-0.3</v>
      </c>
      <c r="DI132">
        <v>21.9</v>
      </c>
      <c r="DJ132" s="6">
        <f>(-AS132-SQRT(AS132^2-2*AV132*(50-BO132)))/AV132</f>
        <v>-3.2645677127084306E-2</v>
      </c>
      <c r="DK132" s="2">
        <f>AR132+AU132*$DJ132</f>
        <v>-5.8887511485943991</v>
      </c>
      <c r="DL132" s="2">
        <f>AS132+AV132*$DJ132</f>
        <v>-119.20486333228178</v>
      </c>
      <c r="DM132" s="2">
        <f>AT132+AW132*$DJ132</f>
        <v>-1.6470847160560655</v>
      </c>
      <c r="DN132" s="4">
        <f>(-DL132-SQRT(DL132^2-2*AV132*(BO132-17/12)))/AV132</f>
        <v>0.45924087397579844</v>
      </c>
      <c r="DO132" s="12">
        <f t="shared" si="39"/>
        <v>-6.709935087631826</v>
      </c>
      <c r="DP132" s="12">
        <f t="shared" si="40"/>
        <v>-109.27363806564971</v>
      </c>
      <c r="DQ132" s="12">
        <f t="shared" si="41"/>
        <v>-13.494974621246095</v>
      </c>
      <c r="DR132" s="5">
        <f>(2 *DK132 +AU132*$DN132)/2</f>
        <v>-6.2993431181131125</v>
      </c>
      <c r="DS132" s="5">
        <f>(2 *DL132 +AV132*$DN132)/2</f>
        <v>-114.23925069896575</v>
      </c>
      <c r="DT132" s="5">
        <f>(2 *DM132 +AW132*$DN132)/2</f>
        <v>-7.5710296686510805</v>
      </c>
      <c r="DU132" s="5">
        <f>SQRT(DR132^2+DS132^2+DT132^2)</f>
        <v>114.66302200022665</v>
      </c>
      <c r="DV132" s="16">
        <f>DR132/$DU132</f>
        <v>-5.4937878037966424E-2</v>
      </c>
      <c r="DW132" s="16">
        <f>DS132/$DU132</f>
        <v>-0.9963042025766593</v>
      </c>
      <c r="DX132" s="16">
        <f>DT132/$DU132</f>
        <v>-6.6028520237641344E-2</v>
      </c>
      <c r="DY132" s="16">
        <f t="shared" si="42"/>
        <v>21.868090036455058</v>
      </c>
      <c r="DZ132" s="9">
        <f>AU132+$DY132*DV132</f>
        <v>-2.9895198494886266</v>
      </c>
      <c r="EA132" s="9">
        <f>AV132+$DY132*DW132</f>
        <v>-0.16196217828584381</v>
      </c>
      <c r="EB132" s="9">
        <f>AW132+$DY132*DX132+32.174</f>
        <v>4.9312247888651655</v>
      </c>
      <c r="EC132" s="9">
        <f t="shared" si="43"/>
        <v>5.7689200545682633</v>
      </c>
      <c r="ED132" s="22">
        <f t="shared" si="44"/>
        <v>8.1510828164508178E-2</v>
      </c>
      <c r="EE132" s="22">
        <f t="shared" si="45"/>
        <v>4.6123576701058662E-2</v>
      </c>
      <c r="EF132" s="22">
        <f t="shared" si="46"/>
        <v>417.38173301500763</v>
      </c>
      <c r="EG132" s="23">
        <f t="shared" si="47"/>
        <v>0.17738280196132922</v>
      </c>
      <c r="EH132" s="12">
        <f>IF(S132="L",1,-1)</f>
        <v>1</v>
      </c>
      <c r="EI132" s="10">
        <f>DEGREES(ATAN(DM132/SQRT(DL132^2+DK132^2)))</f>
        <v>-0.79065632511103712</v>
      </c>
      <c r="EJ132" s="10">
        <f>-DEGREES(ATAN(DK132/SQRT(DL132^2+DM132^2)))*EH132</f>
        <v>2.8278577899836503</v>
      </c>
      <c r="EK132" s="10">
        <f>DEGREES(ATAN(DQ132/SQRT(DP132^2+DO132^2)))</f>
        <v>-7.0271113169196893</v>
      </c>
      <c r="EL132" s="10">
        <f>-DEGREES(ATAN(DO132/SQRT(DP132^2+DQ132^2)))*EH132</f>
        <v>3.487401434360347</v>
      </c>
      <c r="EM132" s="15">
        <f>(AD132-D132- (DK132/DL132)*(17/12-BO132))*12*EH132</f>
        <v>-3.5795728070675636</v>
      </c>
      <c r="EN132" s="15">
        <f>(AE132-E132-(DM132/DL132)*(17/12-BO132)+0.5*32.174*DN132^2)*12</f>
        <v>7.6521953713662523</v>
      </c>
      <c r="EO132" s="15">
        <f t="shared" si="48"/>
        <v>8.4480432931334253</v>
      </c>
      <c r="EP132" s="15">
        <f>EM132/DN132*0.4</f>
        <v>-3.1178172587975728</v>
      </c>
      <c r="EQ132" s="15">
        <f>EN132/DN132*0.4</f>
        <v>6.6650821431626461</v>
      </c>
      <c r="ER132" s="17">
        <f>SIN(RADIANS(CJ132))*EH132</f>
        <v>-0.15643446504023073</v>
      </c>
      <c r="ES132" s="17">
        <f t="shared" si="49"/>
        <v>0.98768834059513777</v>
      </c>
      <c r="ET132" s="16">
        <f t="shared" si="50"/>
        <v>1</v>
      </c>
      <c r="EU132" s="20">
        <f>(0.5*DZ132*DN132^2)*12*EH132</f>
        <v>-3.7829775263827785</v>
      </c>
      <c r="EV132" s="20">
        <f>(0.5*EB132*DN132^2)*12</f>
        <v>6.2400363580156757</v>
      </c>
      <c r="EW132" s="20">
        <f t="shared" si="51"/>
        <v>7.2971893708793596</v>
      </c>
      <c r="EX132" s="14">
        <f t="shared" si="52"/>
        <v>-2.6414456108520081</v>
      </c>
      <c r="EY132" s="14">
        <f t="shared" si="53"/>
        <v>-0.96731250271663605</v>
      </c>
      <c r="EZ132" s="5">
        <f t="shared" si="54"/>
        <v>-2.2580076738695274</v>
      </c>
      <c r="FA132" s="5">
        <f t="shared" si="55"/>
        <v>-0.69183849010458331</v>
      </c>
      <c r="FB132" s="9">
        <f>IFERROR(INDEX('Pitcher Heights'!$B:$B,MATCH(H132,'Pitcher Heights'!A:A,0)),75)</f>
        <v>77</v>
      </c>
      <c r="FC132" s="26">
        <f>(9.58+0.31*FB132+1.02*ABS(D132)-2.57*E132-1.88*BE132)</f>
        <v>9.0960000000000054</v>
      </c>
      <c r="FD132" s="26">
        <f>17.16 -0.25*FB132-0.85*ABS(D132)+2.53*E132+0.665*BE132</f>
        <v>14.467500000000001</v>
      </c>
      <c r="FE132" s="26">
        <f t="shared" si="56"/>
        <v>-12.213817258797578</v>
      </c>
      <c r="FF132" s="26">
        <f t="shared" si="57"/>
        <v>-7.802417856837355</v>
      </c>
    </row>
    <row r="133" spans="1:162" x14ac:dyDescent="0.25">
      <c r="A133" t="s">
        <v>143</v>
      </c>
      <c r="B133" s="1">
        <v>45505</v>
      </c>
      <c r="C133">
        <v>90.2</v>
      </c>
      <c r="D133">
        <v>-1.57</v>
      </c>
      <c r="E133">
        <v>5.3</v>
      </c>
      <c r="F133" t="s">
        <v>134</v>
      </c>
      <c r="G133">
        <v>702616</v>
      </c>
      <c r="H133">
        <v>594902</v>
      </c>
      <c r="I133" t="s">
        <v>135</v>
      </c>
      <c r="J133" t="s">
        <v>136</v>
      </c>
      <c r="O133">
        <v>1</v>
      </c>
      <c r="P133" t="s">
        <v>158</v>
      </c>
      <c r="Q133" t="s">
        <v>118</v>
      </c>
      <c r="R133" t="s">
        <v>119</v>
      </c>
      <c r="S133" t="s">
        <v>118</v>
      </c>
      <c r="T133" t="s">
        <v>120</v>
      </c>
      <c r="U133" t="s">
        <v>121</v>
      </c>
      <c r="V133" t="s">
        <v>138</v>
      </c>
      <c r="W133">
        <v>6</v>
      </c>
      <c r="X133" t="s">
        <v>152</v>
      </c>
      <c r="Y133">
        <v>0</v>
      </c>
      <c r="Z133">
        <v>0</v>
      </c>
      <c r="AA133">
        <v>2024</v>
      </c>
      <c r="AB133">
        <v>-0.63</v>
      </c>
      <c r="AC133">
        <v>1.1499999999999999</v>
      </c>
      <c r="AD133">
        <v>-0.71</v>
      </c>
      <c r="AE133">
        <v>2.97</v>
      </c>
      <c r="AI133">
        <v>2</v>
      </c>
      <c r="AJ133">
        <v>5</v>
      </c>
      <c r="AK133" t="s">
        <v>140</v>
      </c>
      <c r="AL133">
        <v>113.14</v>
      </c>
      <c r="AM133">
        <v>152.16</v>
      </c>
      <c r="AR133">
        <v>3.5164522153781199</v>
      </c>
      <c r="AS133">
        <v>-131.423269330149</v>
      </c>
      <c r="AT133">
        <v>-2.3720929563514601</v>
      </c>
      <c r="AU133">
        <v>-8.0491712599121303</v>
      </c>
      <c r="AV133">
        <v>25.788051234050702</v>
      </c>
      <c r="AW133">
        <v>-18.469212998603499</v>
      </c>
      <c r="AX133">
        <v>3.55</v>
      </c>
      <c r="AY133">
        <v>1.66</v>
      </c>
      <c r="AZ133">
        <v>22</v>
      </c>
      <c r="BA133">
        <v>101.6</v>
      </c>
      <c r="BB133">
        <v>-6</v>
      </c>
      <c r="BC133">
        <v>91.3</v>
      </c>
      <c r="BD133">
        <v>2070</v>
      </c>
      <c r="BE133">
        <v>6.7</v>
      </c>
      <c r="BF133">
        <v>746607</v>
      </c>
      <c r="BG133">
        <v>666310</v>
      </c>
      <c r="BH133">
        <v>647304</v>
      </c>
      <c r="BI133">
        <v>671289</v>
      </c>
      <c r="BJ133">
        <v>608070</v>
      </c>
      <c r="BK133">
        <v>677587</v>
      </c>
      <c r="BL133">
        <v>680757</v>
      </c>
      <c r="BM133">
        <v>657041</v>
      </c>
      <c r="BN133">
        <v>678877</v>
      </c>
      <c r="BO133">
        <v>53.8</v>
      </c>
      <c r="BP133">
        <v>0.36599999999999999</v>
      </c>
      <c r="BQ133">
        <v>0.36099999999999999</v>
      </c>
      <c r="BR133">
        <v>0</v>
      </c>
      <c r="BS133">
        <v>1</v>
      </c>
      <c r="BT133">
        <v>0</v>
      </c>
      <c r="BU133">
        <v>0</v>
      </c>
      <c r="BV133">
        <v>2</v>
      </c>
      <c r="BW133">
        <v>38</v>
      </c>
      <c r="BX133">
        <v>1</v>
      </c>
      <c r="BY133" t="s">
        <v>144</v>
      </c>
      <c r="BZ133">
        <v>5</v>
      </c>
      <c r="CA133">
        <v>2</v>
      </c>
      <c r="CB133">
        <v>2</v>
      </c>
      <c r="CC133">
        <v>5</v>
      </c>
      <c r="CD133">
        <v>2</v>
      </c>
      <c r="CE133">
        <v>5</v>
      </c>
      <c r="CF133">
        <v>2</v>
      </c>
      <c r="CG133">
        <v>5</v>
      </c>
      <c r="CH133" t="s">
        <v>126</v>
      </c>
      <c r="CI133" t="s">
        <v>126</v>
      </c>
      <c r="CJ133">
        <v>218</v>
      </c>
      <c r="CK133">
        <v>8.9999999999999993E-3</v>
      </c>
      <c r="CL133">
        <v>-9.9000000000000005E-2</v>
      </c>
      <c r="CM133">
        <v>70.3</v>
      </c>
      <c r="CN133">
        <v>6.7</v>
      </c>
      <c r="CO133">
        <v>0.40899999999999997</v>
      </c>
      <c r="CP133">
        <v>9.9000000000000005E-2</v>
      </c>
      <c r="CQ133">
        <v>101.6</v>
      </c>
      <c r="CR133">
        <v>3</v>
      </c>
      <c r="CS133">
        <v>-3</v>
      </c>
      <c r="CT133">
        <v>0.88300000000000001</v>
      </c>
      <c r="CU133">
        <v>0.11700000000000001</v>
      </c>
      <c r="CV133">
        <v>32</v>
      </c>
      <c r="CW133">
        <v>20</v>
      </c>
      <c r="CX133">
        <v>32</v>
      </c>
      <c r="CY133">
        <v>21</v>
      </c>
      <c r="CZ133">
        <v>2</v>
      </c>
      <c r="DA133">
        <v>1</v>
      </c>
      <c r="DB133">
        <v>6</v>
      </c>
      <c r="DC133">
        <v>1</v>
      </c>
      <c r="DD133">
        <v>6</v>
      </c>
      <c r="DE133">
        <v>1</v>
      </c>
      <c r="DF133">
        <v>1.62</v>
      </c>
      <c r="DG133">
        <v>0.63</v>
      </c>
      <c r="DH133">
        <v>-0.63</v>
      </c>
      <c r="DI133">
        <v>38.799999999999997</v>
      </c>
      <c r="DJ133" s="6">
        <f>(-AS133-SQRT(AS133^2-2*AV133*(50-BO133)))/AV133</f>
        <v>-2.8832648412420048E-2</v>
      </c>
      <c r="DK133" s="2">
        <f>AR133+AU133*$DJ133</f>
        <v>3.7485311403265227</v>
      </c>
      <c r="DL133" s="2">
        <f>AS133+AV133*$DJ133</f>
        <v>-132.16680714462186</v>
      </c>
      <c r="DM133" s="2">
        <f>AT133+AW133*$DJ133</f>
        <v>-1.8395766315086273</v>
      </c>
      <c r="DN133" s="4">
        <f>(-DL133-SQRT(DL133^2-2*AV133*(BO133-17/12)))/AV133</f>
        <v>0.41298159130270834</v>
      </c>
      <c r="DO133" s="12">
        <f t="shared" si="39"/>
        <v>0.42437158473998515</v>
      </c>
      <c r="DP133" s="12">
        <f t="shared" si="40"/>
        <v>-121.51681670938783</v>
      </c>
      <c r="DQ133" s="12">
        <f t="shared" si="41"/>
        <v>-9.4670216057805661</v>
      </c>
      <c r="DR133" s="5">
        <f>(2 *DK133 +AU133*$DN133)/2</f>
        <v>2.0864513625332539</v>
      </c>
      <c r="DS133" s="5">
        <f>(2 *DL133 +AV133*$DN133)/2</f>
        <v>-126.84181192700484</v>
      </c>
      <c r="DT133" s="5">
        <f>(2 *DM133 +AW133*$DN133)/2</f>
        <v>-5.6532991186445969</v>
      </c>
      <c r="DU133" s="5">
        <f>SQRT(DR133^2+DS133^2+DT133^2)</f>
        <v>126.9848743872228</v>
      </c>
      <c r="DV133" s="16">
        <f>DR133/$DU133</f>
        <v>1.6430707772099765E-2</v>
      </c>
      <c r="DW133" s="16">
        <f>DS133/$DU133</f>
        <v>-0.99887338975678541</v>
      </c>
      <c r="DX133" s="16">
        <f>DT133/$DU133</f>
        <v>-4.4519468526665967E-2</v>
      </c>
      <c r="DY133" s="16">
        <f t="shared" si="42"/>
        <v>26.501381565730409</v>
      </c>
      <c r="DZ133" s="9">
        <f>AU133+$DY133*DV133</f>
        <v>-7.6137348038487023</v>
      </c>
      <c r="EA133" s="9">
        <f>AV133+$DY133*DW133</f>
        <v>-0.6834736037484177</v>
      </c>
      <c r="EB133" s="9">
        <f>AW133+$DY133*DX133+32.174</f>
        <v>12.524959578867801</v>
      </c>
      <c r="EC133" s="9">
        <f t="shared" si="43"/>
        <v>14.673469469850346</v>
      </c>
      <c r="ED133" s="22">
        <f t="shared" si="44"/>
        <v>0.16904268325217076</v>
      </c>
      <c r="EE133" s="22">
        <f t="shared" si="45"/>
        <v>0.11609591277947701</v>
      </c>
      <c r="EF133" s="22">
        <f t="shared" si="46"/>
        <v>1163.4721732004832</v>
      </c>
      <c r="EG133" s="23">
        <f t="shared" si="47"/>
        <v>0.56206385178767304</v>
      </c>
      <c r="EH133" s="12">
        <f>IF(S133="L",1,-1)</f>
        <v>-1</v>
      </c>
      <c r="EI133" s="10">
        <f>DEGREES(ATAN(DM133/SQRT(DL133^2+DK133^2)))</f>
        <v>-0.79710492536989352</v>
      </c>
      <c r="EJ133" s="10">
        <f>-DEGREES(ATAN(DK133/SQRT(DL133^2+DM133^2)))*EH133</f>
        <v>1.624437125461472</v>
      </c>
      <c r="EK133" s="10">
        <f>DEGREES(ATAN(DQ133/SQRT(DP133^2+DO133^2)))</f>
        <v>-4.4547222287444006</v>
      </c>
      <c r="EL133" s="10">
        <f>-DEGREES(ATAN(DO133/SQRT(DP133^2+DQ133^2)))*EH133</f>
        <v>0.19948800869630215</v>
      </c>
      <c r="EM133" s="15">
        <f>(AD133-D133- (DK133/DL133)*(17/12-BO133))*12*EH133</f>
        <v>7.508430040160321</v>
      </c>
      <c r="EN133" s="15">
        <f>(AE133-E133-(DM133/DL133)*(17/12-BO133)+0.5*32.174*DN133^2)*12</f>
        <v>13.713617333424629</v>
      </c>
      <c r="EO133" s="15">
        <f t="shared" si="48"/>
        <v>15.634571373580613</v>
      </c>
      <c r="EP133" s="15">
        <f>EM133/DN133*0.4</f>
        <v>7.2724113600083173</v>
      </c>
      <c r="EQ133" s="15">
        <f>EN133/DN133*0.4</f>
        <v>13.282545878295856</v>
      </c>
      <c r="ER133" s="17">
        <f>SIN(RADIANS(CJ133))*EH133</f>
        <v>0.61566147532565818</v>
      </c>
      <c r="ES133" s="17">
        <f t="shared" si="49"/>
        <v>0.78801075360672201</v>
      </c>
      <c r="ET133" s="16">
        <f t="shared" si="50"/>
        <v>1</v>
      </c>
      <c r="EU133" s="20">
        <f>(0.5*DZ133*DN133^2)*12*EH133</f>
        <v>7.7913081783238898</v>
      </c>
      <c r="EV133" s="20">
        <f>(0.5*EB133*DN133^2)*12</f>
        <v>12.817076311967121</v>
      </c>
      <c r="EW133" s="20">
        <f t="shared" si="51"/>
        <v>14.999397598450594</v>
      </c>
      <c r="EX133" s="14">
        <f t="shared" si="52"/>
        <v>-1.4432430761343369</v>
      </c>
      <c r="EY133" s="14">
        <f t="shared" si="53"/>
        <v>0.99738970676521177</v>
      </c>
      <c r="EZ133" s="5">
        <f t="shared" si="54"/>
        <v>-2.1171732377826205</v>
      </c>
      <c r="FA133" s="5">
        <f t="shared" si="55"/>
        <v>1.3934069630112873</v>
      </c>
      <c r="FB133" s="9">
        <f>IFERROR(INDEX('Pitcher Heights'!$B:$B,MATCH(H133,'Pitcher Heights'!A:A,0)),75)</f>
        <v>76</v>
      </c>
      <c r="FC133" s="26">
        <f>(9.58+0.31*FB133+1.02*ABS(D133)-2.57*E133-1.88*BE133)</f>
        <v>8.5244</v>
      </c>
      <c r="FD133" s="26">
        <f>17.16 -0.25*FB133-0.85*ABS(D133)+2.53*E133+0.665*BE133</f>
        <v>14.69</v>
      </c>
      <c r="FE133" s="26">
        <f t="shared" si="56"/>
        <v>-1.2519886399916826</v>
      </c>
      <c r="FF133" s="26">
        <f t="shared" si="57"/>
        <v>-1.4074541217041432</v>
      </c>
    </row>
    <row r="134" spans="1:162" x14ac:dyDescent="0.25">
      <c r="A134" t="s">
        <v>131</v>
      </c>
      <c r="B134" s="1">
        <v>45505</v>
      </c>
      <c r="C134">
        <v>84.5</v>
      </c>
      <c r="D134">
        <v>2.5</v>
      </c>
      <c r="E134">
        <v>5.62</v>
      </c>
      <c r="F134" t="s">
        <v>114</v>
      </c>
      <c r="G134">
        <v>671289</v>
      </c>
      <c r="H134">
        <v>669432</v>
      </c>
      <c r="I134" t="s">
        <v>135</v>
      </c>
      <c r="J134" t="s">
        <v>136</v>
      </c>
      <c r="O134">
        <v>8</v>
      </c>
      <c r="P134" t="s">
        <v>198</v>
      </c>
      <c r="Q134" t="s">
        <v>118</v>
      </c>
      <c r="R134" t="s">
        <v>118</v>
      </c>
      <c r="S134" t="s">
        <v>119</v>
      </c>
      <c r="T134" t="s">
        <v>120</v>
      </c>
      <c r="U134" t="s">
        <v>121</v>
      </c>
      <c r="V134" t="s">
        <v>138</v>
      </c>
      <c r="W134">
        <v>5</v>
      </c>
      <c r="X134" t="s">
        <v>152</v>
      </c>
      <c r="Y134">
        <v>0</v>
      </c>
      <c r="Z134">
        <v>1</v>
      </c>
      <c r="AA134">
        <v>2024</v>
      </c>
      <c r="AB134">
        <v>0.74</v>
      </c>
      <c r="AC134">
        <v>-0.06</v>
      </c>
      <c r="AD134">
        <v>-0.21</v>
      </c>
      <c r="AE134">
        <v>1.7</v>
      </c>
      <c r="AI134">
        <v>0</v>
      </c>
      <c r="AJ134">
        <v>2</v>
      </c>
      <c r="AK134" t="s">
        <v>123</v>
      </c>
      <c r="AL134">
        <v>102</v>
      </c>
      <c r="AM134">
        <v>164</v>
      </c>
      <c r="AR134">
        <v>-7.8780913674613702</v>
      </c>
      <c r="AS134">
        <v>-122.79288698574901</v>
      </c>
      <c r="AT134">
        <v>-2.6663300000105901</v>
      </c>
      <c r="AU134">
        <v>8.9887698500557693</v>
      </c>
      <c r="AV134">
        <v>23.9844996564706</v>
      </c>
      <c r="AW134">
        <v>-32.4523318146855</v>
      </c>
      <c r="AX134">
        <v>3.22</v>
      </c>
      <c r="AY134">
        <v>1.42</v>
      </c>
      <c r="AZ134">
        <v>35</v>
      </c>
      <c r="BA134">
        <v>103</v>
      </c>
      <c r="BB134">
        <v>-1</v>
      </c>
      <c r="BC134">
        <v>85.5</v>
      </c>
      <c r="BD134">
        <v>1518</v>
      </c>
      <c r="BE134">
        <v>7</v>
      </c>
      <c r="BF134">
        <v>746607</v>
      </c>
      <c r="BG134">
        <v>668939</v>
      </c>
      <c r="BH134">
        <v>663624</v>
      </c>
      <c r="BI134">
        <v>702616</v>
      </c>
      <c r="BJ134">
        <v>602104</v>
      </c>
      <c r="BK134">
        <v>683002</v>
      </c>
      <c r="BL134">
        <v>681297</v>
      </c>
      <c r="BM134">
        <v>656775</v>
      </c>
      <c r="BN134">
        <v>623993</v>
      </c>
      <c r="BO134">
        <v>53.55</v>
      </c>
      <c r="BP134">
        <v>0.45700000000000002</v>
      </c>
      <c r="BQ134">
        <v>0.41499999999999998</v>
      </c>
      <c r="BR134">
        <v>0</v>
      </c>
      <c r="BS134">
        <v>1</v>
      </c>
      <c r="BT134">
        <v>0</v>
      </c>
      <c r="BU134">
        <v>0</v>
      </c>
      <c r="BV134">
        <v>4</v>
      </c>
      <c r="BW134">
        <v>15</v>
      </c>
      <c r="BX134">
        <v>2</v>
      </c>
      <c r="BY134" t="s">
        <v>132</v>
      </c>
      <c r="BZ134">
        <v>2</v>
      </c>
      <c r="CA134">
        <v>1</v>
      </c>
      <c r="CB134">
        <v>2</v>
      </c>
      <c r="CC134">
        <v>1</v>
      </c>
      <c r="CD134">
        <v>1</v>
      </c>
      <c r="CE134">
        <v>2</v>
      </c>
      <c r="CF134">
        <v>2</v>
      </c>
      <c r="CG134">
        <v>1</v>
      </c>
      <c r="CH134" t="s">
        <v>126</v>
      </c>
      <c r="CI134" t="s">
        <v>126</v>
      </c>
      <c r="CJ134">
        <v>109</v>
      </c>
      <c r="CK134">
        <v>-0.02</v>
      </c>
      <c r="CL134">
        <v>-0.19500000000000001</v>
      </c>
      <c r="CM134">
        <v>75.2</v>
      </c>
      <c r="CN134">
        <v>7.3</v>
      </c>
      <c r="CO134">
        <v>0.497</v>
      </c>
      <c r="CP134">
        <v>0.19500000000000001</v>
      </c>
      <c r="CQ134">
        <v>103</v>
      </c>
      <c r="CR134">
        <v>1</v>
      </c>
      <c r="CS134">
        <v>1</v>
      </c>
      <c r="CT134">
        <v>0.66</v>
      </c>
      <c r="CU134">
        <v>0.66</v>
      </c>
      <c r="CV134">
        <v>26</v>
      </c>
      <c r="CW134">
        <v>25</v>
      </c>
      <c r="CX134">
        <v>27</v>
      </c>
      <c r="CY134">
        <v>25</v>
      </c>
      <c r="CZ134">
        <v>1</v>
      </c>
      <c r="DA134">
        <v>0</v>
      </c>
      <c r="DB134">
        <v>6</v>
      </c>
      <c r="DC134">
        <v>2</v>
      </c>
      <c r="DD134">
        <v>6</v>
      </c>
      <c r="DE134">
        <v>3</v>
      </c>
      <c r="DF134">
        <v>3.26</v>
      </c>
      <c r="DG134">
        <v>0.74</v>
      </c>
      <c r="DH134">
        <v>-0.74</v>
      </c>
      <c r="DI134">
        <v>20.2</v>
      </c>
      <c r="DJ134" s="6">
        <f>(-AS134-SQRT(AS134^2-2*AV134*(50-BO134)))/AV134</f>
        <v>-2.8829299369545563E-2</v>
      </c>
      <c r="DK134" s="2">
        <f>AR134+AU134*$DJ134</f>
        <v>-8.1372313044325733</v>
      </c>
      <c r="DL134" s="2">
        <f>AS134+AV134*$DJ134</f>
        <v>-123.48434330657416</v>
      </c>
      <c r="DM134" s="2">
        <f>AT134+AW134*$DJ134</f>
        <v>-1.7307520108851939</v>
      </c>
      <c r="DN134" s="4">
        <f>(-DL134-SQRT(DL134^2-2*AV134*(BO134-17/12)))/AV134</f>
        <v>0.44107973585299565</v>
      </c>
      <c r="DO134" s="12">
        <f t="shared" si="39"/>
        <v>-4.1724670733266027</v>
      </c>
      <c r="DP134" s="12">
        <f t="shared" si="40"/>
        <v>-112.90526653353184</v>
      </c>
      <c r="DQ134" s="12">
        <f t="shared" si="41"/>
        <v>-16.044817955520443</v>
      </c>
      <c r="DR134" s="5">
        <f>(2 *DK134 +AU134*$DN134)/2</f>
        <v>-6.154849188879588</v>
      </c>
      <c r="DS134" s="5">
        <f>(2 *DL134 +AV134*$DN134)/2</f>
        <v>-118.194804920053</v>
      </c>
      <c r="DT134" s="5">
        <f>(2 *DM134 +AW134*$DN134)/2</f>
        <v>-8.8877849832028168</v>
      </c>
      <c r="DU134" s="5">
        <f>SQRT(DR134^2+DS134^2+DT134^2)</f>
        <v>118.68819149576289</v>
      </c>
      <c r="DV134" s="16">
        <f>DR134/$DU134</f>
        <v>-5.1857300303537884E-2</v>
      </c>
      <c r="DW134" s="16">
        <f>DS134/$DU134</f>
        <v>-0.99584300199125109</v>
      </c>
      <c r="DX134" s="16">
        <f>DT134/$DU134</f>
        <v>-7.488348142468837E-2</v>
      </c>
      <c r="DY134" s="16">
        <f t="shared" si="42"/>
        <v>24.33008702135664</v>
      </c>
      <c r="DZ134" s="9">
        <f>AU134+$DY134*DV134</f>
        <v>7.7270772209780683</v>
      </c>
      <c r="EA134" s="9">
        <f>AV134+$DY134*DW134</f>
        <v>-0.24444724158557207</v>
      </c>
      <c r="EB134" s="9">
        <f>AW134+$DY134*DX134+32.174</f>
        <v>-2.100253434210309</v>
      </c>
      <c r="EC134" s="9">
        <f t="shared" si="43"/>
        <v>8.0111510609143508</v>
      </c>
      <c r="ED134" s="22">
        <f t="shared" si="44"/>
        <v>0.10564463541382549</v>
      </c>
      <c r="EE134" s="22">
        <f t="shared" si="45"/>
        <v>6.2663004680713064E-2</v>
      </c>
      <c r="EF134" s="22">
        <f t="shared" si="46"/>
        <v>586.9563485443648</v>
      </c>
      <c r="EG134" s="23">
        <f t="shared" si="47"/>
        <v>0.38666426122817182</v>
      </c>
      <c r="EH134" s="12">
        <f>IF(S134="L",1,-1)</f>
        <v>1</v>
      </c>
      <c r="EI134" s="10">
        <f>DEGREES(ATAN(DM134/SQRT(DL134^2+DK134^2)))</f>
        <v>-0.80126536271938198</v>
      </c>
      <c r="EJ134" s="10">
        <f>-DEGREES(ATAN(DK134/SQRT(DL134^2+DM134^2)))*EH134</f>
        <v>3.7697922712666476</v>
      </c>
      <c r="EK134" s="10">
        <f>DEGREES(ATAN(DQ134/SQRT(DP134^2+DO134^2)))</f>
        <v>-8.0826272677596371</v>
      </c>
      <c r="EL134" s="10">
        <f>-DEGREES(ATAN(DO134/SQRT(DP134^2+DQ134^2)))*EH134</f>
        <v>2.0953959539068094</v>
      </c>
      <c r="EM134" s="15">
        <f>(AD134-D134- (DK134/DL134)*(17/12-BO134))*12*EH134</f>
        <v>8.7050797772351931</v>
      </c>
      <c r="EN134" s="15">
        <f>(AE134-E134-(DM134/DL134)*(17/12-BO134)+0.5*32.174*DN134^2)*12</f>
        <v>-0.71464582446697555</v>
      </c>
      <c r="EO134" s="15">
        <f t="shared" si="48"/>
        <v>8.7343650360204901</v>
      </c>
      <c r="EP134" s="15">
        <f>EM134/DN134*0.4</f>
        <v>7.8943366195688913</v>
      </c>
      <c r="EQ134" s="15">
        <f>EN134/DN134*0.4</f>
        <v>-0.64808765071461361</v>
      </c>
      <c r="ER134" s="17">
        <f>SIN(RADIANS(CJ134))*EH134</f>
        <v>0.94551857559931685</v>
      </c>
      <c r="ES134" s="17">
        <f t="shared" si="49"/>
        <v>0.32556815445715664</v>
      </c>
      <c r="ET134" s="16">
        <f t="shared" si="50"/>
        <v>1</v>
      </c>
      <c r="EU134" s="20">
        <f>(0.5*DZ134*DN134^2)*12*EH134</f>
        <v>9.0198790588359294</v>
      </c>
      <c r="EV134" s="20">
        <f>(0.5*EB134*DN134^2)*12</f>
        <v>-2.4516426363711084</v>
      </c>
      <c r="EW134" s="20">
        <f t="shared" si="51"/>
        <v>9.3471262884642581</v>
      </c>
      <c r="EX134" s="14">
        <f t="shared" si="52"/>
        <v>0.18199752462027519</v>
      </c>
      <c r="EY134" s="14">
        <f t="shared" si="53"/>
        <v>-5.4947692915843893</v>
      </c>
      <c r="EZ134" s="5">
        <f t="shared" si="54"/>
        <v>0.44657538961262411</v>
      </c>
      <c r="FA134" s="5">
        <f t="shared" si="55"/>
        <v>-3.5582769295992831</v>
      </c>
      <c r="FB134" s="9">
        <f>IFERROR(INDEX('Pitcher Heights'!$B:$B,MATCH(H134,'Pitcher Heights'!A:A,0)),75)</f>
        <v>77</v>
      </c>
      <c r="FC134" s="26">
        <f>(9.58+0.31*FB134+1.02*ABS(D134)-2.57*E134-1.88*BE134)</f>
        <v>8.396600000000003</v>
      </c>
      <c r="FD134" s="26">
        <f>17.16 -0.25*FB134-0.85*ABS(D134)+2.53*E134+0.665*BE134</f>
        <v>14.6586</v>
      </c>
      <c r="FE134" s="26">
        <f t="shared" si="56"/>
        <v>-0.50226338043111163</v>
      </c>
      <c r="FF134" s="26">
        <f t="shared" si="57"/>
        <v>-15.306687650714613</v>
      </c>
    </row>
    <row r="135" spans="1:162" x14ac:dyDescent="0.25">
      <c r="A135" t="s">
        <v>127</v>
      </c>
      <c r="B135" s="1">
        <v>45505</v>
      </c>
      <c r="C135">
        <v>92.9</v>
      </c>
      <c r="D135">
        <v>2.5099999999999998</v>
      </c>
      <c r="E135">
        <v>5.63</v>
      </c>
      <c r="F135" t="s">
        <v>114</v>
      </c>
      <c r="G135">
        <v>608070</v>
      </c>
      <c r="H135">
        <v>669432</v>
      </c>
      <c r="J135" t="s">
        <v>160</v>
      </c>
      <c r="O135">
        <v>12</v>
      </c>
      <c r="P135" t="s">
        <v>226</v>
      </c>
      <c r="Q135" t="s">
        <v>118</v>
      </c>
      <c r="R135" t="s">
        <v>118</v>
      </c>
      <c r="S135" t="s">
        <v>119</v>
      </c>
      <c r="T135" t="s">
        <v>120</v>
      </c>
      <c r="U135" t="s">
        <v>121</v>
      </c>
      <c r="V135" t="s">
        <v>129</v>
      </c>
      <c r="Y135">
        <v>3</v>
      </c>
      <c r="Z135">
        <v>1</v>
      </c>
      <c r="AA135">
        <v>2024</v>
      </c>
      <c r="AB135">
        <v>1.45</v>
      </c>
      <c r="AC135">
        <v>0.67</v>
      </c>
      <c r="AD135">
        <v>1.46</v>
      </c>
      <c r="AE135">
        <v>2.95</v>
      </c>
      <c r="AF135">
        <v>680757</v>
      </c>
      <c r="AG135">
        <v>657041</v>
      </c>
      <c r="AI135">
        <v>0</v>
      </c>
      <c r="AJ135">
        <v>1</v>
      </c>
      <c r="AK135" t="s">
        <v>123</v>
      </c>
      <c r="AR135">
        <v>-5.9115109188127004</v>
      </c>
      <c r="AS135">
        <v>-135.22478374846699</v>
      </c>
      <c r="AT135">
        <v>-2.6082121780307901</v>
      </c>
      <c r="AU135">
        <v>19.141544415898899</v>
      </c>
      <c r="AV135">
        <v>27.680405717394699</v>
      </c>
      <c r="AW135">
        <v>-23.630260739070799</v>
      </c>
      <c r="AX135">
        <v>3.44</v>
      </c>
      <c r="AY135">
        <v>1.61</v>
      </c>
      <c r="BC135">
        <v>93.8</v>
      </c>
      <c r="BD135">
        <v>2387</v>
      </c>
      <c r="BE135">
        <v>6.6</v>
      </c>
      <c r="BF135">
        <v>746607</v>
      </c>
      <c r="BG135">
        <v>668939</v>
      </c>
      <c r="BH135">
        <v>663624</v>
      </c>
      <c r="BI135">
        <v>702616</v>
      </c>
      <c r="BJ135">
        <v>602104</v>
      </c>
      <c r="BK135">
        <v>683002</v>
      </c>
      <c r="BL135">
        <v>681297</v>
      </c>
      <c r="BM135">
        <v>656775</v>
      </c>
      <c r="BN135">
        <v>623993</v>
      </c>
      <c r="BO135">
        <v>53.86</v>
      </c>
      <c r="BW135">
        <v>8</v>
      </c>
      <c r="BX135">
        <v>5</v>
      </c>
      <c r="BY135" t="s">
        <v>130</v>
      </c>
      <c r="BZ135">
        <v>0</v>
      </c>
      <c r="CA135">
        <v>1</v>
      </c>
      <c r="CB135">
        <v>0</v>
      </c>
      <c r="CC135">
        <v>1</v>
      </c>
      <c r="CD135">
        <v>1</v>
      </c>
      <c r="CE135">
        <v>0</v>
      </c>
      <c r="CF135">
        <v>0</v>
      </c>
      <c r="CG135">
        <v>1</v>
      </c>
      <c r="CH135" t="s">
        <v>126</v>
      </c>
      <c r="CI135" t="s">
        <v>126</v>
      </c>
      <c r="CJ135">
        <v>128</v>
      </c>
      <c r="CK135">
        <v>0</v>
      </c>
      <c r="CL135">
        <v>-0.11700000000000001</v>
      </c>
      <c r="CM135">
        <v>70</v>
      </c>
      <c r="CN135">
        <v>6.7</v>
      </c>
      <c r="CP135">
        <v>0.11700000000000001</v>
      </c>
      <c r="CR135">
        <v>-1</v>
      </c>
      <c r="CS135">
        <v>-1</v>
      </c>
      <c r="CT135">
        <v>0.59199999999999997</v>
      </c>
      <c r="CU135">
        <v>0.59199999999999997</v>
      </c>
      <c r="CV135">
        <v>26</v>
      </c>
      <c r="CW135">
        <v>31</v>
      </c>
      <c r="CX135">
        <v>27</v>
      </c>
      <c r="CY135">
        <v>32</v>
      </c>
      <c r="CZ135">
        <v>1</v>
      </c>
      <c r="DA135">
        <v>0</v>
      </c>
      <c r="DB135">
        <v>6</v>
      </c>
      <c r="DC135">
        <v>2</v>
      </c>
      <c r="DD135">
        <v>6</v>
      </c>
      <c r="DE135">
        <v>1</v>
      </c>
      <c r="DF135">
        <v>1.96</v>
      </c>
      <c r="DG135">
        <v>1.45</v>
      </c>
      <c r="DH135">
        <v>-1.45</v>
      </c>
      <c r="DI135">
        <v>20.6</v>
      </c>
      <c r="DJ135" s="6">
        <f>(-AS135-SQRT(AS135^2-2*AV135*(50-BO135)))/AV135</f>
        <v>-2.8462150413046151E-2</v>
      </c>
      <c r="DK135" s="2">
        <f>AR135+AU135*$DJ135</f>
        <v>-6.4563204351160186</v>
      </c>
      <c r="DL135" s="2">
        <f>AS135+AV135*$DJ135</f>
        <v>-136.01262761948962</v>
      </c>
      <c r="DM135" s="2">
        <f>AT135+AW135*$DJ135</f>
        <v>-1.9356441425758579</v>
      </c>
      <c r="DN135" s="4">
        <f>(-DL135-SQRT(DL135^2-2*AV135*(BO135-17/12)))/AV135</f>
        <v>0.40202313470845047</v>
      </c>
      <c r="DO135" s="12">
        <f t="shared" si="39"/>
        <v>1.2390232541246924</v>
      </c>
      <c r="DP135" s="12">
        <f t="shared" si="40"/>
        <v>-124.88446414298089</v>
      </c>
      <c r="DQ135" s="12">
        <f t="shared" si="41"/>
        <v>-11.435555638875126</v>
      </c>
      <c r="DR135" s="5">
        <f>(2 *DK135 +AU135*$DN135)/2</f>
        <v>-2.6086485904956631</v>
      </c>
      <c r="DS135" s="5">
        <f>(2 *DL135 +AV135*$DN135)/2</f>
        <v>-130.44854588123525</v>
      </c>
      <c r="DT135" s="5">
        <f>(2 *DM135 +AW135*$DN135)/2</f>
        <v>-6.6855998907254914</v>
      </c>
      <c r="DU135" s="5">
        <f>SQRT(DR135^2+DS135^2+DT135^2)</f>
        <v>130.64580137109763</v>
      </c>
      <c r="DV135" s="16">
        <f>DR135/$DU135</f>
        <v>-1.9967335828005923E-2</v>
      </c>
      <c r="DW135" s="16">
        <f>DS135/$DU135</f>
        <v>-0.99849015056134804</v>
      </c>
      <c r="DX135" s="16">
        <f>DT135/$DU135</f>
        <v>-5.1173476840140737E-2</v>
      </c>
      <c r="DY135" s="16">
        <f t="shared" si="42"/>
        <v>28.458030961176938</v>
      </c>
      <c r="DZ135" s="9">
        <f>AU135+$DY135*DV135</f>
        <v>18.57331335469329</v>
      </c>
      <c r="EA135" s="9">
        <f>AV135+$DY135*DW135</f>
        <v>-0.73465790171036716</v>
      </c>
      <c r="EB135" s="9">
        <f>AW135+$DY135*DX135+32.174</f>
        <v>7.0874428726214056</v>
      </c>
      <c r="EC135" s="9">
        <f t="shared" si="43"/>
        <v>19.893203303561886</v>
      </c>
      <c r="ED135" s="22">
        <f t="shared" si="44"/>
        <v>0.21651169456256444</v>
      </c>
      <c r="EE135" s="22">
        <f t="shared" si="45"/>
        <v>0.17162618086756731</v>
      </c>
      <c r="EF135" s="22">
        <f t="shared" si="46"/>
        <v>1769.5631757257815</v>
      </c>
      <c r="EG135" s="23">
        <f t="shared" si="47"/>
        <v>0.74133354659647321</v>
      </c>
      <c r="EH135" s="12">
        <f>IF(S135="L",1,-1)</f>
        <v>1</v>
      </c>
      <c r="EI135" s="10">
        <f>DEGREES(ATAN(DM135/SQRT(DL135^2+DK135^2)))</f>
        <v>-0.81442468608791774</v>
      </c>
      <c r="EJ135" s="10">
        <f>-DEGREES(ATAN(DK135/SQRT(DL135^2+DM135^2)))*EH135</f>
        <v>2.7174320584881033</v>
      </c>
      <c r="EK135" s="10">
        <f>DEGREES(ATAN(DQ135/SQRT(DP135^2+DO135^2)))</f>
        <v>-5.2316753228599371</v>
      </c>
      <c r="EL135" s="10">
        <f>-DEGREES(ATAN(DO135/SQRT(DP135^2+DQ135^2)))*EH135</f>
        <v>-0.56606509798507931</v>
      </c>
      <c r="EM135" s="15">
        <f>(AD135-D135- (DK135/DL135)*(17/12-BO135))*12*EH135</f>
        <v>17.272899651598248</v>
      </c>
      <c r="EN135" s="15">
        <f>(AE135-E135-(DM135/DL135)*(17/12-BO135)+0.5*32.174*DN135^2)*12</f>
        <v>7.9963503998955989</v>
      </c>
      <c r="EO135" s="15">
        <f t="shared" si="48"/>
        <v>19.034040088538571</v>
      </c>
      <c r="EP135" s="15">
        <f>EM135/DN135*0.4</f>
        <v>17.185975791293359</v>
      </c>
      <c r="EQ135" s="15">
        <f>EN135/DN135*0.4</f>
        <v>7.9561096957214659</v>
      </c>
      <c r="ER135" s="17">
        <f>SIN(RADIANS(CJ135))*EH135</f>
        <v>0.78801075360672201</v>
      </c>
      <c r="ES135" s="17">
        <f t="shared" si="49"/>
        <v>0.61566147532565829</v>
      </c>
      <c r="ET135" s="16">
        <f t="shared" si="50"/>
        <v>1</v>
      </c>
      <c r="EU135" s="20">
        <f>(0.5*DZ135*DN135^2)*12*EH135</f>
        <v>18.011203263701155</v>
      </c>
      <c r="EV135" s="20">
        <f>(0.5*EB135*DN135^2)*12</f>
        <v>6.8729457023023528</v>
      </c>
      <c r="EW135" s="20">
        <f t="shared" si="51"/>
        <v>19.277988111656143</v>
      </c>
      <c r="EX135" s="14">
        <f t="shared" si="52"/>
        <v>2.8199413238135698</v>
      </c>
      <c r="EY135" s="14">
        <f t="shared" si="53"/>
        <v>-4.9957688998303702</v>
      </c>
      <c r="EZ135" s="5">
        <f t="shared" si="54"/>
        <v>2.27387137724841</v>
      </c>
      <c r="FA135" s="5">
        <f t="shared" si="55"/>
        <v>-3.7221748024217813</v>
      </c>
      <c r="FB135" s="9">
        <f>IFERROR(INDEX('Pitcher Heights'!$B:$B,MATCH(H135,'Pitcher Heights'!A:A,0)),75)</f>
        <v>77</v>
      </c>
      <c r="FC135" s="26">
        <f>(9.58+0.31*FB135+1.02*ABS(D135)-2.57*E135-1.88*BE135)</f>
        <v>9.1331000000000078</v>
      </c>
      <c r="FD135" s="26">
        <f>17.16 -0.25*FB135-0.85*ABS(D135)+2.53*E135+0.665*BE135</f>
        <v>14.409399999999998</v>
      </c>
      <c r="FE135" s="26">
        <f t="shared" si="56"/>
        <v>8.0528757912933511</v>
      </c>
      <c r="FF135" s="26">
        <f t="shared" si="57"/>
        <v>-6.4532903042785321</v>
      </c>
    </row>
    <row r="136" spans="1:162" x14ac:dyDescent="0.25">
      <c r="A136" t="s">
        <v>127</v>
      </c>
      <c r="B136" s="1">
        <v>45505</v>
      </c>
      <c r="C136">
        <v>93.2</v>
      </c>
      <c r="D136">
        <v>2.39</v>
      </c>
      <c r="E136">
        <v>5.57</v>
      </c>
      <c r="F136" t="s">
        <v>114</v>
      </c>
      <c r="G136">
        <v>681807</v>
      </c>
      <c r="H136">
        <v>669432</v>
      </c>
      <c r="I136" t="s">
        <v>169</v>
      </c>
      <c r="J136" t="s">
        <v>136</v>
      </c>
      <c r="O136">
        <v>4</v>
      </c>
      <c r="P136" t="s">
        <v>173</v>
      </c>
      <c r="Q136" t="s">
        <v>118</v>
      </c>
      <c r="R136" t="s">
        <v>118</v>
      </c>
      <c r="S136" t="s">
        <v>119</v>
      </c>
      <c r="T136" t="s">
        <v>120</v>
      </c>
      <c r="U136" t="s">
        <v>121</v>
      </c>
      <c r="V136" t="s">
        <v>138</v>
      </c>
      <c r="X136" t="s">
        <v>150</v>
      </c>
      <c r="Y136">
        <v>3</v>
      </c>
      <c r="Z136">
        <v>2</v>
      </c>
      <c r="AA136">
        <v>2024</v>
      </c>
      <c r="AB136">
        <v>1.6</v>
      </c>
      <c r="AC136">
        <v>0.52</v>
      </c>
      <c r="AD136">
        <v>-0.32</v>
      </c>
      <c r="AE136">
        <v>2.74</v>
      </c>
      <c r="AG136">
        <v>608070</v>
      </c>
      <c r="AH136">
        <v>647304</v>
      </c>
      <c r="AI136">
        <v>2</v>
      </c>
      <c r="AJ136">
        <v>3</v>
      </c>
      <c r="AK136" t="s">
        <v>123</v>
      </c>
      <c r="AL136">
        <v>76.64</v>
      </c>
      <c r="AM136">
        <v>41.67</v>
      </c>
      <c r="AR136">
        <v>-10.572032374272</v>
      </c>
      <c r="AS136">
        <v>-135.34055975396001</v>
      </c>
      <c r="AT136">
        <v>-2.61834435620999</v>
      </c>
      <c r="AU136">
        <v>22.006665700709299</v>
      </c>
      <c r="AV136">
        <v>30.489695858637901</v>
      </c>
      <c r="AW136">
        <v>-25.424990267631902</v>
      </c>
      <c r="AX136">
        <v>3.31</v>
      </c>
      <c r="AY136">
        <v>1.52</v>
      </c>
      <c r="AZ136">
        <v>407</v>
      </c>
      <c r="BA136">
        <v>100.8</v>
      </c>
      <c r="BB136">
        <v>30</v>
      </c>
      <c r="BC136">
        <v>93.9</v>
      </c>
      <c r="BD136">
        <v>2387</v>
      </c>
      <c r="BE136">
        <v>6.9</v>
      </c>
      <c r="BF136">
        <v>746607</v>
      </c>
      <c r="BG136">
        <v>668939</v>
      </c>
      <c r="BH136">
        <v>663624</v>
      </c>
      <c r="BI136">
        <v>702616</v>
      </c>
      <c r="BJ136">
        <v>602104</v>
      </c>
      <c r="BK136">
        <v>683002</v>
      </c>
      <c r="BL136">
        <v>681297</v>
      </c>
      <c r="BM136">
        <v>656775</v>
      </c>
      <c r="BN136">
        <v>623993</v>
      </c>
      <c r="BO136">
        <v>53.6</v>
      </c>
      <c r="BP136">
        <v>0.57399999999999995</v>
      </c>
      <c r="BQ136">
        <v>1.107</v>
      </c>
      <c r="BR136">
        <v>2</v>
      </c>
      <c r="BS136">
        <v>1</v>
      </c>
      <c r="BT136">
        <v>0</v>
      </c>
      <c r="BU136">
        <v>3</v>
      </c>
      <c r="BV136">
        <v>6</v>
      </c>
      <c r="BW136">
        <v>25</v>
      </c>
      <c r="BX136">
        <v>7</v>
      </c>
      <c r="BY136" t="s">
        <v>130</v>
      </c>
      <c r="BZ136">
        <v>2</v>
      </c>
      <c r="CA136">
        <v>1</v>
      </c>
      <c r="CB136">
        <v>2</v>
      </c>
      <c r="CC136">
        <v>1</v>
      </c>
      <c r="CD136">
        <v>1</v>
      </c>
      <c r="CE136">
        <v>5</v>
      </c>
      <c r="CF136">
        <v>5</v>
      </c>
      <c r="CG136">
        <v>1</v>
      </c>
      <c r="CH136" t="s">
        <v>126</v>
      </c>
      <c r="CI136" t="s">
        <v>126</v>
      </c>
      <c r="CJ136">
        <v>125</v>
      </c>
      <c r="CK136">
        <v>0.222</v>
      </c>
      <c r="CL136">
        <v>2.6230000000000002</v>
      </c>
      <c r="CM136">
        <v>72.900000000000006</v>
      </c>
      <c r="CN136">
        <v>7.3</v>
      </c>
      <c r="CO136">
        <v>2.1070000000000002</v>
      </c>
      <c r="CP136">
        <v>-2.6230000000000002</v>
      </c>
      <c r="CQ136">
        <v>100.8</v>
      </c>
      <c r="CR136">
        <v>1</v>
      </c>
      <c r="CS136">
        <v>1</v>
      </c>
      <c r="CT136">
        <v>0.66800000000000004</v>
      </c>
      <c r="CU136">
        <v>0.66800000000000004</v>
      </c>
      <c r="CV136">
        <v>26</v>
      </c>
      <c r="CW136">
        <v>28</v>
      </c>
      <c r="CX136">
        <v>27</v>
      </c>
      <c r="CY136">
        <v>29</v>
      </c>
      <c r="CZ136">
        <v>2</v>
      </c>
      <c r="DA136">
        <v>1</v>
      </c>
      <c r="DB136">
        <v>6</v>
      </c>
      <c r="DC136">
        <v>3</v>
      </c>
      <c r="DD136">
        <v>6</v>
      </c>
      <c r="DE136">
        <v>1</v>
      </c>
      <c r="DF136">
        <v>2.12</v>
      </c>
      <c r="DG136">
        <v>1.6</v>
      </c>
      <c r="DH136">
        <v>-1.6</v>
      </c>
      <c r="DI136">
        <v>19.8</v>
      </c>
      <c r="DJ136" s="6">
        <f>(-AS136-SQRT(AS136^2-2*AV136*(50-BO136)))/AV136</f>
        <v>-2.6520341502163369E-2</v>
      </c>
      <c r="DK136" s="2">
        <f>AR136+AU136*$DJ136</f>
        <v>-11.155656663978757</v>
      </c>
      <c r="DL136" s="2">
        <f>AS136+AV136*$DJ136</f>
        <v>-136.14915690042818</v>
      </c>
      <c r="DM136" s="2">
        <f>AT136+AW136*$DJ136</f>
        <v>-1.9440649316232119</v>
      </c>
      <c r="DN136" s="4">
        <f>(-DL136-SQRT(DL136^2-2*AV136*(BO136-17/12)))/AV136</f>
        <v>0.40131398350073222</v>
      </c>
      <c r="DO136" s="12">
        <f t="shared" si="39"/>
        <v>-2.324073988058176</v>
      </c>
      <c r="DP136" s="12">
        <f t="shared" si="40"/>
        <v>-123.91321559967243</v>
      </c>
      <c r="DQ136" s="12">
        <f t="shared" si="41"/>
        <v>-12.147469056393918</v>
      </c>
      <c r="DR136" s="5">
        <f>(2 *DK136 +AU136*$DN136)/2</f>
        <v>-6.7398653260184664</v>
      </c>
      <c r="DS136" s="5">
        <f>(2 *DL136 +AV136*$DN136)/2</f>
        <v>-130.0311862500503</v>
      </c>
      <c r="DT136" s="5">
        <f>(2 *DM136 +AW136*$DN136)/2</f>
        <v>-7.0457669940085648</v>
      </c>
      <c r="DU136" s="5">
        <f>SQRT(DR136^2+DS136^2+DT136^2)</f>
        <v>130.39623466474021</v>
      </c>
      <c r="DV136" s="16">
        <f>DR136/$DU136</f>
        <v>-5.1687576281226465E-2</v>
      </c>
      <c r="DW136" s="16">
        <f>DS136/$DU136</f>
        <v>-0.99720046812986218</v>
      </c>
      <c r="DX136" s="16">
        <f>DT136/$DU136</f>
        <v>-5.403351570790238E-2</v>
      </c>
      <c r="DY136" s="16">
        <f t="shared" si="42"/>
        <v>31.906482918858394</v>
      </c>
      <c r="DZ136" s="9">
        <f>AU136+$DY136*DV136</f>
        <v>20.357496930975156</v>
      </c>
      <c r="EA136" s="9">
        <f>AV136+$DY136*DW136</f>
        <v>-1.3274638444251394</v>
      </c>
      <c r="EB136" s="9">
        <f>AW136+$DY136*DX136+32.174</f>
        <v>5.0249902863880429</v>
      </c>
      <c r="EC136" s="9">
        <f t="shared" si="43"/>
        <v>21.010482358366097</v>
      </c>
      <c r="ED136" s="22">
        <f t="shared" si="44"/>
        <v>0.2295479791327214</v>
      </c>
      <c r="EE136" s="22">
        <f t="shared" si="45"/>
        <v>0.1908031862455149</v>
      </c>
      <c r="EF136" s="22">
        <f t="shared" si="46"/>
        <v>1963.530945463697</v>
      </c>
      <c r="EG136" s="23">
        <f t="shared" si="47"/>
        <v>0.82259360932706205</v>
      </c>
      <c r="EH136" s="12">
        <f>IF(S136="L",1,-1)</f>
        <v>1</v>
      </c>
      <c r="EI136" s="10">
        <f>DEGREES(ATAN(DM136/SQRT(DL136^2+DK136^2)))</f>
        <v>-0.81533510511037077</v>
      </c>
      <c r="EJ136" s="10">
        <f>-DEGREES(ATAN(DK136/SQRT(DL136^2+DM136^2)))*EH136</f>
        <v>4.683706312928221</v>
      </c>
      <c r="EK136" s="10">
        <f>DEGREES(ATAN(DQ136/SQRT(DP136^2+DO136^2)))</f>
        <v>-5.5979555623964421</v>
      </c>
      <c r="EL136" s="10">
        <f>-DEGREES(ATAN(DO136/SQRT(DP136^2+DQ136^2)))*EH136</f>
        <v>1.0693691212000209</v>
      </c>
      <c r="EM136" s="15">
        <f>(AD136-D136- (DK136/DL136)*(17/12-BO136))*12*EH136</f>
        <v>18.788964095109488</v>
      </c>
      <c r="EN136" s="15">
        <f>(AE136-E136-(DM136/DL136)*(17/12-BO136)+0.5*32.174*DN136^2)*12</f>
        <v>6.071767564090278</v>
      </c>
      <c r="EO136" s="15">
        <f t="shared" si="48"/>
        <v>19.745671250166509</v>
      </c>
      <c r="EP136" s="15">
        <f>EM136/DN136*0.4</f>
        <v>18.727445210067252</v>
      </c>
      <c r="EQ136" s="15">
        <f>EN136/DN136*0.4</f>
        <v>6.0518873637297013</v>
      </c>
      <c r="ER136" s="17">
        <f>SIN(RADIANS(CJ136))*EH136</f>
        <v>0.81915204428899169</v>
      </c>
      <c r="ES136" s="17">
        <f t="shared" si="49"/>
        <v>0.57357643635104616</v>
      </c>
      <c r="ET136" s="16">
        <f t="shared" si="50"/>
        <v>1</v>
      </c>
      <c r="EU136" s="20">
        <f>(0.5*DZ136*DN136^2)*12*EH136</f>
        <v>19.671805135877431</v>
      </c>
      <c r="EV136" s="20">
        <f>(0.5*EB136*DN136^2)*12</f>
        <v>4.855735951166734</v>
      </c>
      <c r="EW136" s="20">
        <f t="shared" si="51"/>
        <v>20.262233068726328</v>
      </c>
      <c r="EX136" s="14">
        <f t="shared" si="52"/>
        <v>3.0739554957702495</v>
      </c>
      <c r="EY136" s="14">
        <f t="shared" si="53"/>
        <v>-6.7662034849076349</v>
      </c>
      <c r="EZ136" s="5">
        <f t="shared" si="54"/>
        <v>2.6142571246772235</v>
      </c>
      <c r="FA136" s="5">
        <f t="shared" si="55"/>
        <v>-5.253884184939535</v>
      </c>
      <c r="FB136" s="9">
        <f>IFERROR(INDEX('Pitcher Heights'!$B:$B,MATCH(H136,'Pitcher Heights'!A:A,0)),75)</f>
        <v>77</v>
      </c>
      <c r="FC136" s="26">
        <f>(9.58+0.31*FB136+1.02*ABS(D136)-2.57*E136-1.88*BE136)</f>
        <v>8.6009000000000047</v>
      </c>
      <c r="FD136" s="26">
        <f>17.16 -0.25*FB136-0.85*ABS(D136)+2.53*E136+0.665*BE136</f>
        <v>14.559100000000001</v>
      </c>
      <c r="FE136" s="26">
        <f t="shared" si="56"/>
        <v>10.126545210067247</v>
      </c>
      <c r="FF136" s="26">
        <f t="shared" si="57"/>
        <v>-8.5072126362702996</v>
      </c>
    </row>
    <row r="137" spans="1:162" x14ac:dyDescent="0.25">
      <c r="A137" t="s">
        <v>153</v>
      </c>
      <c r="B137" s="1">
        <v>45505</v>
      </c>
      <c r="C137">
        <v>81</v>
      </c>
      <c r="D137">
        <v>2.2599999999999998</v>
      </c>
      <c r="E137">
        <v>5.99</v>
      </c>
      <c r="F137" t="s">
        <v>206</v>
      </c>
      <c r="G137">
        <v>602104</v>
      </c>
      <c r="H137">
        <v>682120</v>
      </c>
      <c r="I137" t="s">
        <v>162</v>
      </c>
      <c r="J137" t="s">
        <v>160</v>
      </c>
      <c r="O137">
        <v>7</v>
      </c>
      <c r="P137" t="s">
        <v>241</v>
      </c>
      <c r="Q137" t="s">
        <v>118</v>
      </c>
      <c r="R137" t="s">
        <v>118</v>
      </c>
      <c r="S137" t="s">
        <v>119</v>
      </c>
      <c r="T137" t="s">
        <v>120</v>
      </c>
      <c r="U137" t="s">
        <v>121</v>
      </c>
      <c r="V137" t="s">
        <v>129</v>
      </c>
      <c r="W137">
        <v>2</v>
      </c>
      <c r="Y137">
        <v>0</v>
      </c>
      <c r="Z137">
        <v>2</v>
      </c>
      <c r="AA137">
        <v>2024</v>
      </c>
      <c r="AB137">
        <v>-1.0900000000000001</v>
      </c>
      <c r="AC137">
        <v>0</v>
      </c>
      <c r="AD137">
        <v>-0.62</v>
      </c>
      <c r="AE137">
        <v>1.73</v>
      </c>
      <c r="AI137">
        <v>0</v>
      </c>
      <c r="AJ137">
        <v>8</v>
      </c>
      <c r="AK137" t="s">
        <v>140</v>
      </c>
      <c r="AR137">
        <v>-4.3515119377265696</v>
      </c>
      <c r="AS137">
        <v>-117.87599652629299</v>
      </c>
      <c r="AT137">
        <v>-2.8438306230867401</v>
      </c>
      <c r="AU137">
        <v>-9.2294696007509192</v>
      </c>
      <c r="AV137">
        <v>23.8278906985914</v>
      </c>
      <c r="AW137">
        <v>-31.846108417167802</v>
      </c>
      <c r="AX137">
        <v>3.22</v>
      </c>
      <c r="AY137">
        <v>1.51</v>
      </c>
      <c r="BC137">
        <v>80.900000000000006</v>
      </c>
      <c r="BD137">
        <v>2517</v>
      </c>
      <c r="BE137">
        <v>6.3</v>
      </c>
      <c r="BF137">
        <v>746607</v>
      </c>
      <c r="BG137">
        <v>666310</v>
      </c>
      <c r="BH137">
        <v>647304</v>
      </c>
      <c r="BI137">
        <v>671289</v>
      </c>
      <c r="BJ137">
        <v>608070</v>
      </c>
      <c r="BK137">
        <v>677587</v>
      </c>
      <c r="BL137">
        <v>680757</v>
      </c>
      <c r="BM137">
        <v>657041</v>
      </c>
      <c r="BN137">
        <v>678877</v>
      </c>
      <c r="BO137">
        <v>54.16</v>
      </c>
      <c r="BQ137">
        <v>0</v>
      </c>
      <c r="BR137">
        <v>0</v>
      </c>
      <c r="BS137">
        <v>1</v>
      </c>
      <c r="BT137">
        <v>0</v>
      </c>
      <c r="BU137">
        <v>0</v>
      </c>
      <c r="BW137">
        <v>63</v>
      </c>
      <c r="BX137">
        <v>4</v>
      </c>
      <c r="BY137" t="s">
        <v>155</v>
      </c>
      <c r="BZ137">
        <v>10</v>
      </c>
      <c r="CA137">
        <v>2</v>
      </c>
      <c r="CB137">
        <v>2</v>
      </c>
      <c r="CC137">
        <v>10</v>
      </c>
      <c r="CD137">
        <v>2</v>
      </c>
      <c r="CE137">
        <v>10</v>
      </c>
      <c r="CF137">
        <v>2</v>
      </c>
      <c r="CG137">
        <v>10</v>
      </c>
      <c r="CH137" t="s">
        <v>125</v>
      </c>
      <c r="CI137" t="s">
        <v>126</v>
      </c>
      <c r="CJ137">
        <v>313</v>
      </c>
      <c r="CK137">
        <v>1E-3</v>
      </c>
      <c r="CL137">
        <v>-0.14599999999999999</v>
      </c>
      <c r="CM137">
        <v>70.900000000000006</v>
      </c>
      <c r="CN137">
        <v>8.4</v>
      </c>
      <c r="CP137">
        <v>0.14599999999999999</v>
      </c>
      <c r="CR137">
        <v>8</v>
      </c>
      <c r="CS137">
        <v>-8</v>
      </c>
      <c r="CT137">
        <v>0.998</v>
      </c>
      <c r="CU137">
        <v>2E-3</v>
      </c>
      <c r="CV137">
        <v>27</v>
      </c>
      <c r="CW137">
        <v>30</v>
      </c>
      <c r="CX137">
        <v>28</v>
      </c>
      <c r="CY137">
        <v>30</v>
      </c>
      <c r="CZ137">
        <v>1</v>
      </c>
      <c r="DA137">
        <v>2</v>
      </c>
      <c r="DB137">
        <v>2</v>
      </c>
      <c r="DC137">
        <v>1</v>
      </c>
      <c r="DD137">
        <v>3</v>
      </c>
      <c r="DE137">
        <v>2</v>
      </c>
      <c r="DF137">
        <v>3.49</v>
      </c>
      <c r="DG137">
        <v>-1.0900000000000001</v>
      </c>
      <c r="DH137">
        <v>1.0900000000000001</v>
      </c>
      <c r="DI137">
        <v>36.6</v>
      </c>
      <c r="DJ137" s="6">
        <f>(-AS137-SQRT(AS137^2-2*AV137*(50-BO137)))/AV137</f>
        <v>-3.5166331509176613E-2</v>
      </c>
      <c r="DK137" s="2">
        <f>AR137+AU137*$DJ137</f>
        <v>-4.0269453500926948</v>
      </c>
      <c r="DL137" s="2">
        <f>AS137+AV137*$DJ137</f>
        <v>-118.71393602976408</v>
      </c>
      <c r="DM137" s="2">
        <f>AT137+AW137*$DJ137</f>
        <v>-1.7239198172114374</v>
      </c>
      <c r="DN137" s="4">
        <f>(-DL137-SQRT(DL137^2-2*AV137*(BO137-17/12)))/AV137</f>
        <v>0.46609129213216655</v>
      </c>
      <c r="DO137" s="12">
        <f t="shared" si="39"/>
        <v>-8.3287207620012431</v>
      </c>
      <c r="DP137" s="12">
        <f t="shared" si="40"/>
        <v>-107.60796366527359</v>
      </c>
      <c r="DQ137" s="12">
        <f t="shared" si="41"/>
        <v>-16.567113638750243</v>
      </c>
      <c r="DR137" s="5">
        <f>(2 *DK137 +AU137*$DN137)/2</f>
        <v>-6.1778330560469685</v>
      </c>
      <c r="DS137" s="5">
        <f>(2 *DL137 +AV137*$DN137)/2</f>
        <v>-113.16094984751884</v>
      </c>
      <c r="DT137" s="5">
        <f>(2 *DM137 +AW137*$DN137)/2</f>
        <v>-9.1455167279808407</v>
      </c>
      <c r="DU137" s="5">
        <f>SQRT(DR137^2+DS137^2+DT137^2)</f>
        <v>113.69787450908147</v>
      </c>
      <c r="DV137" s="16">
        <f>DR137/$DU137</f>
        <v>-5.4335519311344047E-2</v>
      </c>
      <c r="DW137" s="16">
        <f>DS137/$DU137</f>
        <v>-0.99527761918258417</v>
      </c>
      <c r="DX137" s="16">
        <f>DT137/$DU137</f>
        <v>-8.0437007001835856E-2</v>
      </c>
      <c r="DY137" s="16">
        <f t="shared" si="42"/>
        <v>23.240252918455944</v>
      </c>
      <c r="DZ137" s="9">
        <f>AU137+$DY137*DV137</f>
        <v>-10.492240812002201</v>
      </c>
      <c r="EA137" s="9">
        <f>AV137+$DY137*DW137</f>
        <v>0.6973871047094633</v>
      </c>
      <c r="EB137" s="9">
        <f>AW137+$DY137*DX137+32.174</f>
        <v>-1.5414848038940789</v>
      </c>
      <c r="EC137" s="9">
        <f t="shared" si="43"/>
        <v>10.627776880961326</v>
      </c>
      <c r="ED137" s="22">
        <f t="shared" si="44"/>
        <v>0.15272329616753982</v>
      </c>
      <c r="EE137" s="22">
        <f t="shared" si="45"/>
        <v>0.1006149416469886</v>
      </c>
      <c r="EF137" s="22">
        <f t="shared" si="46"/>
        <v>902.82151931958185</v>
      </c>
      <c r="EG137" s="23">
        <f t="shared" si="47"/>
        <v>0.35868951899864199</v>
      </c>
      <c r="EH137" s="12">
        <f>IF(S137="L",1,-1)</f>
        <v>1</v>
      </c>
      <c r="EI137" s="10">
        <f>DEGREES(ATAN(DM137/SQRT(DL137^2+DK137^2)))</f>
        <v>-0.83149143609417109</v>
      </c>
      <c r="EJ137" s="10">
        <f>-DEGREES(ATAN(DK137/SQRT(DL137^2+DM137^2)))*EH137</f>
        <v>1.9426046304898437</v>
      </c>
      <c r="EK137" s="10">
        <f>DEGREES(ATAN(DQ137/SQRT(DP137^2+DO137^2)))</f>
        <v>-8.7267293859712343</v>
      </c>
      <c r="EL137" s="10">
        <f>-DEGREES(ATAN(DO137/SQRT(DP137^2+DQ137^2)))*EH137</f>
        <v>4.3744606307862997</v>
      </c>
      <c r="EM137" s="15">
        <f>(AD137-D137- (DK137/DL137)*(17/12-BO137))*12*EH137</f>
        <v>-13.090454500795532</v>
      </c>
      <c r="EN137" s="15">
        <f>(AE137-E137-(DM137/DL137)*(17/12-BO137)+0.5*32.174*DN137^2)*12</f>
        <v>8.1193389865799048E-3</v>
      </c>
      <c r="EO137" s="15">
        <f t="shared" si="48"/>
        <v>13.090457018800512</v>
      </c>
      <c r="EP137" s="15">
        <f>EM137/DN137*0.4</f>
        <v>-11.234240777949189</v>
      </c>
      <c r="EQ137" s="15">
        <f>EN137/DN137*0.4</f>
        <v>6.9680246111764356E-3</v>
      </c>
      <c r="ER137" s="17">
        <f>SIN(RADIANS(CJ137))*EH137</f>
        <v>-0.73135370161917035</v>
      </c>
      <c r="ES137" s="17">
        <f t="shared" si="49"/>
        <v>-0.68199836006249859</v>
      </c>
      <c r="ET137" s="16">
        <f t="shared" si="50"/>
        <v>1</v>
      </c>
      <c r="EU137" s="20">
        <f>(0.5*DZ137*DN137^2)*12*EH137</f>
        <v>-13.676075147020207</v>
      </c>
      <c r="EV137" s="20">
        <f>(0.5*EB137*DN137^2)*12</f>
        <v>-2.0092430581587286</v>
      </c>
      <c r="EW137" s="20">
        <f t="shared" si="51"/>
        <v>13.822882806914873</v>
      </c>
      <c r="EX137" s="14">
        <f t="shared" si="52"/>
        <v>-3.5666586391350279</v>
      </c>
      <c r="EY137" s="14">
        <f t="shared" si="53"/>
        <v>7.417940347493321</v>
      </c>
      <c r="EZ137" s="5">
        <f t="shared" si="54"/>
        <v>-3.5167003042091292</v>
      </c>
      <c r="FA137" s="5">
        <f t="shared" si="55"/>
        <v>8.935789558277154</v>
      </c>
      <c r="FB137" s="9">
        <f>IFERROR(INDEX('Pitcher Heights'!$B:$B,MATCH(H137,'Pitcher Heights'!A:A,0)),75)</f>
        <v>78</v>
      </c>
      <c r="FC137" s="26">
        <f>(9.58+0.31*FB137+1.02*ABS(D137)-2.57*E137-1.88*BE137)</f>
        <v>8.8268999999999966</v>
      </c>
      <c r="FD137" s="26">
        <f>17.16 -0.25*FB137-0.85*ABS(D137)+2.53*E137+0.665*BE137</f>
        <v>15.083200000000001</v>
      </c>
      <c r="FE137" s="26">
        <f t="shared" si="56"/>
        <v>-20.061140777949184</v>
      </c>
      <c r="FF137" s="26">
        <f t="shared" si="57"/>
        <v>-15.076231975388826</v>
      </c>
    </row>
    <row r="138" spans="1:162" x14ac:dyDescent="0.25">
      <c r="A138" t="s">
        <v>143</v>
      </c>
      <c r="B138" s="1">
        <v>45505</v>
      </c>
      <c r="C138">
        <v>88.9</v>
      </c>
      <c r="D138">
        <v>-1.6</v>
      </c>
      <c r="E138">
        <v>5.4</v>
      </c>
      <c r="F138" t="s">
        <v>134</v>
      </c>
      <c r="G138">
        <v>681297</v>
      </c>
      <c r="H138">
        <v>594902</v>
      </c>
      <c r="J138" t="s">
        <v>145</v>
      </c>
      <c r="O138">
        <v>1</v>
      </c>
      <c r="P138" t="s">
        <v>233</v>
      </c>
      <c r="Q138" t="s">
        <v>118</v>
      </c>
      <c r="R138" t="s">
        <v>119</v>
      </c>
      <c r="S138" t="s">
        <v>118</v>
      </c>
      <c r="T138" t="s">
        <v>120</v>
      </c>
      <c r="U138" t="s">
        <v>121</v>
      </c>
      <c r="V138" t="s">
        <v>129</v>
      </c>
      <c r="Y138">
        <v>0</v>
      </c>
      <c r="Z138">
        <v>0</v>
      </c>
      <c r="AA138">
        <v>2024</v>
      </c>
      <c r="AB138">
        <v>-0.55000000000000004</v>
      </c>
      <c r="AC138">
        <v>1.22</v>
      </c>
      <c r="AD138">
        <v>-0.77</v>
      </c>
      <c r="AE138">
        <v>3.04</v>
      </c>
      <c r="AI138">
        <v>0</v>
      </c>
      <c r="AJ138">
        <v>1</v>
      </c>
      <c r="AK138" t="s">
        <v>140</v>
      </c>
      <c r="AR138">
        <v>3.2301489684348699</v>
      </c>
      <c r="AS138">
        <v>-129.551013203964</v>
      </c>
      <c r="AT138">
        <v>-2.4101155631562499</v>
      </c>
      <c r="AU138">
        <v>-6.8517304774669698</v>
      </c>
      <c r="AV138">
        <v>24.627660201795301</v>
      </c>
      <c r="AW138">
        <v>-18.030321112652</v>
      </c>
      <c r="AX138">
        <v>3.48</v>
      </c>
      <c r="AY138">
        <v>1.6</v>
      </c>
      <c r="BC138">
        <v>90.3</v>
      </c>
      <c r="BD138">
        <v>1761</v>
      </c>
      <c r="BE138">
        <v>6.9</v>
      </c>
      <c r="BF138">
        <v>746607</v>
      </c>
      <c r="BG138">
        <v>666310</v>
      </c>
      <c r="BH138">
        <v>647304</v>
      </c>
      <c r="BI138">
        <v>671289</v>
      </c>
      <c r="BJ138">
        <v>608070</v>
      </c>
      <c r="BK138">
        <v>677587</v>
      </c>
      <c r="BL138">
        <v>680757</v>
      </c>
      <c r="BM138">
        <v>657041</v>
      </c>
      <c r="BN138">
        <v>678877</v>
      </c>
      <c r="BO138">
        <v>53.63</v>
      </c>
      <c r="BW138">
        <v>1</v>
      </c>
      <c r="BX138">
        <v>1</v>
      </c>
      <c r="BY138" t="s">
        <v>144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 t="s">
        <v>126</v>
      </c>
      <c r="CI138" t="s">
        <v>126</v>
      </c>
      <c r="CJ138">
        <v>219</v>
      </c>
      <c r="CK138">
        <v>0</v>
      </c>
      <c r="CL138">
        <v>-3.3000000000000002E-2</v>
      </c>
      <c r="CP138">
        <v>3.3000000000000002E-2</v>
      </c>
      <c r="CR138">
        <v>0</v>
      </c>
      <c r="CS138">
        <v>0</v>
      </c>
      <c r="CT138">
        <v>0.5</v>
      </c>
      <c r="CU138">
        <v>0.5</v>
      </c>
      <c r="CV138">
        <v>32</v>
      </c>
      <c r="CW138">
        <v>24</v>
      </c>
      <c r="CX138">
        <v>32</v>
      </c>
      <c r="CY138">
        <v>24</v>
      </c>
      <c r="CZ138">
        <v>1</v>
      </c>
      <c r="DA138">
        <v>0</v>
      </c>
      <c r="DB138">
        <v>6</v>
      </c>
      <c r="DC138">
        <v>1</v>
      </c>
      <c r="DD138">
        <v>6</v>
      </c>
      <c r="DE138">
        <v>1</v>
      </c>
      <c r="DF138">
        <v>1.63</v>
      </c>
      <c r="DG138">
        <v>0.55000000000000004</v>
      </c>
      <c r="DH138">
        <v>-0.55000000000000004</v>
      </c>
      <c r="DI138">
        <v>40.799999999999997</v>
      </c>
      <c r="DJ138" s="6">
        <f>(-AS138-SQRT(AS138^2-2*AV138*(50-BO138)))/AV138</f>
        <v>-2.7945620262856696E-2</v>
      </c>
      <c r="DK138" s="2">
        <f>AR138+AU138*$DJ138</f>
        <v>3.4216248265016036</v>
      </c>
      <c r="DL138" s="2">
        <f>AS138+AV138*$DJ138</f>
        <v>-130.23924844392604</v>
      </c>
      <c r="DM138" s="2">
        <f>AT138+AW138*$DJ138</f>
        <v>-1.9062470561247093</v>
      </c>
      <c r="DN138" s="4">
        <f>(-DL138-SQRT(DL138^2-2*AV138*(BO138-17/12)))/AV138</f>
        <v>0.41737349532267787</v>
      </c>
      <c r="DO138" s="12">
        <f t="shared" si="39"/>
        <v>0.56189412811229378</v>
      </c>
      <c r="DP138" s="12">
        <f t="shared" si="40"/>
        <v>-119.96031582388353</v>
      </c>
      <c r="DQ138" s="12">
        <f t="shared" si="41"/>
        <v>-9.4316252007025483</v>
      </c>
      <c r="DR138" s="5">
        <f>(2 *DK138 +AU138*$DN138)/2</f>
        <v>1.9917594773069487</v>
      </c>
      <c r="DS138" s="5">
        <f>(2 *DL138 +AV138*$DN138)/2</f>
        <v>-125.0997821339048</v>
      </c>
      <c r="DT138" s="5">
        <f>(2 *DM138 +AW138*$DN138)/2</f>
        <v>-5.6689361284136286</v>
      </c>
      <c r="DU138" s="5">
        <f>SQRT(DR138^2+DS138^2+DT138^2)</f>
        <v>125.24399958718151</v>
      </c>
      <c r="DV138" s="16">
        <f>DR138/$DU138</f>
        <v>1.5903033150266799E-2</v>
      </c>
      <c r="DW138" s="16">
        <f>DS138/$DU138</f>
        <v>-0.99884850808220704</v>
      </c>
      <c r="DX138" s="16">
        <f>DT138/$DU138</f>
        <v>-4.526313553622599E-2</v>
      </c>
      <c r="DY138" s="16">
        <f t="shared" si="42"/>
        <v>25.348452201497523</v>
      </c>
      <c r="DZ138" s="9">
        <f>AU138+$DY138*DV138</f>
        <v>-6.4486132017986009</v>
      </c>
      <c r="EA138" s="9">
        <f>AV138+$DY138*DW138</f>
        <v>-0.69160346186363597</v>
      </c>
      <c r="EB138" s="9">
        <f>AW138+$DY138*DX138+32.174</f>
        <v>12.996328459718072</v>
      </c>
      <c r="EC138" s="9">
        <f t="shared" si="43"/>
        <v>14.524719653327251</v>
      </c>
      <c r="ED138" s="22">
        <f t="shared" si="44"/>
        <v>0.17201307312618522</v>
      </c>
      <c r="EE138" s="22">
        <f t="shared" si="45"/>
        <v>0.11907585861706746</v>
      </c>
      <c r="EF138" s="22">
        <f t="shared" si="46"/>
        <v>1176.9763232678649</v>
      </c>
      <c r="EG138" s="23">
        <f t="shared" si="47"/>
        <v>0.66835679912996304</v>
      </c>
      <c r="EH138" s="12">
        <f>IF(S138="L",1,-1)</f>
        <v>-1</v>
      </c>
      <c r="EI138" s="10">
        <f>DEGREES(ATAN(DM138/SQRT(DL138^2+DK138^2)))</f>
        <v>-0.83826073391406908</v>
      </c>
      <c r="EJ138" s="10">
        <f>-DEGREES(ATAN(DK138/SQRT(DL138^2+DM138^2)))*EH138</f>
        <v>1.5047583388227164</v>
      </c>
      <c r="EK138" s="10">
        <f>DEGREES(ATAN(DQ138/SQRT(DP138^2+DO138^2)))</f>
        <v>-4.495462068385339</v>
      </c>
      <c r="EL138" s="10">
        <f>-DEGREES(ATAN(DO138/SQRT(DP138^2+DQ138^2)))*EH138</f>
        <v>0.26754583392652398</v>
      </c>
      <c r="EM138" s="15">
        <f>(AD138-D138- (DK138/DL138)*(17/12-BO138))*12*EH138</f>
        <v>6.5008846941855003</v>
      </c>
      <c r="EN138" s="15">
        <f>(AE138-E138-(DM138/DL138)*(17/12-BO138)+0.5*32.174*DN138^2)*12</f>
        <v>14.479034170643192</v>
      </c>
      <c r="EO138" s="15">
        <f t="shared" si="48"/>
        <v>15.871481730504827</v>
      </c>
      <c r="EP138" s="15">
        <f>EM138/DN138*0.4</f>
        <v>6.2302803288067601</v>
      </c>
      <c r="EQ138" s="15">
        <f>EN138/DN138*0.4</f>
        <v>13.876333148034931</v>
      </c>
      <c r="ER138" s="17">
        <f>SIN(RADIANS(CJ138))*EH138</f>
        <v>0.62932039104983761</v>
      </c>
      <c r="ES138" s="17">
        <f t="shared" si="49"/>
        <v>0.77714596145697079</v>
      </c>
      <c r="ET138" s="16">
        <f t="shared" si="50"/>
        <v>1</v>
      </c>
      <c r="EU138" s="20">
        <f>(0.5*DZ138*DN138^2)*12*EH138</f>
        <v>6.7401150721770895</v>
      </c>
      <c r="EV138" s="20">
        <f>(0.5*EB138*DN138^2)*12</f>
        <v>13.583811990751432</v>
      </c>
      <c r="EW138" s="20">
        <f t="shared" si="51"/>
        <v>15.164072651707757</v>
      </c>
      <c r="EX138" s="14">
        <f t="shared" si="52"/>
        <v>-2.8029450589037834</v>
      </c>
      <c r="EY138" s="14">
        <f t="shared" si="53"/>
        <v>1.7991141702366509</v>
      </c>
      <c r="EZ138" s="5">
        <f t="shared" si="54"/>
        <v>-3.4873623949961514</v>
      </c>
      <c r="FA138" s="5">
        <f t="shared" si="55"/>
        <v>2.1445762414432714</v>
      </c>
      <c r="FB138" s="9">
        <f>IFERROR(INDEX('Pitcher Heights'!$B:$B,MATCH(H138,'Pitcher Heights'!A:A,0)),75)</f>
        <v>76</v>
      </c>
      <c r="FC138" s="26">
        <f>(9.58+0.31*FB138+1.02*ABS(D138)-2.57*E138-1.88*BE138)</f>
        <v>7.9219999999999988</v>
      </c>
      <c r="FD138" s="26">
        <f>17.16 -0.25*FB138-0.85*ABS(D138)+2.53*E138+0.665*BE138</f>
        <v>15.0505</v>
      </c>
      <c r="FE138" s="26">
        <f t="shared" si="56"/>
        <v>-1.6917196711932387</v>
      </c>
      <c r="FF138" s="26">
        <f t="shared" si="57"/>
        <v>-1.1741668519650688</v>
      </c>
    </row>
    <row r="139" spans="1:162" x14ac:dyDescent="0.25">
      <c r="A139" t="s">
        <v>131</v>
      </c>
      <c r="B139" s="1">
        <v>45505</v>
      </c>
      <c r="C139">
        <v>84.1</v>
      </c>
      <c r="D139">
        <v>-3.13</v>
      </c>
      <c r="E139">
        <v>5.48</v>
      </c>
      <c r="F139" t="s">
        <v>194</v>
      </c>
      <c r="G139">
        <v>680757</v>
      </c>
      <c r="H139">
        <v>657097</v>
      </c>
      <c r="J139" t="s">
        <v>128</v>
      </c>
      <c r="O139">
        <v>4</v>
      </c>
      <c r="P139" t="s">
        <v>195</v>
      </c>
      <c r="Q139" t="s">
        <v>118</v>
      </c>
      <c r="R139" t="s">
        <v>119</v>
      </c>
      <c r="S139" t="s">
        <v>118</v>
      </c>
      <c r="T139" t="s">
        <v>120</v>
      </c>
      <c r="U139" t="s">
        <v>121</v>
      </c>
      <c r="V139" t="s">
        <v>129</v>
      </c>
      <c r="Y139">
        <v>1</v>
      </c>
      <c r="Z139">
        <v>1</v>
      </c>
      <c r="AA139">
        <v>2024</v>
      </c>
      <c r="AB139">
        <v>-1.57</v>
      </c>
      <c r="AC139">
        <v>0.57999999999999996</v>
      </c>
      <c r="AD139">
        <v>-0.81</v>
      </c>
      <c r="AE139">
        <v>2.09</v>
      </c>
      <c r="AG139">
        <v>677587</v>
      </c>
      <c r="AI139">
        <v>2</v>
      </c>
      <c r="AJ139">
        <v>7</v>
      </c>
      <c r="AK139" t="s">
        <v>123</v>
      </c>
      <c r="AR139">
        <v>8.5342749313918596</v>
      </c>
      <c r="AS139">
        <v>-122.226690303914</v>
      </c>
      <c r="AT139">
        <v>-2.6425987983319899</v>
      </c>
      <c r="AU139">
        <v>-17.403659871329101</v>
      </c>
      <c r="AV139">
        <v>23.490297112317101</v>
      </c>
      <c r="AW139">
        <v>-25.981792344244301</v>
      </c>
      <c r="AX139">
        <v>3.2</v>
      </c>
      <c r="AY139">
        <v>1.47</v>
      </c>
      <c r="AZ139">
        <v>183</v>
      </c>
      <c r="BA139">
        <v>65.599999999999994</v>
      </c>
      <c r="BB139">
        <v>45</v>
      </c>
      <c r="BC139">
        <v>84.5</v>
      </c>
      <c r="BD139">
        <v>2151</v>
      </c>
      <c r="BE139">
        <v>6.6</v>
      </c>
      <c r="BF139">
        <v>746607</v>
      </c>
      <c r="BG139">
        <v>668939</v>
      </c>
      <c r="BH139">
        <v>663624</v>
      </c>
      <c r="BI139">
        <v>702616</v>
      </c>
      <c r="BJ139">
        <v>602104</v>
      </c>
      <c r="BK139">
        <v>683002</v>
      </c>
      <c r="BL139">
        <v>681297</v>
      </c>
      <c r="BM139">
        <v>656775</v>
      </c>
      <c r="BN139">
        <v>623993</v>
      </c>
      <c r="BO139">
        <v>53.94</v>
      </c>
      <c r="BW139">
        <v>62</v>
      </c>
      <c r="BX139">
        <v>3</v>
      </c>
      <c r="BY139" t="s">
        <v>132</v>
      </c>
      <c r="BZ139">
        <v>10</v>
      </c>
      <c r="CA139">
        <v>2</v>
      </c>
      <c r="CB139">
        <v>10</v>
      </c>
      <c r="CC139">
        <v>2</v>
      </c>
      <c r="CD139">
        <v>2</v>
      </c>
      <c r="CE139">
        <v>10</v>
      </c>
      <c r="CF139">
        <v>10</v>
      </c>
      <c r="CG139">
        <v>2</v>
      </c>
      <c r="CH139" t="s">
        <v>126</v>
      </c>
      <c r="CI139" t="s">
        <v>126</v>
      </c>
      <c r="CJ139">
        <v>244</v>
      </c>
      <c r="CK139">
        <v>0</v>
      </c>
      <c r="CL139">
        <v>-6.6000000000000003E-2</v>
      </c>
      <c r="CM139">
        <v>68.3</v>
      </c>
      <c r="CN139">
        <v>7</v>
      </c>
      <c r="CP139">
        <v>6.6000000000000003E-2</v>
      </c>
      <c r="CQ139">
        <v>88</v>
      </c>
      <c r="CR139">
        <v>8</v>
      </c>
      <c r="CS139">
        <v>8</v>
      </c>
      <c r="CT139">
        <v>0.999</v>
      </c>
      <c r="CU139">
        <v>0.999</v>
      </c>
      <c r="CV139">
        <v>30</v>
      </c>
      <c r="CW139">
        <v>26</v>
      </c>
      <c r="CX139">
        <v>31</v>
      </c>
      <c r="CY139">
        <v>27</v>
      </c>
      <c r="CZ139">
        <v>1</v>
      </c>
      <c r="DA139">
        <v>4</v>
      </c>
      <c r="DB139">
        <v>3</v>
      </c>
      <c r="DC139">
        <v>2</v>
      </c>
      <c r="DD139">
        <v>1</v>
      </c>
      <c r="DE139">
        <v>1</v>
      </c>
      <c r="DF139">
        <v>2.64</v>
      </c>
      <c r="DG139">
        <v>1.57</v>
      </c>
      <c r="DH139">
        <v>-1.57</v>
      </c>
      <c r="DI139">
        <v>32</v>
      </c>
      <c r="DJ139" s="6">
        <f>(-AS139-SQRT(AS139^2-2*AV139*(50-BO139)))/AV139</f>
        <v>-3.2135947969933819E-2</v>
      </c>
      <c r="DK139" s="2">
        <f>AR139+AU139*$DJ139</f>
        <v>9.093558039503316</v>
      </c>
      <c r="DL139" s="2">
        <f>AS139+AV139*$DJ139</f>
        <v>-122.98157326971371</v>
      </c>
      <c r="DM139" s="2">
        <f>AT139+AW139*$DJ139</f>
        <v>-1.80764927139173</v>
      </c>
      <c r="DN139" s="4">
        <f>(-DL139-SQRT(DL139^2-2*AV139*(BO139-17/12)))/AV139</f>
        <v>0.44608754921071486</v>
      </c>
      <c r="DO139" s="12">
        <f t="shared" si="39"/>
        <v>1.3300020602052527</v>
      </c>
      <c r="DP139" s="12">
        <f t="shared" si="40"/>
        <v>-112.50284420064864</v>
      </c>
      <c r="DQ139" s="12">
        <f t="shared" si="41"/>
        <v>-13.397803342337385</v>
      </c>
      <c r="DR139" s="5">
        <f>(2 *DK139 +AU139*$DN139)/2</f>
        <v>5.2117800498542843</v>
      </c>
      <c r="DS139" s="5">
        <f>(2 *DL139 +AV139*$DN139)/2</f>
        <v>-117.74220873518118</v>
      </c>
      <c r="DT139" s="5">
        <f>(2 *DM139 +AW139*$DN139)/2</f>
        <v>-7.6027263068645574</v>
      </c>
      <c r="DU139" s="5">
        <f>SQRT(DR139^2+DS139^2+DT139^2)</f>
        <v>118.10246321065503</v>
      </c>
      <c r="DV139" s="16">
        <f>DR139/$DU139</f>
        <v>4.4129308637350123E-2</v>
      </c>
      <c r="DW139" s="16">
        <f>DS139/$DU139</f>
        <v>-0.99694964469258118</v>
      </c>
      <c r="DX139" s="16">
        <f>DT139/$DU139</f>
        <v>-6.4373985945609391E-2</v>
      </c>
      <c r="DY139" s="16">
        <f t="shared" si="42"/>
        <v>24.585271926332961</v>
      </c>
      <c r="DZ139" s="9">
        <f>AU139+$DY139*DV139</f>
        <v>-16.318728818558775</v>
      </c>
      <c r="EA139" s="9">
        <f>AV139+$DY139*DW139</f>
        <v>-1.0199809993110343</v>
      </c>
      <c r="EB139" s="9">
        <f>AW139+$DY139*DX139+32.174</f>
        <v>4.6095557063009558</v>
      </c>
      <c r="EC139" s="9">
        <f t="shared" si="43"/>
        <v>16.98791556672295</v>
      </c>
      <c r="ED139" s="22">
        <f t="shared" si="44"/>
        <v>0.22625059759249985</v>
      </c>
      <c r="EE139" s="22">
        <f t="shared" si="45"/>
        <v>0.18573931780744787</v>
      </c>
      <c r="EF139" s="22">
        <f t="shared" si="46"/>
        <v>1731.2105032261256</v>
      </c>
      <c r="EG139" s="23">
        <f t="shared" si="47"/>
        <v>0.8048398434338101</v>
      </c>
      <c r="EH139" s="12">
        <f>IF(S139="L",1,-1)</f>
        <v>-1</v>
      </c>
      <c r="EI139" s="10">
        <f>DEGREES(ATAN(DM139/SQRT(DL139^2+DK139^2)))</f>
        <v>-0.83981115670889328</v>
      </c>
      <c r="EJ139" s="10">
        <f>-DEGREES(ATAN(DK139/SQRT(DL139^2+DM139^2)))*EH139</f>
        <v>4.2284389200076919</v>
      </c>
      <c r="EK139" s="10">
        <f>DEGREES(ATAN(DQ139/SQRT(DP139^2+DO139^2)))</f>
        <v>-6.7908182576442186</v>
      </c>
      <c r="EL139" s="10">
        <f>-DEGREES(ATAN(DO139/SQRT(DP139^2+DQ139^2)))*EH139</f>
        <v>0.67256386161355908</v>
      </c>
      <c r="EM139" s="15">
        <f>(AD139-D139- (DK139/DL139)*(17/12-BO139))*12*EH139</f>
        <v>18.764443322320268</v>
      </c>
      <c r="EN139" s="15">
        <f>(AE139-E139-(DM139/DL139)*(17/12-BO139)+0.5*32.174*DN139^2)*12</f>
        <v>6.998811582206244</v>
      </c>
      <c r="EO139" s="15">
        <f t="shared" si="48"/>
        <v>20.027173958394478</v>
      </c>
      <c r="EP139" s="15">
        <f>EM139/DN139*0.4</f>
        <v>16.82579426887941</v>
      </c>
      <c r="EQ139" s="15">
        <f>EN139/DN139*0.4</f>
        <v>6.2757291429358153</v>
      </c>
      <c r="ER139" s="17">
        <f>SIN(RADIANS(CJ139))*EH139</f>
        <v>0.89879404629916682</v>
      </c>
      <c r="ES139" s="17">
        <f t="shared" si="49"/>
        <v>0.43837114678907774</v>
      </c>
      <c r="ET139" s="16">
        <f t="shared" si="50"/>
        <v>1</v>
      </c>
      <c r="EU139" s="20">
        <f>(0.5*DZ139*DN139^2)*12*EH139</f>
        <v>19.483984679182782</v>
      </c>
      <c r="EV139" s="20">
        <f>(0.5*EB139*DN139^2)*12</f>
        <v>5.5036463782195124</v>
      </c>
      <c r="EW139" s="20">
        <f t="shared" si="51"/>
        <v>20.246377019978617</v>
      </c>
      <c r="EX139" s="14">
        <f t="shared" si="52"/>
        <v>1.2866615544977336</v>
      </c>
      <c r="EY139" s="14">
        <f t="shared" si="53"/>
        <v>-3.3717811343525437</v>
      </c>
      <c r="EZ139" s="5">
        <f t="shared" si="54"/>
        <v>0.76413860431759417</v>
      </c>
      <c r="FA139" s="5">
        <f t="shared" si="55"/>
        <v>-1.7805236328794969</v>
      </c>
      <c r="FB139" s="9">
        <f>IFERROR(INDEX('Pitcher Heights'!$B:$B,MATCH(H139,'Pitcher Heights'!A:A,0)),75)</f>
        <v>74</v>
      </c>
      <c r="FC139" s="26">
        <f>(9.58+0.31*FB139+1.02*ABS(D139)-2.57*E139-1.88*BE139)</f>
        <v>9.2210000000000019</v>
      </c>
      <c r="FD139" s="26">
        <f>17.16 -0.25*FB139-0.85*ABS(D139)+2.53*E139+0.665*BE139</f>
        <v>14.2529</v>
      </c>
      <c r="FE139" s="26">
        <f t="shared" si="56"/>
        <v>7.6047942688794077</v>
      </c>
      <c r="FF139" s="26">
        <f t="shared" si="57"/>
        <v>-7.977170857064185</v>
      </c>
    </row>
    <row r="140" spans="1:162" x14ac:dyDescent="0.25">
      <c r="A140" t="s">
        <v>133</v>
      </c>
      <c r="B140" s="1">
        <v>45505</v>
      </c>
      <c r="C140">
        <v>83.6</v>
      </c>
      <c r="D140">
        <v>-3.2</v>
      </c>
      <c r="E140">
        <v>5.41</v>
      </c>
      <c r="F140" t="s">
        <v>194</v>
      </c>
      <c r="G140">
        <v>680757</v>
      </c>
      <c r="H140">
        <v>657097</v>
      </c>
      <c r="J140" t="s">
        <v>116</v>
      </c>
      <c r="O140">
        <v>13</v>
      </c>
      <c r="P140" t="s">
        <v>195</v>
      </c>
      <c r="Q140" t="s">
        <v>118</v>
      </c>
      <c r="R140" t="s">
        <v>119</v>
      </c>
      <c r="S140" t="s">
        <v>118</v>
      </c>
      <c r="T140" t="s">
        <v>120</v>
      </c>
      <c r="U140" t="s">
        <v>121</v>
      </c>
      <c r="V140" t="s">
        <v>122</v>
      </c>
      <c r="Y140">
        <v>0</v>
      </c>
      <c r="Z140">
        <v>0</v>
      </c>
      <c r="AA140">
        <v>2024</v>
      </c>
      <c r="AB140">
        <v>0.77</v>
      </c>
      <c r="AC140">
        <v>-0.05</v>
      </c>
      <c r="AD140">
        <v>-0.08</v>
      </c>
      <c r="AE140">
        <v>1.31</v>
      </c>
      <c r="AG140">
        <v>677587</v>
      </c>
      <c r="AI140">
        <v>2</v>
      </c>
      <c r="AJ140">
        <v>7</v>
      </c>
      <c r="AK140" t="s">
        <v>123</v>
      </c>
      <c r="AR140">
        <v>5.6442671351985796</v>
      </c>
      <c r="AS140">
        <v>-121.75942223693799</v>
      </c>
      <c r="AT140">
        <v>-2.9625622202815798</v>
      </c>
      <c r="AU140">
        <v>6.6058048661541804</v>
      </c>
      <c r="AV140">
        <v>23.286225360270699</v>
      </c>
      <c r="AW140">
        <v>-32.290733805092501</v>
      </c>
      <c r="AX140">
        <v>3.15</v>
      </c>
      <c r="AY140">
        <v>1.57</v>
      </c>
      <c r="BC140">
        <v>83.5</v>
      </c>
      <c r="BD140">
        <v>2424</v>
      </c>
      <c r="BE140">
        <v>6.1</v>
      </c>
      <c r="BF140">
        <v>746607</v>
      </c>
      <c r="BG140">
        <v>668939</v>
      </c>
      <c r="BH140">
        <v>663624</v>
      </c>
      <c r="BI140">
        <v>702616</v>
      </c>
      <c r="BJ140">
        <v>602104</v>
      </c>
      <c r="BK140">
        <v>683002</v>
      </c>
      <c r="BL140">
        <v>681297</v>
      </c>
      <c r="BM140">
        <v>656775</v>
      </c>
      <c r="BN140">
        <v>623993</v>
      </c>
      <c r="BO140">
        <v>54.36</v>
      </c>
      <c r="BW140">
        <v>62</v>
      </c>
      <c r="BX140">
        <v>1</v>
      </c>
      <c r="BY140" t="s">
        <v>141</v>
      </c>
      <c r="BZ140">
        <v>10</v>
      </c>
      <c r="CA140">
        <v>2</v>
      </c>
      <c r="CB140">
        <v>10</v>
      </c>
      <c r="CC140">
        <v>2</v>
      </c>
      <c r="CD140">
        <v>2</v>
      </c>
      <c r="CE140">
        <v>10</v>
      </c>
      <c r="CF140">
        <v>10</v>
      </c>
      <c r="CG140">
        <v>2</v>
      </c>
      <c r="CH140" t="s">
        <v>126</v>
      </c>
      <c r="CI140" t="s">
        <v>126</v>
      </c>
      <c r="CJ140">
        <v>53</v>
      </c>
      <c r="CK140">
        <v>0</v>
      </c>
      <c r="CL140">
        <v>1.6E-2</v>
      </c>
      <c r="CP140">
        <v>-1.6E-2</v>
      </c>
      <c r="CR140">
        <v>8</v>
      </c>
      <c r="CS140">
        <v>8</v>
      </c>
      <c r="CT140">
        <v>0.999</v>
      </c>
      <c r="CU140">
        <v>0.999</v>
      </c>
      <c r="CV140">
        <v>30</v>
      </c>
      <c r="CW140">
        <v>26</v>
      </c>
      <c r="CX140">
        <v>31</v>
      </c>
      <c r="CY140">
        <v>27</v>
      </c>
      <c r="CZ140">
        <v>1</v>
      </c>
      <c r="DA140">
        <v>4</v>
      </c>
      <c r="DB140">
        <v>3</v>
      </c>
      <c r="DC140">
        <v>2</v>
      </c>
      <c r="DD140">
        <v>1</v>
      </c>
      <c r="DE140">
        <v>1</v>
      </c>
      <c r="DF140">
        <v>3.3</v>
      </c>
      <c r="DG140">
        <v>-0.77</v>
      </c>
      <c r="DH140">
        <v>0.77</v>
      </c>
      <c r="DI140">
        <v>27.7</v>
      </c>
      <c r="DJ140" s="6">
        <f>(-AS140-SQRT(AS140^2-2*AV140*(50-BO140)))/AV140</f>
        <v>-3.568653726503189E-2</v>
      </c>
      <c r="DK140" s="2">
        <f>AR140+AU140*$DJ140</f>
        <v>5.4085288336770398</v>
      </c>
      <c r="DL140" s="2">
        <f>AS140+AV140*$DJ140</f>
        <v>-122.59042698601922</v>
      </c>
      <c r="DM140" s="2">
        <f>AT140+AW140*$DJ140</f>
        <v>-1.8102177450309214</v>
      </c>
      <c r="DN140" s="4">
        <f>(-DL140-SQRT(DL140^2-2*AV140*(BO140-17/12)))/AV140</f>
        <v>0.45120762219268745</v>
      </c>
      <c r="DO140" s="12">
        <f t="shared" si="39"/>
        <v>8.3891183400033515</v>
      </c>
      <c r="DP140" s="12">
        <f t="shared" si="40"/>
        <v>-112.08350461136843</v>
      </c>
      <c r="DQ140" s="12">
        <f t="shared" si="41"/>
        <v>-16.380042964083739</v>
      </c>
      <c r="DR140" s="5">
        <f>(2 *DK140 +AU140*$DN140)/2</f>
        <v>6.8988235868401961</v>
      </c>
      <c r="DS140" s="5">
        <f>(2 *DL140 +AV140*$DN140)/2</f>
        <v>-117.33696579869383</v>
      </c>
      <c r="DT140" s="5">
        <f>(2 *DM140 +AW140*$DN140)/2</f>
        <v>-9.0951303545573303</v>
      </c>
      <c r="DU140" s="5">
        <f>SQRT(DR140^2+DS140^2+DT140^2)</f>
        <v>117.89096108647422</v>
      </c>
      <c r="DV140" s="16">
        <f>DR140/$DU140</f>
        <v>5.8518681358275114E-2</v>
      </c>
      <c r="DW140" s="16">
        <f>DS140/$DU140</f>
        <v>-0.99530078232737429</v>
      </c>
      <c r="DX140" s="16">
        <f>DT140/$DU140</f>
        <v>-7.7148665773332362E-2</v>
      </c>
      <c r="DY140" s="16">
        <f t="shared" si="42"/>
        <v>22.781229471138019</v>
      </c>
      <c r="DZ140" s="9">
        <f>AU140+$DY140*DV140</f>
        <v>7.9389323745254519</v>
      </c>
      <c r="EA140" s="9">
        <f>AV140+$DY140*DW140</f>
        <v>0.61204984526759176</v>
      </c>
      <c r="EB140" s="9">
        <f>AW140+$DY140*DX140+32.174</f>
        <v>-1.8742752634669202</v>
      </c>
      <c r="EC140" s="9">
        <f t="shared" si="43"/>
        <v>8.18010758019871</v>
      </c>
      <c r="ED140" s="22">
        <f t="shared" si="44"/>
        <v>0.10933659661464444</v>
      </c>
      <c r="EE140" s="22">
        <f t="shared" si="45"/>
        <v>6.5345077867422358E-2</v>
      </c>
      <c r="EF140" s="22">
        <f t="shared" si="46"/>
        <v>607.96764101024758</v>
      </c>
      <c r="EG140" s="23">
        <f t="shared" si="47"/>
        <v>0.25081173309003613</v>
      </c>
      <c r="EH140" s="12">
        <f>IF(S140="L",1,-1)</f>
        <v>-1</v>
      </c>
      <c r="EI140" s="10">
        <f>DEGREES(ATAN(DM140/SQRT(DL140^2+DK140^2)))</f>
        <v>-0.84516817281420209</v>
      </c>
      <c r="EJ140" s="10">
        <f>-DEGREES(ATAN(DK140/SQRT(DL140^2+DM140^2)))*EH140</f>
        <v>2.5259014431222835</v>
      </c>
      <c r="EK140" s="10">
        <f>DEGREES(ATAN(DQ140/SQRT(DP140^2+DO140^2)))</f>
        <v>-8.2915601326326396</v>
      </c>
      <c r="EL140" s="10">
        <f>-DEGREES(ATAN(DO140/SQRT(DP140^2+DQ140^2)))*EH140</f>
        <v>4.2356128225090108</v>
      </c>
      <c r="EM140" s="15">
        <f>(AD140-D140- (DK140/DL140)*(17/12-BO140))*12*EH140</f>
        <v>-9.4105149652217879</v>
      </c>
      <c r="EN140" s="15">
        <f>(AE140-E140-(DM140/DL140)*(17/12-BO140)+0.5*32.174*DN140^2)*12</f>
        <v>-0.51711538965009929</v>
      </c>
      <c r="EO140" s="15">
        <f t="shared" si="48"/>
        <v>9.424712209764083</v>
      </c>
      <c r="EP140" s="15">
        <f>EM140/DN140*0.4</f>
        <v>-8.3425141796058071</v>
      </c>
      <c r="EQ140" s="15">
        <f>EN140/DN140*0.4</f>
        <v>-0.45842788482794383</v>
      </c>
      <c r="ER140" s="17">
        <f>SIN(RADIANS(CJ140))*EH140</f>
        <v>-0.79863551004729283</v>
      </c>
      <c r="ES140" s="17">
        <f t="shared" si="49"/>
        <v>-0.60181502315204838</v>
      </c>
      <c r="ET140" s="16">
        <f t="shared" si="50"/>
        <v>1</v>
      </c>
      <c r="EU140" s="20">
        <f>(0.5*DZ140*DN140^2)*12*EH140</f>
        <v>-9.6976433485426874</v>
      </c>
      <c r="EV140" s="20">
        <f>(0.5*EB140*DN140^2)*12</f>
        <v>-2.2894832938017737</v>
      </c>
      <c r="EW140" s="20">
        <f t="shared" si="51"/>
        <v>9.9642370640271114</v>
      </c>
      <c r="EX140" s="14">
        <f t="shared" si="52"/>
        <v>-1.7398497986812558</v>
      </c>
      <c r="EY140" s="14">
        <f t="shared" si="53"/>
        <v>3.7071442655782008</v>
      </c>
      <c r="EZ140" s="5">
        <f t="shared" si="54"/>
        <v>-1.8836051225279009</v>
      </c>
      <c r="FA140" s="5">
        <f t="shared" si="55"/>
        <v>5.1548180070704657</v>
      </c>
      <c r="FB140" s="9">
        <f>IFERROR(INDEX('Pitcher Heights'!$B:$B,MATCH(H140,'Pitcher Heights'!A:A,0)),75)</f>
        <v>74</v>
      </c>
      <c r="FC140" s="26">
        <f>(9.58+0.31*FB140+1.02*ABS(D140)-2.57*E140-1.88*BE140)</f>
        <v>10.412300000000007</v>
      </c>
      <c r="FD140" s="26">
        <f>17.16 -0.25*FB140-0.85*ABS(D140)+2.53*E140+0.665*BE140</f>
        <v>13.683799999999998</v>
      </c>
      <c r="FE140" s="26">
        <f t="shared" si="56"/>
        <v>-18.754814179605816</v>
      </c>
      <c r="FF140" s="26">
        <f t="shared" si="57"/>
        <v>-14.142227884827943</v>
      </c>
    </row>
    <row r="141" spans="1:162" x14ac:dyDescent="0.25">
      <c r="A141" t="s">
        <v>113</v>
      </c>
      <c r="B141" s="1">
        <v>45505</v>
      </c>
      <c r="C141">
        <v>87</v>
      </c>
      <c r="D141">
        <v>2.15</v>
      </c>
      <c r="E141">
        <v>5.67</v>
      </c>
      <c r="F141" t="s">
        <v>206</v>
      </c>
      <c r="G141">
        <v>596103</v>
      </c>
      <c r="H141">
        <v>682120</v>
      </c>
      <c r="I141" t="s">
        <v>146</v>
      </c>
      <c r="J141" t="s">
        <v>136</v>
      </c>
      <c r="O141">
        <v>8</v>
      </c>
      <c r="P141" t="s">
        <v>235</v>
      </c>
      <c r="Q141" t="s">
        <v>118</v>
      </c>
      <c r="R141" t="s">
        <v>118</v>
      </c>
      <c r="S141" t="s">
        <v>119</v>
      </c>
      <c r="T141" t="s">
        <v>120</v>
      </c>
      <c r="U141" t="s">
        <v>121</v>
      </c>
      <c r="V141" t="s">
        <v>138</v>
      </c>
      <c r="W141">
        <v>8</v>
      </c>
      <c r="X141" t="s">
        <v>148</v>
      </c>
      <c r="Y141">
        <v>0</v>
      </c>
      <c r="Z141">
        <v>0</v>
      </c>
      <c r="AA141">
        <v>2024</v>
      </c>
      <c r="AB141">
        <v>-0.04</v>
      </c>
      <c r="AC141">
        <v>0.13</v>
      </c>
      <c r="AD141">
        <v>0.08</v>
      </c>
      <c r="AE141">
        <v>2.0499999999999998</v>
      </c>
      <c r="AH141">
        <v>702616</v>
      </c>
      <c r="AI141">
        <v>1</v>
      </c>
      <c r="AJ141">
        <v>8</v>
      </c>
      <c r="AK141" t="s">
        <v>140</v>
      </c>
      <c r="AL141">
        <v>138.09</v>
      </c>
      <c r="AM141">
        <v>82.98</v>
      </c>
      <c r="AR141">
        <v>-4.8982992006784896</v>
      </c>
      <c r="AS141">
        <v>-126.740405134444</v>
      </c>
      <c r="AT141">
        <v>-2.8553546652535799</v>
      </c>
      <c r="AU141">
        <v>0.53459651447920697</v>
      </c>
      <c r="AV141">
        <v>24.103722142284099</v>
      </c>
      <c r="AW141">
        <v>-30.417240121200901</v>
      </c>
      <c r="AX141">
        <v>3.44</v>
      </c>
      <c r="AY141">
        <v>1.65</v>
      </c>
      <c r="AZ141">
        <v>251</v>
      </c>
      <c r="BA141">
        <v>93.3</v>
      </c>
      <c r="BB141">
        <v>16</v>
      </c>
      <c r="BC141">
        <v>87.6</v>
      </c>
      <c r="BD141">
        <v>2184</v>
      </c>
      <c r="BE141">
        <v>6.5</v>
      </c>
      <c r="BF141">
        <v>746607</v>
      </c>
      <c r="BG141">
        <v>666310</v>
      </c>
      <c r="BH141">
        <v>647304</v>
      </c>
      <c r="BI141">
        <v>671289</v>
      </c>
      <c r="BJ141">
        <v>608070</v>
      </c>
      <c r="BK141">
        <v>677587</v>
      </c>
      <c r="BL141">
        <v>680757</v>
      </c>
      <c r="BM141">
        <v>657041</v>
      </c>
      <c r="BN141">
        <v>678877</v>
      </c>
      <c r="BO141">
        <v>54.04</v>
      </c>
      <c r="BP141">
        <v>0.80600000000000005</v>
      </c>
      <c r="BQ141">
        <v>0.77800000000000002</v>
      </c>
      <c r="BR141">
        <v>0.9</v>
      </c>
      <c r="BS141">
        <v>1</v>
      </c>
      <c r="BT141">
        <v>1</v>
      </c>
      <c r="BU141">
        <v>0</v>
      </c>
      <c r="BV141">
        <v>4</v>
      </c>
      <c r="BW141">
        <v>65</v>
      </c>
      <c r="BX141">
        <v>1</v>
      </c>
      <c r="BY141" t="s">
        <v>124</v>
      </c>
      <c r="BZ141">
        <v>10</v>
      </c>
      <c r="CA141">
        <v>2</v>
      </c>
      <c r="CB141">
        <v>2</v>
      </c>
      <c r="CC141">
        <v>10</v>
      </c>
      <c r="CD141">
        <v>2</v>
      </c>
      <c r="CE141">
        <v>10</v>
      </c>
      <c r="CF141">
        <v>2</v>
      </c>
      <c r="CG141">
        <v>10</v>
      </c>
      <c r="CH141" t="s">
        <v>126</v>
      </c>
      <c r="CI141" t="s">
        <v>126</v>
      </c>
      <c r="CJ141">
        <v>288</v>
      </c>
      <c r="CK141">
        <v>-2E-3</v>
      </c>
      <c r="CL141">
        <v>0.47799999999999998</v>
      </c>
      <c r="CM141">
        <v>71.7</v>
      </c>
      <c r="CN141">
        <v>7.1</v>
      </c>
      <c r="CO141">
        <v>0.98699999999999999</v>
      </c>
      <c r="CP141">
        <v>-0.47799999999999998</v>
      </c>
      <c r="CQ141">
        <v>93.3</v>
      </c>
      <c r="CR141">
        <v>8</v>
      </c>
      <c r="CS141">
        <v>-8</v>
      </c>
      <c r="CT141">
        <v>0.999</v>
      </c>
      <c r="CU141">
        <v>1E-3</v>
      </c>
      <c r="CV141">
        <v>27</v>
      </c>
      <c r="CW141">
        <v>31</v>
      </c>
      <c r="CX141">
        <v>28</v>
      </c>
      <c r="CY141">
        <v>32</v>
      </c>
      <c r="CZ141">
        <v>1</v>
      </c>
      <c r="DA141">
        <v>0</v>
      </c>
      <c r="DB141">
        <v>2</v>
      </c>
      <c r="DC141">
        <v>4</v>
      </c>
      <c r="DD141">
        <v>3</v>
      </c>
      <c r="DE141">
        <v>2</v>
      </c>
      <c r="DF141">
        <v>2.86</v>
      </c>
      <c r="DG141">
        <v>-0.04</v>
      </c>
      <c r="DH141">
        <v>0.04</v>
      </c>
      <c r="DI141">
        <v>30.9</v>
      </c>
      <c r="DJ141" s="6">
        <f>(-AS141-SQRT(AS141^2-2*AV141*(50-BO141)))/AV141</f>
        <v>-3.1780140588872824E-2</v>
      </c>
      <c r="DK141" s="2">
        <f>AR141+AU141*$DJ141</f>
        <v>-4.9152887530669602</v>
      </c>
      <c r="DL141" s="2">
        <f>AS141+AV141*$DJ141</f>
        <v>-127.50642481284092</v>
      </c>
      <c r="DM141" s="2">
        <f>AT141+AW141*$DJ141</f>
        <v>-1.8886904978763122</v>
      </c>
      <c r="DN141" s="4">
        <f>(-DL141-SQRT(DL141^2-2*AV141*(BO141-17/12)))/AV141</f>
        <v>0.43020454077972292</v>
      </c>
      <c r="DO141" s="12">
        <f t="shared" si="39"/>
        <v>-4.6853029050529926</v>
      </c>
      <c r="DP141" s="12">
        <f t="shared" si="40"/>
        <v>-117.13689409753755</v>
      </c>
      <c r="DQ141" s="12">
        <f t="shared" si="41"/>
        <v>-14.974325316004109</v>
      </c>
      <c r="DR141" s="5">
        <f>(2 *DK141 +AU141*$DN141)/2</f>
        <v>-4.8002958290599764</v>
      </c>
      <c r="DS141" s="5">
        <f>(2 *DL141 +AV141*$DN141)/2</f>
        <v>-122.32165945518923</v>
      </c>
      <c r="DT141" s="5">
        <f>(2 *DM141 +AW141*$DN141)/2</f>
        <v>-8.4315079069402117</v>
      </c>
      <c r="DU141" s="5">
        <f>SQRT(DR141^2+DS141^2+DT141^2)</f>
        <v>122.70583334749237</v>
      </c>
      <c r="DV141" s="16">
        <f>DR141/$DU141</f>
        <v>-3.9120355553643085E-2</v>
      </c>
      <c r="DW141" s="16">
        <f>DS141/$DU141</f>
        <v>-0.99686914727831077</v>
      </c>
      <c r="DX141" s="16">
        <f>DT141/$DU141</f>
        <v>-6.8713179128680107E-2</v>
      </c>
      <c r="DY141" s="16">
        <f t="shared" si="42"/>
        <v>24.169883100174253</v>
      </c>
      <c r="DZ141" s="9">
        <f>AU141+$DY141*DV141</f>
        <v>-0.41093790608959901</v>
      </c>
      <c r="EA141" s="9">
        <f>AV141+$DY141*DW141</f>
        <v>9.5113863969373824E-3</v>
      </c>
      <c r="EB141" s="9">
        <f>AW141+$DY141*DX141+32.174</f>
        <v>9.5970371817564626E-2</v>
      </c>
      <c r="EC141" s="9">
        <f t="shared" si="43"/>
        <v>0.42210276165798483</v>
      </c>
      <c r="ED141" s="22">
        <f t="shared" si="44"/>
        <v>5.2078123530758845E-3</v>
      </c>
      <c r="EE141" s="22">
        <f t="shared" si="45"/>
        <v>2.5930550638270712E-3</v>
      </c>
      <c r="EF141" s="22">
        <f t="shared" si="46"/>
        <v>25.111000980702201</v>
      </c>
      <c r="EG141" s="23">
        <f t="shared" si="47"/>
        <v>1.1497711071750093E-2</v>
      </c>
      <c r="EH141" s="12">
        <f>IF(S141="L",1,-1)</f>
        <v>1</v>
      </c>
      <c r="EI141" s="10">
        <f>DEGREES(ATAN(DM141/SQRT(DL141^2+DK141^2)))</f>
        <v>-0.84800261961172574</v>
      </c>
      <c r="EJ141" s="10">
        <f>-DEGREES(ATAN(DK141/SQRT(DL141^2+DM141^2)))*EH141</f>
        <v>2.2073795668426692</v>
      </c>
      <c r="EK141" s="10">
        <f>DEGREES(ATAN(DQ141/SQRT(DP141^2+DO141^2)))</f>
        <v>-7.2791993937755226</v>
      </c>
      <c r="EL141" s="10">
        <f>-DEGREES(ATAN(DO141/SQRT(DP141^2+DQ141^2)))*EH141</f>
        <v>2.2720554283711012</v>
      </c>
      <c r="EM141" s="15">
        <f>(AD141-D141- (DK141/DL141)*(17/12-BO141))*12*EH141</f>
        <v>-0.49686163389206328</v>
      </c>
      <c r="EN141" s="15">
        <f>(AE141-E141-(DM141/DL141)*(17/12-BO141)+0.5*32.174*DN141^2)*12</f>
        <v>1.6416064214794233</v>
      </c>
      <c r="EO141" s="15">
        <f t="shared" si="48"/>
        <v>1.7151510505714558</v>
      </c>
      <c r="EP141" s="15">
        <f>EM141/DN141*0.4</f>
        <v>-0.46197711720246182</v>
      </c>
      <c r="EQ141" s="15">
        <f>EN141/DN141*0.4</f>
        <v>1.5263496926407134</v>
      </c>
      <c r="ER141" s="17">
        <f>SIN(RADIANS(CJ141))*EH141</f>
        <v>-0.95105651629515364</v>
      </c>
      <c r="ES141" s="17">
        <f t="shared" si="49"/>
        <v>-0.30901699437494723</v>
      </c>
      <c r="ET141" s="16">
        <f t="shared" si="50"/>
        <v>1</v>
      </c>
      <c r="EU141" s="20">
        <f>(0.5*DZ141*DN141^2)*12*EH141</f>
        <v>-0.45632833253828808</v>
      </c>
      <c r="EV141" s="20">
        <f>(0.5*EB141*DN141^2)*12</f>
        <v>0.10657084463519931</v>
      </c>
      <c r="EW141" s="20">
        <f t="shared" si="51"/>
        <v>0.46860739644550448</v>
      </c>
      <c r="EX141" s="14">
        <f t="shared" si="52"/>
        <v>-1.065621456468463E-2</v>
      </c>
      <c r="EY141" s="14">
        <f t="shared" si="53"/>
        <v>0.25137849382665844</v>
      </c>
      <c r="EZ141" s="5">
        <f t="shared" si="54"/>
        <v>1.1343439491843983</v>
      </c>
      <c r="FA141" s="5">
        <f t="shared" si="55"/>
        <v>2.1716172440260477</v>
      </c>
      <c r="FB141" s="9">
        <f>IFERROR(INDEX('Pitcher Heights'!$B:$B,MATCH(H141,'Pitcher Heights'!A:A,0)),75)</f>
        <v>78</v>
      </c>
      <c r="FC141" s="26">
        <f>(9.58+0.31*FB141+1.02*ABS(D141)-2.57*E141-1.88*BE141)</f>
        <v>9.1610999999999976</v>
      </c>
      <c r="FD141" s="26">
        <f>17.16 -0.25*FB141-0.85*ABS(D141)+2.53*E141+0.665*BE141</f>
        <v>14.500099999999998</v>
      </c>
      <c r="FE141" s="26">
        <f t="shared" si="56"/>
        <v>-9.6230771172024596</v>
      </c>
      <c r="FF141" s="26">
        <f t="shared" si="57"/>
        <v>-12.973750307359285</v>
      </c>
    </row>
    <row r="142" spans="1:162" x14ac:dyDescent="0.25">
      <c r="A142" t="s">
        <v>143</v>
      </c>
      <c r="B142" s="1">
        <v>45505</v>
      </c>
      <c r="C142">
        <v>89.7</v>
      </c>
      <c r="D142">
        <v>2.4900000000000002</v>
      </c>
      <c r="E142">
        <v>5.8</v>
      </c>
      <c r="F142" t="s">
        <v>114</v>
      </c>
      <c r="G142">
        <v>671289</v>
      </c>
      <c r="H142">
        <v>669432</v>
      </c>
      <c r="J142" t="s">
        <v>128</v>
      </c>
      <c r="O142">
        <v>12</v>
      </c>
      <c r="P142" t="s">
        <v>166</v>
      </c>
      <c r="Q142" t="s">
        <v>118</v>
      </c>
      <c r="R142" t="s">
        <v>118</v>
      </c>
      <c r="S142" t="s">
        <v>119</v>
      </c>
      <c r="T142" t="s">
        <v>120</v>
      </c>
      <c r="U142" t="s">
        <v>121</v>
      </c>
      <c r="V142" t="s">
        <v>129</v>
      </c>
      <c r="Y142">
        <v>0</v>
      </c>
      <c r="Z142">
        <v>1</v>
      </c>
      <c r="AA142">
        <v>2024</v>
      </c>
      <c r="AB142">
        <v>0.82</v>
      </c>
      <c r="AC142">
        <v>1.29</v>
      </c>
      <c r="AD142">
        <v>0.46</v>
      </c>
      <c r="AE142">
        <v>3.48</v>
      </c>
      <c r="AI142">
        <v>0</v>
      </c>
      <c r="AJ142">
        <v>4</v>
      </c>
      <c r="AK142" t="s">
        <v>123</v>
      </c>
      <c r="AR142">
        <v>-6.7751974260209202</v>
      </c>
      <c r="AS142">
        <v>-130.498896714696</v>
      </c>
      <c r="AT142">
        <v>-2.4794764589274898</v>
      </c>
      <c r="AU142">
        <v>10.808584455550299</v>
      </c>
      <c r="AV142">
        <v>26.2424602896434</v>
      </c>
      <c r="AW142">
        <v>-17.127798128633899</v>
      </c>
      <c r="AX142">
        <v>3.22</v>
      </c>
      <c r="AY142">
        <v>1.42</v>
      </c>
      <c r="AZ142">
        <v>225</v>
      </c>
      <c r="BA142">
        <v>75.099999999999994</v>
      </c>
      <c r="BB142">
        <v>49</v>
      </c>
      <c r="BC142">
        <v>90.3</v>
      </c>
      <c r="BD142">
        <v>2509</v>
      </c>
      <c r="BE142">
        <v>6.6</v>
      </c>
      <c r="BF142">
        <v>746607</v>
      </c>
      <c r="BG142">
        <v>668939</v>
      </c>
      <c r="BH142">
        <v>663624</v>
      </c>
      <c r="BI142">
        <v>702616</v>
      </c>
      <c r="BJ142">
        <v>602104</v>
      </c>
      <c r="BK142">
        <v>683002</v>
      </c>
      <c r="BL142">
        <v>681297</v>
      </c>
      <c r="BM142">
        <v>656775</v>
      </c>
      <c r="BN142">
        <v>623993</v>
      </c>
      <c r="BO142">
        <v>53.93</v>
      </c>
      <c r="BW142">
        <v>31</v>
      </c>
      <c r="BX142">
        <v>2</v>
      </c>
      <c r="BY142" t="s">
        <v>144</v>
      </c>
      <c r="BZ142">
        <v>5</v>
      </c>
      <c r="CA142">
        <v>2</v>
      </c>
      <c r="CB142">
        <v>5</v>
      </c>
      <c r="CC142">
        <v>2</v>
      </c>
      <c r="CD142">
        <v>2</v>
      </c>
      <c r="CE142">
        <v>5</v>
      </c>
      <c r="CF142">
        <v>5</v>
      </c>
      <c r="CG142">
        <v>2</v>
      </c>
      <c r="CH142" t="s">
        <v>126</v>
      </c>
      <c r="CI142" t="s">
        <v>126</v>
      </c>
      <c r="CJ142">
        <v>131</v>
      </c>
      <c r="CK142">
        <v>0</v>
      </c>
      <c r="CL142">
        <v>-4.9000000000000002E-2</v>
      </c>
      <c r="CM142">
        <v>55.7</v>
      </c>
      <c r="CN142">
        <v>6.1</v>
      </c>
      <c r="CP142">
        <v>4.9000000000000002E-2</v>
      </c>
      <c r="CQ142">
        <v>88</v>
      </c>
      <c r="CR142">
        <v>3</v>
      </c>
      <c r="CS142">
        <v>3</v>
      </c>
      <c r="CT142">
        <v>0.86799999999999999</v>
      </c>
      <c r="CU142">
        <v>0.86799999999999999</v>
      </c>
      <c r="CV142">
        <v>26</v>
      </c>
      <c r="CW142">
        <v>25</v>
      </c>
      <c r="CX142">
        <v>27</v>
      </c>
      <c r="CY142">
        <v>25</v>
      </c>
      <c r="CZ142">
        <v>2</v>
      </c>
      <c r="DA142">
        <v>1</v>
      </c>
      <c r="DB142">
        <v>6</v>
      </c>
      <c r="DC142">
        <v>2</v>
      </c>
      <c r="DD142">
        <v>6</v>
      </c>
      <c r="DE142">
        <v>3</v>
      </c>
      <c r="DF142">
        <v>1.54</v>
      </c>
      <c r="DG142">
        <v>0.82</v>
      </c>
      <c r="DH142">
        <v>-0.82</v>
      </c>
      <c r="DI142">
        <v>22</v>
      </c>
      <c r="DJ142" s="6">
        <f>(-AS142-SQRT(AS142^2-2*AV142*(50-BO142)))/AV142</f>
        <v>-3.0024556916415764E-2</v>
      </c>
      <c r="DK142" s="2">
        <f>AR142+AU142*$DJ142</f>
        <v>-7.0997203851924766</v>
      </c>
      <c r="DL142" s="2">
        <f>AS142+AV142*$DJ142</f>
        <v>-131.28681495728918</v>
      </c>
      <c r="DM142" s="2">
        <f>AT142+AW142*$DJ142</f>
        <v>-1.9652219091614418</v>
      </c>
      <c r="DN142" s="4">
        <f>(-DL142-SQRT(DL142^2-2*AV142*(BO142-17/12)))/AV142</f>
        <v>0.41740194211250925</v>
      </c>
      <c r="DO142" s="12">
        <f t="shared" si="39"/>
        <v>-2.5881962419587028</v>
      </c>
      <c r="DP142" s="12">
        <f t="shared" si="40"/>
        <v>-120.33316106658162</v>
      </c>
      <c r="DQ142" s="12">
        <f t="shared" si="41"/>
        <v>-9.1143981121642312</v>
      </c>
      <c r="DR142" s="5">
        <f>(2 *DK142 +AU142*$DN142)/2</f>
        <v>-4.8439583135755893</v>
      </c>
      <c r="DS142" s="5">
        <f>(2 *DL142 +AV142*$DN142)/2</f>
        <v>-125.8099880119354</v>
      </c>
      <c r="DT142" s="5">
        <f>(2 *DM142 +AW142*$DN142)/2</f>
        <v>-5.539810010662837</v>
      </c>
      <c r="DU142" s="5">
        <f>SQRT(DR142^2+DS142^2+DT142^2)</f>
        <v>126.0250233511632</v>
      </c>
      <c r="DV142" s="16">
        <f>DR142/$DU142</f>
        <v>-3.8436480190748405E-2</v>
      </c>
      <c r="DW142" s="16">
        <f>DS142/$DU142</f>
        <v>-0.99829370918957416</v>
      </c>
      <c r="DX142" s="16">
        <f>DT142/$DU142</f>
        <v>-4.3958016141178557E-2</v>
      </c>
      <c r="DY142" s="16">
        <f t="shared" si="42"/>
        <v>27.274528147848947</v>
      </c>
      <c r="DZ142" s="9">
        <f>AU142+$DY142*DV142</f>
        <v>9.7602475946834932</v>
      </c>
      <c r="EA142" s="9">
        <f>AV142+$DY142*DW142</f>
        <v>-0.98552958146817105</v>
      </c>
      <c r="EB142" s="9">
        <f>AW142+$DY142*DX142+32.174</f>
        <v>13.847267722799927</v>
      </c>
      <c r="EC142" s="9">
        <f t="shared" si="43"/>
        <v>16.969988952629592</v>
      </c>
      <c r="ED142" s="22">
        <f t="shared" si="44"/>
        <v>0.19848858641213663</v>
      </c>
      <c r="EE142" s="22">
        <f t="shared" si="45"/>
        <v>0.14830510357270857</v>
      </c>
      <c r="EF142" s="22">
        <f t="shared" si="46"/>
        <v>1475.0269647956668</v>
      </c>
      <c r="EG142" s="23">
        <f t="shared" si="47"/>
        <v>0.58789436619994695</v>
      </c>
      <c r="EH142" s="12">
        <f>IF(S142="L",1,-1)</f>
        <v>1</v>
      </c>
      <c r="EI142" s="10">
        <f>DEGREES(ATAN(DM142/SQRT(DL142^2+DK142^2)))</f>
        <v>-0.85634087420926175</v>
      </c>
      <c r="EJ142" s="10">
        <f>-DEGREES(ATAN(DK142/SQRT(DL142^2+DM142^2)))*EH142</f>
        <v>3.095076522095253</v>
      </c>
      <c r="EK142" s="10">
        <f>DEGREES(ATAN(DQ142/SQRT(DP142^2+DO142^2)))</f>
        <v>-4.3304875159713383</v>
      </c>
      <c r="EL142" s="10">
        <f>-DEGREES(ATAN(DO142/SQRT(DP142^2+DQ142^2)))*EH142</f>
        <v>1.2286430215693227</v>
      </c>
      <c r="EM142" s="15">
        <f>(AD142-D142- (DK142/DL142)*(17/12-BO142))*12*EH142</f>
        <v>9.7177541094921072</v>
      </c>
      <c r="EN142" s="15">
        <f>(AE142-E142-(DM142/DL142)*(17/12-BO142)+0.5*32.174*DN142^2)*12</f>
        <v>15.225786466122759</v>
      </c>
      <c r="EO142" s="15">
        <f t="shared" si="48"/>
        <v>18.062649817912035</v>
      </c>
      <c r="EP142" s="15">
        <f>EM142/DN142*0.4</f>
        <v>9.3126103441777666</v>
      </c>
      <c r="EQ142" s="15">
        <f>EN142/DN142*0.4</f>
        <v>14.591006825760003</v>
      </c>
      <c r="ER142" s="17">
        <f>SIN(RADIANS(CJ142))*EH142</f>
        <v>0.75470958022277213</v>
      </c>
      <c r="ES142" s="17">
        <f t="shared" si="49"/>
        <v>0.65605902899050716</v>
      </c>
      <c r="ET142" s="16">
        <f t="shared" si="50"/>
        <v>1</v>
      </c>
      <c r="EU142" s="20">
        <f>(0.5*DZ142*DN142^2)*12*EH142</f>
        <v>10.202838589898725</v>
      </c>
      <c r="EV142" s="20">
        <f>(0.5*EB142*DN142^2)*12</f>
        <v>14.475189908481376</v>
      </c>
      <c r="EW142" s="20">
        <f t="shared" si="51"/>
        <v>17.709574759946317</v>
      </c>
      <c r="EX142" s="14">
        <f t="shared" si="52"/>
        <v>-3.1627471431041609</v>
      </c>
      <c r="EY142" s="14">
        <f t="shared" si="53"/>
        <v>2.8566634876362009</v>
      </c>
      <c r="EZ142" s="5">
        <f t="shared" si="54"/>
        <v>-3.9143007522952171</v>
      </c>
      <c r="FA142" s="5">
        <f t="shared" si="55"/>
        <v>3.375621965587829</v>
      </c>
      <c r="FB142" s="9">
        <f>IFERROR(INDEX('Pitcher Heights'!$B:$B,MATCH(H142,'Pitcher Heights'!A:A,0)),75)</f>
        <v>77</v>
      </c>
      <c r="FC142" s="26">
        <f>(9.58+0.31*FB142+1.02*ABS(D142)-2.57*E142-1.88*BE142)</f>
        <v>8.6758000000000042</v>
      </c>
      <c r="FD142" s="26">
        <f>17.16 -0.25*FB142-0.85*ABS(D142)+2.53*E142+0.665*BE142</f>
        <v>14.856499999999997</v>
      </c>
      <c r="FE142" s="26">
        <f t="shared" si="56"/>
        <v>0.63681034417776239</v>
      </c>
      <c r="FF142" s="26">
        <f t="shared" si="57"/>
        <v>-0.26549317423999419</v>
      </c>
    </row>
    <row r="143" spans="1:162" x14ac:dyDescent="0.25">
      <c r="A143" t="s">
        <v>131</v>
      </c>
      <c r="B143" s="1">
        <v>45505</v>
      </c>
      <c r="C143">
        <v>86.8</v>
      </c>
      <c r="D143">
        <v>2.44</v>
      </c>
      <c r="E143">
        <v>5.55</v>
      </c>
      <c r="F143" t="s">
        <v>114</v>
      </c>
      <c r="G143">
        <v>647304</v>
      </c>
      <c r="H143">
        <v>669432</v>
      </c>
      <c r="I143" t="s">
        <v>115</v>
      </c>
      <c r="J143" t="s">
        <v>116</v>
      </c>
      <c r="O143">
        <v>13</v>
      </c>
      <c r="P143" t="s">
        <v>117</v>
      </c>
      <c r="Q143" t="s">
        <v>118</v>
      </c>
      <c r="R143" t="s">
        <v>119</v>
      </c>
      <c r="S143" t="s">
        <v>119</v>
      </c>
      <c r="T143" t="s">
        <v>120</v>
      </c>
      <c r="U143" t="s">
        <v>121</v>
      </c>
      <c r="V143" t="s">
        <v>122</v>
      </c>
      <c r="Y143">
        <v>3</v>
      </c>
      <c r="Z143">
        <v>2</v>
      </c>
      <c r="AA143">
        <v>2024</v>
      </c>
      <c r="AB143">
        <v>1.1299999999999999</v>
      </c>
      <c r="AC143">
        <v>0.01</v>
      </c>
      <c r="AD143">
        <v>-1.25</v>
      </c>
      <c r="AE143">
        <v>1.83</v>
      </c>
      <c r="AG143">
        <v>608070</v>
      </c>
      <c r="AI143">
        <v>2</v>
      </c>
      <c r="AJ143">
        <v>3</v>
      </c>
      <c r="AK143" t="s">
        <v>123</v>
      </c>
      <c r="AR143">
        <v>-11.2959241257053</v>
      </c>
      <c r="AS143">
        <v>-125.987872079242</v>
      </c>
      <c r="AT143">
        <v>-2.7953583069214201</v>
      </c>
      <c r="AU143">
        <v>14.133264525956401</v>
      </c>
      <c r="AV143">
        <v>22.808821710820201</v>
      </c>
      <c r="AW143">
        <v>-31.721118338542102</v>
      </c>
      <c r="AX143">
        <v>3.13</v>
      </c>
      <c r="AY143">
        <v>1.48</v>
      </c>
      <c r="BC143">
        <v>88.3</v>
      </c>
      <c r="BD143">
        <v>1743</v>
      </c>
      <c r="BE143">
        <v>7.1</v>
      </c>
      <c r="BF143">
        <v>746607</v>
      </c>
      <c r="BG143">
        <v>668939</v>
      </c>
      <c r="BH143">
        <v>663624</v>
      </c>
      <c r="BI143">
        <v>702616</v>
      </c>
      <c r="BJ143">
        <v>602104</v>
      </c>
      <c r="BK143">
        <v>683002</v>
      </c>
      <c r="BL143">
        <v>681297</v>
      </c>
      <c r="BM143">
        <v>656775</v>
      </c>
      <c r="BN143">
        <v>623993</v>
      </c>
      <c r="BO143">
        <v>53.36</v>
      </c>
      <c r="BQ143">
        <v>0.68913100000000005</v>
      </c>
      <c r="BR143">
        <v>0.7</v>
      </c>
      <c r="BS143">
        <v>1</v>
      </c>
      <c r="BT143">
        <v>0</v>
      </c>
      <c r="BU143">
        <v>0</v>
      </c>
      <c r="BW143">
        <v>24</v>
      </c>
      <c r="BX143">
        <v>8</v>
      </c>
      <c r="BY143" t="s">
        <v>132</v>
      </c>
      <c r="BZ143">
        <v>2</v>
      </c>
      <c r="CA143">
        <v>1</v>
      </c>
      <c r="CB143">
        <v>2</v>
      </c>
      <c r="CC143">
        <v>1</v>
      </c>
      <c r="CD143">
        <v>1</v>
      </c>
      <c r="CE143">
        <v>2</v>
      </c>
      <c r="CF143">
        <v>2</v>
      </c>
      <c r="CG143">
        <v>1</v>
      </c>
      <c r="CH143" t="s">
        <v>126</v>
      </c>
      <c r="CI143" t="s">
        <v>126</v>
      </c>
      <c r="CJ143">
        <v>114</v>
      </c>
      <c r="CK143">
        <v>8.0000000000000002E-3</v>
      </c>
      <c r="CL143">
        <v>0.127</v>
      </c>
      <c r="CP143">
        <v>-0.127</v>
      </c>
      <c r="CR143">
        <v>1</v>
      </c>
      <c r="CS143">
        <v>1</v>
      </c>
      <c r="CT143">
        <v>0.66</v>
      </c>
      <c r="CU143">
        <v>0.66</v>
      </c>
      <c r="CV143">
        <v>26</v>
      </c>
      <c r="CW143">
        <v>27</v>
      </c>
      <c r="CX143">
        <v>27</v>
      </c>
      <c r="CY143">
        <v>27</v>
      </c>
      <c r="CZ143">
        <v>2</v>
      </c>
      <c r="DA143">
        <v>1</v>
      </c>
      <c r="DB143">
        <v>6</v>
      </c>
      <c r="DC143">
        <v>2</v>
      </c>
      <c r="DD143">
        <v>6</v>
      </c>
      <c r="DE143">
        <v>1</v>
      </c>
      <c r="DF143">
        <v>3</v>
      </c>
      <c r="DG143">
        <v>1.1299999999999999</v>
      </c>
      <c r="DH143">
        <v>1.1299999999999999</v>
      </c>
      <c r="DI143">
        <v>19.899999999999999</v>
      </c>
      <c r="DJ143" s="6">
        <f>(-AS143-SQRT(AS143^2-2*AV143*(50-BO143)))/AV143</f>
        <v>-2.6605160548017284E-2</v>
      </c>
      <c r="DK143" s="2">
        <f>AR143+AU143*$DJ143</f>
        <v>-11.671941897485967</v>
      </c>
      <c r="DL143" s="2">
        <f>AS143+AV143*$DJ143</f>
        <v>-126.59470444276947</v>
      </c>
      <c r="DM143" s="2">
        <f>AT143+AW143*$DJ143</f>
        <v>-1.9514128607618522</v>
      </c>
      <c r="DN143" s="4">
        <f>(-DL143-SQRT(DL143^2-2*AV143*(BO143-17/12)))/AV143</f>
        <v>0.42671546260320309</v>
      </c>
      <c r="DO143" s="12">
        <f t="shared" si="39"/>
        <v>-5.6410593871990411</v>
      </c>
      <c r="DP143" s="12">
        <f t="shared" si="40"/>
        <v>-116.86182753500285</v>
      </c>
      <c r="DQ143" s="12">
        <f t="shared" si="41"/>
        <v>-15.487304546883795</v>
      </c>
      <c r="DR143" s="5">
        <f>(2 *DK143 +AU143*$DN143)/2</f>
        <v>-8.6565006423425039</v>
      </c>
      <c r="DS143" s="5">
        <f>(2 *DL143 +AV143*$DN143)/2</f>
        <v>-121.72826598888616</v>
      </c>
      <c r="DT143" s="5">
        <f>(2 *DM143 +AW143*$DN143)/2</f>
        <v>-8.7193587038228237</v>
      </c>
      <c r="DU143" s="5">
        <f>SQRT(DR143^2+DS143^2+DT143^2)</f>
        <v>122.34677339528749</v>
      </c>
      <c r="DV143" s="16">
        <f>DR143/$DU143</f>
        <v>-7.0753812316524334E-2</v>
      </c>
      <c r="DW143" s="16">
        <f>DS143/$DU143</f>
        <v>-0.99494463655038123</v>
      </c>
      <c r="DX143" s="16">
        <f>DT143/$DU143</f>
        <v>-7.1267581987239176E-2</v>
      </c>
      <c r="DY143" s="16">
        <f t="shared" si="42"/>
        <v>23.725772953842228</v>
      </c>
      <c r="DZ143" s="9">
        <f>AU143+$DY143*DV143</f>
        <v>12.454575639315779</v>
      </c>
      <c r="EA143" s="9">
        <f>AV143+$DY143*DW143</f>
        <v>-0.79700883761721997</v>
      </c>
      <c r="EB143" s="9">
        <f>AW143+$DY143*DX143+32.174</f>
        <v>-1.2379968077406716</v>
      </c>
      <c r="EC143" s="9">
        <f t="shared" si="43"/>
        <v>12.541304299739085</v>
      </c>
      <c r="ED143" s="22">
        <f t="shared" si="44"/>
        <v>0.155641431761121</v>
      </c>
      <c r="EE143" s="22">
        <f t="shared" si="45"/>
        <v>0.10327926463573363</v>
      </c>
      <c r="EF143" s="22">
        <f t="shared" si="46"/>
        <v>997.22402737583695</v>
      </c>
      <c r="EG143" s="23">
        <f t="shared" si="47"/>
        <v>0.5721308246562461</v>
      </c>
      <c r="EH143" s="12">
        <f>IF(S143="L",1,-1)</f>
        <v>1</v>
      </c>
      <c r="EI143" s="10">
        <f>DEGREES(ATAN(DM143/SQRT(DL143^2+DK143^2)))</f>
        <v>-0.87939511296373674</v>
      </c>
      <c r="EJ143" s="10">
        <f>-DEGREES(ATAN(DK143/SQRT(DL143^2+DM143^2)))*EH143</f>
        <v>5.267115183867487</v>
      </c>
      <c r="EK143" s="10">
        <f>DEGREES(ATAN(DQ143/SQRT(DP143^2+DO143^2)))</f>
        <v>-7.5405465829073837</v>
      </c>
      <c r="EL143" s="10">
        <f>-DEGREES(ATAN(DO143/SQRT(DP143^2+DQ143^2)))*EH143</f>
        <v>2.739673091509053</v>
      </c>
      <c r="EM143" s="15">
        <f>(AD143-D143- (DK143/DL143)*(17/12-BO143))*12*EH143</f>
        <v>13.189661591018384</v>
      </c>
      <c r="EN143" s="15">
        <f>(AE143-E143-(DM143/DL143)*(17/12-BO143)+0.5*32.174*DN143^2)*12</f>
        <v>0.11888504341805728</v>
      </c>
      <c r="EO143" s="15">
        <f t="shared" si="48"/>
        <v>13.190197365435216</v>
      </c>
      <c r="EP143" s="15">
        <f>EM143/DN143*0.4</f>
        <v>12.363893738983883</v>
      </c>
      <c r="EQ143" s="15">
        <f>EN143/DN143*0.4</f>
        <v>0.11144198308895768</v>
      </c>
      <c r="ER143" s="17">
        <f>SIN(RADIANS(CJ143))*EH143</f>
        <v>0.91354545764260087</v>
      </c>
      <c r="ES143" s="17">
        <f t="shared" si="49"/>
        <v>0.40673664307580026</v>
      </c>
      <c r="ET143" s="16">
        <f t="shared" si="50"/>
        <v>1</v>
      </c>
      <c r="EU143" s="20">
        <f>(0.5*DZ143*DN143^2)*12*EH143</f>
        <v>13.606829587566946</v>
      </c>
      <c r="EV143" s="20">
        <f>(0.5*EB143*DN143^2)*12</f>
        <v>-1.3525319593951761</v>
      </c>
      <c r="EW143" s="20">
        <f t="shared" si="51"/>
        <v>13.673885845884213</v>
      </c>
      <c r="EX143" s="14">
        <f t="shared" si="52"/>
        <v>1.1151132847359708</v>
      </c>
      <c r="EY143" s="14">
        <f t="shared" si="53"/>
        <v>-6.9142023861518211</v>
      </c>
      <c r="EZ143" s="5">
        <f t="shared" si="54"/>
        <v>1.1398167024156418</v>
      </c>
      <c r="FA143" s="5">
        <f t="shared" si="55"/>
        <v>-5.2460515545063267</v>
      </c>
      <c r="FB143" s="9">
        <f>IFERROR(INDEX('Pitcher Heights'!$B:$B,MATCH(H143,'Pitcher Heights'!A:A,0)),75)</f>
        <v>77</v>
      </c>
      <c r="FC143" s="26">
        <f>(9.58+0.31*FB143+1.02*ABS(D143)-2.57*E143-1.88*BE143)</f>
        <v>8.327300000000001</v>
      </c>
      <c r="FD143" s="26">
        <f>17.16 -0.25*FB143-0.85*ABS(D143)+2.53*E143+0.665*BE143</f>
        <v>14.599</v>
      </c>
      <c r="FE143" s="26">
        <f t="shared" si="56"/>
        <v>4.036593738983882</v>
      </c>
      <c r="FF143" s="26">
        <f t="shared" si="57"/>
        <v>-14.487558016911043</v>
      </c>
    </row>
    <row r="144" spans="1:162" x14ac:dyDescent="0.25">
      <c r="A144" t="s">
        <v>143</v>
      </c>
      <c r="B144" s="1">
        <v>45505</v>
      </c>
      <c r="C144">
        <v>90</v>
      </c>
      <c r="D144">
        <v>-1.44</v>
      </c>
      <c r="E144">
        <v>5.25</v>
      </c>
      <c r="F144" t="s">
        <v>134</v>
      </c>
      <c r="G144">
        <v>681297</v>
      </c>
      <c r="H144">
        <v>594902</v>
      </c>
      <c r="J144" t="s">
        <v>116</v>
      </c>
      <c r="O144">
        <v>11</v>
      </c>
      <c r="P144" t="s">
        <v>176</v>
      </c>
      <c r="Q144" t="s">
        <v>118</v>
      </c>
      <c r="R144" t="s">
        <v>119</v>
      </c>
      <c r="S144" t="s">
        <v>118</v>
      </c>
      <c r="T144" t="s">
        <v>120</v>
      </c>
      <c r="U144" t="s">
        <v>121</v>
      </c>
      <c r="V144" t="s">
        <v>122</v>
      </c>
      <c r="Y144">
        <v>2</v>
      </c>
      <c r="Z144">
        <v>2</v>
      </c>
      <c r="AA144">
        <v>2024</v>
      </c>
      <c r="AB144">
        <v>-0.65</v>
      </c>
      <c r="AC144">
        <v>1.37</v>
      </c>
      <c r="AD144">
        <v>-1.1399999999999999</v>
      </c>
      <c r="AE144">
        <v>3.03</v>
      </c>
      <c r="AI144">
        <v>1</v>
      </c>
      <c r="AJ144">
        <v>3</v>
      </c>
      <c r="AK144" t="s">
        <v>140</v>
      </c>
      <c r="AR144">
        <v>2.1402939019552898</v>
      </c>
      <c r="AS144">
        <v>-131.09825536275699</v>
      </c>
      <c r="AT144">
        <v>-2.4770791695704801</v>
      </c>
      <c r="AU144">
        <v>-7.9472187027160404</v>
      </c>
      <c r="AV144">
        <v>27.857709093853099</v>
      </c>
      <c r="AW144">
        <v>-16.038388434476001</v>
      </c>
      <c r="AX144">
        <v>3.25</v>
      </c>
      <c r="AY144">
        <v>1.45</v>
      </c>
      <c r="BC144">
        <v>91.1</v>
      </c>
      <c r="BD144">
        <v>1908</v>
      </c>
      <c r="BE144">
        <v>6.9</v>
      </c>
      <c r="BF144">
        <v>746607</v>
      </c>
      <c r="BG144">
        <v>666310</v>
      </c>
      <c r="BH144">
        <v>647304</v>
      </c>
      <c r="BI144">
        <v>671289</v>
      </c>
      <c r="BJ144">
        <v>608070</v>
      </c>
      <c r="BK144">
        <v>677587</v>
      </c>
      <c r="BL144">
        <v>680757</v>
      </c>
      <c r="BM144">
        <v>657041</v>
      </c>
      <c r="BN144">
        <v>678877</v>
      </c>
      <c r="BO144">
        <v>53.56</v>
      </c>
      <c r="BW144">
        <v>19</v>
      </c>
      <c r="BX144">
        <v>5</v>
      </c>
      <c r="BY144" t="s">
        <v>144</v>
      </c>
      <c r="BZ144">
        <v>2</v>
      </c>
      <c r="CA144">
        <v>1</v>
      </c>
      <c r="CB144">
        <v>1</v>
      </c>
      <c r="CC144">
        <v>2</v>
      </c>
      <c r="CD144">
        <v>1</v>
      </c>
      <c r="CE144">
        <v>2</v>
      </c>
      <c r="CF144">
        <v>1</v>
      </c>
      <c r="CG144">
        <v>2</v>
      </c>
      <c r="CH144" t="s">
        <v>126</v>
      </c>
      <c r="CI144" t="s">
        <v>126</v>
      </c>
      <c r="CJ144">
        <v>217</v>
      </c>
      <c r="CK144">
        <v>0</v>
      </c>
      <c r="CL144">
        <v>6.8000000000000005E-2</v>
      </c>
      <c r="CP144">
        <v>-6.8000000000000005E-2</v>
      </c>
      <c r="CR144">
        <v>1</v>
      </c>
      <c r="CS144">
        <v>-1</v>
      </c>
      <c r="CT144">
        <v>0.64300000000000002</v>
      </c>
      <c r="CU144">
        <v>0.35699999999999998</v>
      </c>
      <c r="CV144">
        <v>32</v>
      </c>
      <c r="CW144">
        <v>24</v>
      </c>
      <c r="CX144">
        <v>32</v>
      </c>
      <c r="CY144">
        <v>24</v>
      </c>
      <c r="CZ144">
        <v>2</v>
      </c>
      <c r="DA144">
        <v>1</v>
      </c>
      <c r="DB144">
        <v>6</v>
      </c>
      <c r="DC144">
        <v>1</v>
      </c>
      <c r="DD144">
        <v>6</v>
      </c>
      <c r="DE144">
        <v>1</v>
      </c>
      <c r="DF144">
        <v>1.44</v>
      </c>
      <c r="DG144">
        <v>0.65</v>
      </c>
      <c r="DH144">
        <v>-0.65</v>
      </c>
      <c r="DI144">
        <v>38.4</v>
      </c>
      <c r="DJ144" s="6">
        <f>(-AS144-SQRT(AS144^2-2*AV144*(50-BO144)))/AV144</f>
        <v>-2.7077306446956259E-2</v>
      </c>
      <c r="DK144" s="2">
        <f>AR144+AU144*$DJ144</f>
        <v>2.3554831781697141</v>
      </c>
      <c r="DL144" s="2">
        <f>AS144+AV144*$DJ144</f>
        <v>-131.85256708880141</v>
      </c>
      <c r="DM144" s="2">
        <f>AT144+AW144*$DJ144</f>
        <v>-2.0428028110148544</v>
      </c>
      <c r="DN144" s="4">
        <f>(-DL144-SQRT(DL144^2-2*AV144*(BO144-17/12)))/AV144</f>
        <v>0.41353227488659106</v>
      </c>
      <c r="DO144" s="12">
        <f t="shared" si="39"/>
        <v>-0.93094825098571299</v>
      </c>
      <c r="DP144" s="12">
        <f t="shared" si="40"/>
        <v>-120.33250527409146</v>
      </c>
      <c r="DQ144" s="12">
        <f t="shared" si="41"/>
        <v>-8.6751940658385074</v>
      </c>
      <c r="DR144" s="5">
        <f>(2 *DK144 +AU144*$DN144)/2</f>
        <v>0.71226746359200055</v>
      </c>
      <c r="DS144" s="5">
        <f>(2 *DL144 +AV144*$DN144)/2</f>
        <v>-126.09253618144643</v>
      </c>
      <c r="DT144" s="5">
        <f>(2 *DM144 +AW144*$DN144)/2</f>
        <v>-5.3589984384266804</v>
      </c>
      <c r="DU144" s="5">
        <f>SQRT(DR144^2+DS144^2+DT144^2)</f>
        <v>126.20837480085119</v>
      </c>
      <c r="DV144" s="16">
        <f>DR144/$DU144</f>
        <v>5.6435831989431239E-3</v>
      </c>
      <c r="DW144" s="16">
        <f>DS144/$DU144</f>
        <v>-0.99908216376617209</v>
      </c>
      <c r="DX144" s="16">
        <f>DT144/$DU144</f>
        <v>-4.2461512137232101E-2</v>
      </c>
      <c r="DY144" s="16">
        <f t="shared" si="42"/>
        <v>28.562133535335459</v>
      </c>
      <c r="DZ144" s="9">
        <f>AU144+$DY144*DV144</f>
        <v>-7.7860259257700513</v>
      </c>
      <c r="EA144" s="9">
        <f>AV144+$DY144*DW144</f>
        <v>-0.67820908040819816</v>
      </c>
      <c r="EB144" s="9">
        <f>AW144+$DY144*DX144+32.174</f>
        <v>14.922820185748108</v>
      </c>
      <c r="EC144" s="9">
        <f t="shared" si="43"/>
        <v>16.845555187338967</v>
      </c>
      <c r="ED144" s="22">
        <f t="shared" si="44"/>
        <v>0.19646108244296098</v>
      </c>
      <c r="EE144" s="22">
        <f t="shared" si="45"/>
        <v>0.14587542470513901</v>
      </c>
      <c r="EF144" s="22">
        <f t="shared" si="46"/>
        <v>1452.9724657361094</v>
      </c>
      <c r="EG144" s="23">
        <f t="shared" si="47"/>
        <v>0.76151596736693361</v>
      </c>
      <c r="EH144" s="12">
        <f>IF(S144="L",1,-1)</f>
        <v>-1</v>
      </c>
      <c r="EI144" s="10">
        <f>DEGREES(ATAN(DM144/SQRT(DL144^2+DK144^2)))</f>
        <v>-0.88747569080619604</v>
      </c>
      <c r="EJ144" s="10">
        <f>-DEGREES(ATAN(DK144/SQRT(DL144^2+DM144^2)))*EH144</f>
        <v>1.0233301034737698</v>
      </c>
      <c r="EK144" s="10">
        <f>DEGREES(ATAN(DQ144/SQRT(DP144^2+DO144^2)))</f>
        <v>-4.1233974543395444</v>
      </c>
      <c r="EL144" s="10">
        <f>-DEGREES(ATAN(DO144/SQRT(DP144^2+DQ144^2)))*EH144</f>
        <v>-0.44211057173336904</v>
      </c>
      <c r="EM144" s="15">
        <f>(AD144-D144- (DK144/DL144)*(17/12-BO144))*12*EH144</f>
        <v>7.5781891455455295</v>
      </c>
      <c r="EN144" s="15">
        <f>(AE144-E144-(DM144/DL144)*(17/12-BO144)+0.5*32.174*DN144^2)*12</f>
        <v>16.066582381379398</v>
      </c>
      <c r="EO144" s="15">
        <f t="shared" si="48"/>
        <v>17.764121710439696</v>
      </c>
      <c r="EP144" s="15">
        <f>EM144/DN144*0.4</f>
        <v>7.3302033294729476</v>
      </c>
      <c r="EQ144" s="15">
        <f>EN144/DN144*0.4</f>
        <v>15.540825572355212</v>
      </c>
      <c r="ER144" s="17">
        <f>SIN(RADIANS(CJ144))*EH144</f>
        <v>0.60181502315204838</v>
      </c>
      <c r="ES144" s="17">
        <f t="shared" si="49"/>
        <v>0.79863551004729283</v>
      </c>
      <c r="ET144" s="16">
        <f t="shared" si="50"/>
        <v>1</v>
      </c>
      <c r="EU144" s="20">
        <f>(0.5*DZ144*DN144^2)*12*EH144</f>
        <v>7.9888803531225205</v>
      </c>
      <c r="EV144" s="20">
        <f>(0.5*EB144*DN144^2)*12</f>
        <v>15.311614183112614</v>
      </c>
      <c r="EW144" s="20">
        <f t="shared" si="51"/>
        <v>17.270429589011457</v>
      </c>
      <c r="EX144" s="14">
        <f t="shared" si="52"/>
        <v>-2.4047236298342307</v>
      </c>
      <c r="EY144" s="14">
        <f t="shared" si="53"/>
        <v>1.5188358395565906</v>
      </c>
      <c r="EZ144" s="5">
        <f t="shared" si="54"/>
        <v>-3.1125261728985407</v>
      </c>
      <c r="FA144" s="5">
        <f t="shared" si="55"/>
        <v>1.8795239786202043</v>
      </c>
      <c r="FB144" s="9">
        <f>IFERROR(INDEX('Pitcher Heights'!$B:$B,MATCH(H144,'Pitcher Heights'!A:A,0)),75)</f>
        <v>76</v>
      </c>
      <c r="FC144" s="26">
        <f>(9.58+0.31*FB144+1.02*ABS(D144)-2.57*E144-1.88*BE144)</f>
        <v>8.144300000000003</v>
      </c>
      <c r="FD144" s="26">
        <f>17.16 -0.25*FB144-0.85*ABS(D144)+2.53*E144+0.665*BE144</f>
        <v>14.806999999999999</v>
      </c>
      <c r="FE144" s="26">
        <f t="shared" si="56"/>
        <v>-0.81409667052705537</v>
      </c>
      <c r="FF144" s="26">
        <f t="shared" si="57"/>
        <v>0.7338255723552134</v>
      </c>
    </row>
    <row r="145" spans="1:162" x14ac:dyDescent="0.25">
      <c r="A145" t="s">
        <v>127</v>
      </c>
      <c r="B145" s="1">
        <v>45505</v>
      </c>
      <c r="C145">
        <v>90.8</v>
      </c>
      <c r="D145">
        <v>-1.43</v>
      </c>
      <c r="E145">
        <v>5.1100000000000003</v>
      </c>
      <c r="F145" t="s">
        <v>134</v>
      </c>
      <c r="G145">
        <v>623993</v>
      </c>
      <c r="H145">
        <v>594902</v>
      </c>
      <c r="I145" t="s">
        <v>169</v>
      </c>
      <c r="J145" t="s">
        <v>136</v>
      </c>
      <c r="O145">
        <v>5</v>
      </c>
      <c r="P145" t="s">
        <v>170</v>
      </c>
      <c r="Q145" t="s">
        <v>118</v>
      </c>
      <c r="R145" t="s">
        <v>119</v>
      </c>
      <c r="S145" t="s">
        <v>118</v>
      </c>
      <c r="T145" t="s">
        <v>120</v>
      </c>
      <c r="U145" t="s">
        <v>121</v>
      </c>
      <c r="V145" t="s">
        <v>138</v>
      </c>
      <c r="X145" t="s">
        <v>150</v>
      </c>
      <c r="Y145">
        <v>0</v>
      </c>
      <c r="Z145">
        <v>1</v>
      </c>
      <c r="AA145">
        <v>2024</v>
      </c>
      <c r="AB145">
        <v>-1.18</v>
      </c>
      <c r="AC145">
        <v>1.02</v>
      </c>
      <c r="AD145">
        <v>0.11</v>
      </c>
      <c r="AE145">
        <v>2.58</v>
      </c>
      <c r="AI145">
        <v>1</v>
      </c>
      <c r="AJ145">
        <v>4</v>
      </c>
      <c r="AK145" t="s">
        <v>140</v>
      </c>
      <c r="AR145">
        <v>6.4911847542010097</v>
      </c>
      <c r="AS145">
        <v>-132.081999944709</v>
      </c>
      <c r="AT145">
        <v>-2.61943220847823</v>
      </c>
      <c r="AU145">
        <v>-15.234651360023999</v>
      </c>
      <c r="AV145">
        <v>29.2849559070808</v>
      </c>
      <c r="AW145">
        <v>-19.887834068614399</v>
      </c>
      <c r="AX145">
        <v>3.33</v>
      </c>
      <c r="AY145">
        <v>1.57</v>
      </c>
      <c r="AZ145">
        <v>416</v>
      </c>
      <c r="BA145">
        <v>111.2</v>
      </c>
      <c r="BB145">
        <v>28</v>
      </c>
      <c r="BC145">
        <v>91.8</v>
      </c>
      <c r="BD145">
        <v>2096</v>
      </c>
      <c r="BE145">
        <v>7</v>
      </c>
      <c r="BF145">
        <v>746607</v>
      </c>
      <c r="BG145">
        <v>666310</v>
      </c>
      <c r="BH145">
        <v>647304</v>
      </c>
      <c r="BI145">
        <v>671289</v>
      </c>
      <c r="BJ145">
        <v>608070</v>
      </c>
      <c r="BK145">
        <v>677587</v>
      </c>
      <c r="BL145">
        <v>680757</v>
      </c>
      <c r="BM145">
        <v>657041</v>
      </c>
      <c r="BN145">
        <v>678877</v>
      </c>
      <c r="BO145">
        <v>53.5</v>
      </c>
      <c r="BP145">
        <v>0.99099999999999999</v>
      </c>
      <c r="BQ145">
        <v>2.028</v>
      </c>
      <c r="BR145">
        <v>2</v>
      </c>
      <c r="BS145">
        <v>1</v>
      </c>
      <c r="BT145">
        <v>0</v>
      </c>
      <c r="BU145">
        <v>3</v>
      </c>
      <c r="BV145">
        <v>6</v>
      </c>
      <c r="BW145">
        <v>28</v>
      </c>
      <c r="BX145">
        <v>2</v>
      </c>
      <c r="BY145" t="s">
        <v>130</v>
      </c>
      <c r="BZ145">
        <v>5</v>
      </c>
      <c r="CA145">
        <v>1</v>
      </c>
      <c r="CB145">
        <v>1</v>
      </c>
      <c r="CC145">
        <v>5</v>
      </c>
      <c r="CD145">
        <v>2</v>
      </c>
      <c r="CE145">
        <v>5</v>
      </c>
      <c r="CF145">
        <v>2</v>
      </c>
      <c r="CG145">
        <v>5</v>
      </c>
      <c r="CH145" t="s">
        <v>126</v>
      </c>
      <c r="CI145" t="s">
        <v>126</v>
      </c>
      <c r="CJ145">
        <v>228</v>
      </c>
      <c r="CK145">
        <v>-5.7000000000000002E-2</v>
      </c>
      <c r="CL145">
        <v>1.024</v>
      </c>
      <c r="CM145">
        <v>76.599999999999994</v>
      </c>
      <c r="CN145">
        <v>7.3</v>
      </c>
      <c r="CO145">
        <v>3.948</v>
      </c>
      <c r="CP145">
        <v>-1.024</v>
      </c>
      <c r="CQ145">
        <v>111.2</v>
      </c>
      <c r="CR145">
        <v>4</v>
      </c>
      <c r="CS145">
        <v>-4</v>
      </c>
      <c r="CT145">
        <v>0.90200000000000002</v>
      </c>
      <c r="CU145">
        <v>9.8000000000000004E-2</v>
      </c>
      <c r="CV145">
        <v>32</v>
      </c>
      <c r="CW145">
        <v>29</v>
      </c>
      <c r="CX145">
        <v>32</v>
      </c>
      <c r="CY145">
        <v>30</v>
      </c>
      <c r="CZ145">
        <v>2</v>
      </c>
      <c r="DA145">
        <v>1</v>
      </c>
      <c r="DB145">
        <v>6</v>
      </c>
      <c r="DC145">
        <v>1</v>
      </c>
      <c r="DD145">
        <v>6</v>
      </c>
      <c r="DE145">
        <v>1</v>
      </c>
      <c r="DF145">
        <v>1.75</v>
      </c>
      <c r="DG145">
        <v>1.18</v>
      </c>
      <c r="DH145">
        <v>-1.18</v>
      </c>
      <c r="DI145">
        <v>34.1</v>
      </c>
      <c r="DJ145" s="6">
        <f>(-AS145-SQRT(AS145^2-2*AV145*(50-BO145)))/AV145</f>
        <v>-2.6421301198794742E-2</v>
      </c>
      <c r="DK145" s="2">
        <f>AR145+AU145*$DJ145</f>
        <v>6.8937040664428313</v>
      </c>
      <c r="DL145" s="2">
        <f>AS145+AV145*$DJ145</f>
        <v>-132.8557465853234</v>
      </c>
      <c r="DM145" s="2">
        <f>AT145+AW145*$DJ145</f>
        <v>-2.0939697543597173</v>
      </c>
      <c r="DN145" s="4">
        <f>(-DL145-SQRT(DL145^2-2*AV145*(BO145-17/12)))/AV145</f>
        <v>0.41061136875321819</v>
      </c>
      <c r="DO145" s="12">
        <f t="shared" si="39"/>
        <v>0.63818301902530017</v>
      </c>
      <c r="DP145" s="12">
        <f t="shared" si="40"/>
        <v>-120.83101075643931</v>
      </c>
      <c r="DQ145" s="12">
        <f t="shared" si="41"/>
        <v>-10.26014052281036</v>
      </c>
      <c r="DR145" s="5">
        <f>(2 *DK145 +AU145*$DN145)/2</f>
        <v>3.7659435427340657</v>
      </c>
      <c r="DS145" s="5">
        <f>(2 *DL145 +AV145*$DN145)/2</f>
        <v>-126.84337867088135</v>
      </c>
      <c r="DT145" s="5">
        <f>(2 *DM145 +AW145*$DN145)/2</f>
        <v>-6.1770551385850387</v>
      </c>
      <c r="DU145" s="5">
        <f>SQRT(DR145^2+DS145^2+DT145^2)</f>
        <v>127.04952205182347</v>
      </c>
      <c r="DV145" s="16">
        <f>DR145/$DU145</f>
        <v>2.9641540416011469E-2</v>
      </c>
      <c r="DW145" s="16">
        <f>DS145/$DU145</f>
        <v>-0.9983774564625435</v>
      </c>
      <c r="DX145" s="16">
        <f>DT145/$DU145</f>
        <v>-4.8619270964792918E-2</v>
      </c>
      <c r="DY145" s="16">
        <f t="shared" si="42"/>
        <v>30.286362755677509</v>
      </c>
      <c r="DZ145" s="9">
        <f>AU145+$DY145*DV145</f>
        <v>-14.336916914347601</v>
      </c>
      <c r="EA145" s="9">
        <f>AV145+$DY145*DW145</f>
        <v>-0.95226590643441966</v>
      </c>
      <c r="EB145" s="9">
        <f>AW145+$DY145*DX145+32.174</f>
        <v>10.813665054029304</v>
      </c>
      <c r="EC145" s="9">
        <f t="shared" si="43"/>
        <v>17.983029468535001</v>
      </c>
      <c r="ED145" s="22">
        <f t="shared" si="44"/>
        <v>0.20695900945277451</v>
      </c>
      <c r="EE145" s="22">
        <f t="shared" si="45"/>
        <v>0.15885885428261856</v>
      </c>
      <c r="EF145" s="22">
        <f t="shared" si="46"/>
        <v>1592.8377439934252</v>
      </c>
      <c r="EG145" s="23">
        <f t="shared" si="47"/>
        <v>0.75994167175258831</v>
      </c>
      <c r="EH145" s="12">
        <f>IF(S145="L",1,-1)</f>
        <v>-1</v>
      </c>
      <c r="EI145" s="10">
        <f>DEGREES(ATAN(DM145/SQRT(DL145^2+DK145^2)))</f>
        <v>-0.90176414359573143</v>
      </c>
      <c r="EJ145" s="10">
        <f>-DEGREES(ATAN(DK145/SQRT(DL145^2+DM145^2)))*EH145</f>
        <v>2.9699679945737691</v>
      </c>
      <c r="EK145" s="10">
        <f>DEGREES(ATAN(DQ145/SQRT(DP145^2+DO145^2)))</f>
        <v>-4.8534544947271065</v>
      </c>
      <c r="EL145" s="10">
        <f>-DEGREES(ATAN(DO145/SQRT(DP145^2+DQ145^2)))*EH145</f>
        <v>0.30152643454360128</v>
      </c>
      <c r="EM145" s="15">
        <f>(AD145-D145- (DK145/DL145)*(17/12-BO145))*12*EH145</f>
        <v>13.950400282005846</v>
      </c>
      <c r="EN145" s="15">
        <f>(AE145-E145-(DM145/DL145)*(17/12-BO145)+0.5*32.174*DN145^2)*12</f>
        <v>12.038313525838458</v>
      </c>
      <c r="EO145" s="15">
        <f t="shared" si="48"/>
        <v>18.426466307313891</v>
      </c>
      <c r="EP145" s="15">
        <f>EM145/DN145*0.4</f>
        <v>13.589882154860829</v>
      </c>
      <c r="EQ145" s="15">
        <f>EN145/DN145*0.4</f>
        <v>11.727209173376409</v>
      </c>
      <c r="ER145" s="17">
        <f>SIN(RADIANS(CJ145))*EH145</f>
        <v>0.74314482547739436</v>
      </c>
      <c r="ES145" s="17">
        <f t="shared" si="49"/>
        <v>0.66913060635885813</v>
      </c>
      <c r="ET145" s="16">
        <f t="shared" si="50"/>
        <v>1</v>
      </c>
      <c r="EU145" s="20">
        <f>(0.5*DZ145*DN145^2)*12*EH145</f>
        <v>14.503371055871421</v>
      </c>
      <c r="EV145" s="20">
        <f>(0.5*EB145*DN145^2)*12</f>
        <v>10.939213618204441</v>
      </c>
      <c r="EW145" s="20">
        <f t="shared" si="51"/>
        <v>18.166292042378885</v>
      </c>
      <c r="EX145" s="14">
        <f t="shared" si="52"/>
        <v>1.003185126466386</v>
      </c>
      <c r="EY145" s="14">
        <f t="shared" si="53"/>
        <v>-1.2164083914046415</v>
      </c>
      <c r="EZ145" s="5">
        <f t="shared" si="54"/>
        <v>0.25686719389197776</v>
      </c>
      <c r="FA145" s="5">
        <f t="shared" si="55"/>
        <v>-0.29139904742555522</v>
      </c>
      <c r="FB145" s="9">
        <f>IFERROR(INDEX('Pitcher Heights'!$B:$B,MATCH(H145,'Pitcher Heights'!A:A,0)),75)</f>
        <v>76</v>
      </c>
      <c r="FC145" s="26">
        <f>(9.58+0.31*FB145+1.02*ABS(D145)-2.57*E145-1.88*BE145)</f>
        <v>8.3058999999999976</v>
      </c>
      <c r="FD145" s="26">
        <f>17.16 -0.25*FB145-0.85*ABS(D145)+2.53*E145+0.665*BE145</f>
        <v>14.527799999999999</v>
      </c>
      <c r="FE145" s="26">
        <f t="shared" si="56"/>
        <v>5.2839821548608317</v>
      </c>
      <c r="FF145" s="26">
        <f t="shared" si="57"/>
        <v>-2.8005908266235906</v>
      </c>
    </row>
    <row r="146" spans="1:162" x14ac:dyDescent="0.25">
      <c r="A146" t="s">
        <v>127</v>
      </c>
      <c r="B146" s="1">
        <v>45505</v>
      </c>
      <c r="C146">
        <v>88</v>
      </c>
      <c r="D146">
        <v>2.5299999999999998</v>
      </c>
      <c r="E146">
        <v>5.76</v>
      </c>
      <c r="F146" t="s">
        <v>114</v>
      </c>
      <c r="G146">
        <v>608070</v>
      </c>
      <c r="H146">
        <v>669432</v>
      </c>
      <c r="J146" t="s">
        <v>128</v>
      </c>
      <c r="O146">
        <v>2</v>
      </c>
      <c r="P146" t="s">
        <v>149</v>
      </c>
      <c r="Q146" t="s">
        <v>118</v>
      </c>
      <c r="R146" t="s">
        <v>118</v>
      </c>
      <c r="S146" t="s">
        <v>119</v>
      </c>
      <c r="T146" t="s">
        <v>120</v>
      </c>
      <c r="U146" t="s">
        <v>121</v>
      </c>
      <c r="V146" t="s">
        <v>129</v>
      </c>
      <c r="Y146">
        <v>0</v>
      </c>
      <c r="Z146">
        <v>1</v>
      </c>
      <c r="AA146">
        <v>2024</v>
      </c>
      <c r="AB146">
        <v>1.1200000000000001</v>
      </c>
      <c r="AC146">
        <v>1.1200000000000001</v>
      </c>
      <c r="AD146">
        <v>0.16</v>
      </c>
      <c r="AE146">
        <v>3.13</v>
      </c>
      <c r="AI146">
        <v>0</v>
      </c>
      <c r="AJ146">
        <v>5</v>
      </c>
      <c r="AK146" t="s">
        <v>123</v>
      </c>
      <c r="AR146">
        <v>-8.10376020522971</v>
      </c>
      <c r="AS146">
        <v>-127.923136872542</v>
      </c>
      <c r="AT146">
        <v>-2.6335375786679101</v>
      </c>
      <c r="AU146">
        <v>13.898340638710801</v>
      </c>
      <c r="AV146">
        <v>24.990763802048601</v>
      </c>
      <c r="AW146">
        <v>-19.4703774927378</v>
      </c>
      <c r="AX146">
        <v>3.44</v>
      </c>
      <c r="AY146">
        <v>1.61</v>
      </c>
      <c r="AZ146">
        <v>174</v>
      </c>
      <c r="BA146">
        <v>71.8</v>
      </c>
      <c r="BB146">
        <v>67</v>
      </c>
      <c r="BC146">
        <v>88.6</v>
      </c>
      <c r="BD146">
        <v>2309</v>
      </c>
      <c r="BE146">
        <v>6.6</v>
      </c>
      <c r="BF146">
        <v>746607</v>
      </c>
      <c r="BG146">
        <v>668939</v>
      </c>
      <c r="BH146">
        <v>663624</v>
      </c>
      <c r="BI146">
        <v>702616</v>
      </c>
      <c r="BJ146">
        <v>602104</v>
      </c>
      <c r="BK146">
        <v>683002</v>
      </c>
      <c r="BL146">
        <v>681297</v>
      </c>
      <c r="BM146">
        <v>656775</v>
      </c>
      <c r="BN146">
        <v>623993</v>
      </c>
      <c r="BO146">
        <v>53.88</v>
      </c>
      <c r="BW146">
        <v>39</v>
      </c>
      <c r="BX146">
        <v>2</v>
      </c>
      <c r="BY146" t="s">
        <v>130</v>
      </c>
      <c r="BZ146">
        <v>5</v>
      </c>
      <c r="CA146">
        <v>2</v>
      </c>
      <c r="CB146">
        <v>5</v>
      </c>
      <c r="CC146">
        <v>2</v>
      </c>
      <c r="CD146">
        <v>2</v>
      </c>
      <c r="CE146">
        <v>5</v>
      </c>
      <c r="CF146">
        <v>5</v>
      </c>
      <c r="CG146">
        <v>2</v>
      </c>
      <c r="CH146" t="s">
        <v>126</v>
      </c>
      <c r="CI146" t="s">
        <v>126</v>
      </c>
      <c r="CJ146">
        <v>126</v>
      </c>
      <c r="CK146">
        <v>0</v>
      </c>
      <c r="CL146">
        <v>-4.9000000000000002E-2</v>
      </c>
      <c r="CM146">
        <v>70.599999999999994</v>
      </c>
      <c r="CN146">
        <v>7</v>
      </c>
      <c r="CP146">
        <v>4.9000000000000002E-2</v>
      </c>
      <c r="CQ146">
        <v>88</v>
      </c>
      <c r="CR146">
        <v>3</v>
      </c>
      <c r="CS146">
        <v>3</v>
      </c>
      <c r="CT146">
        <v>0.89200000000000002</v>
      </c>
      <c r="CU146">
        <v>0.89200000000000002</v>
      </c>
      <c r="CV146">
        <v>26</v>
      </c>
      <c r="CW146">
        <v>31</v>
      </c>
      <c r="CX146">
        <v>27</v>
      </c>
      <c r="CY146">
        <v>32</v>
      </c>
      <c r="CZ146">
        <v>3</v>
      </c>
      <c r="DA146">
        <v>2</v>
      </c>
      <c r="DB146">
        <v>6</v>
      </c>
      <c r="DC146">
        <v>2</v>
      </c>
      <c r="DD146">
        <v>6</v>
      </c>
      <c r="DE146">
        <v>1</v>
      </c>
      <c r="DF146">
        <v>1.81</v>
      </c>
      <c r="DG146">
        <v>1.1200000000000001</v>
      </c>
      <c r="DH146">
        <v>-1.1200000000000001</v>
      </c>
      <c r="DI146">
        <v>23.3</v>
      </c>
      <c r="DJ146" s="6">
        <f>(-AS146-SQRT(AS146^2-2*AV146*(50-BO146)))/AV146</f>
        <v>-3.0241382076353549E-2</v>
      </c>
      <c r="DK146" s="2">
        <f>AR146+AU146*$DJ146</f>
        <v>-8.5240652347122747</v>
      </c>
      <c r="DL146" s="2">
        <f>AS146+AV146*$DJ146</f>
        <v>-128.67889210905966</v>
      </c>
      <c r="DM146" s="2">
        <f>AT146+AW146*$DJ146</f>
        <v>-2.0447264537391918</v>
      </c>
      <c r="DN146" s="4">
        <f>(-DL146-SQRT(DL146^2-2*AV146*(BO146-17/12)))/AV146</f>
        <v>0.42526921934679035</v>
      </c>
      <c r="DO146" s="12">
        <f t="shared" si="39"/>
        <v>-2.6135287610719606</v>
      </c>
      <c r="DP146" s="12">
        <f t="shared" si="40"/>
        <v>-118.05108949608243</v>
      </c>
      <c r="DQ146" s="12">
        <f t="shared" si="41"/>
        <v>-10.324878690463112</v>
      </c>
      <c r="DR146" s="5">
        <f>(2 *DK146 +AU146*$DN146)/2</f>
        <v>-5.5687969978921181</v>
      </c>
      <c r="DS146" s="5">
        <f>(2 *DL146 +AV146*$DN146)/2</f>
        <v>-123.36499080257104</v>
      </c>
      <c r="DT146" s="5">
        <f>(2 *DM146 +AW146*$DN146)/2</f>
        <v>-6.1848025721011526</v>
      </c>
      <c r="DU146" s="5">
        <f>SQRT(DR146^2+DS146^2+DT146^2)</f>
        <v>123.64539715888351</v>
      </c>
      <c r="DV146" s="16">
        <f>DR146/$DU146</f>
        <v>-4.5038449678286456E-2</v>
      </c>
      <c r="DW146" s="16">
        <f>DS146/$DU146</f>
        <v>-0.99773217311152995</v>
      </c>
      <c r="DX146" s="16">
        <f>DT146/$DU146</f>
        <v>-5.0020483691388222E-2</v>
      </c>
      <c r="DY146" s="16">
        <f t="shared" si="42"/>
        <v>26.19549013384923</v>
      </c>
      <c r="DZ146" s="9">
        <f>AU146+$DY146*DV146</f>
        <v>12.718536374519383</v>
      </c>
      <c r="EA146" s="9">
        <f>AV146+$DY146*DW146</f>
        <v>-1.1453194949184322</v>
      </c>
      <c r="EB146" s="9">
        <f>AW146+$DY146*DX146+32.174</f>
        <v>11.393311420234074</v>
      </c>
      <c r="EC146" s="9">
        <f t="shared" si="43"/>
        <v>17.11375088558464</v>
      </c>
      <c r="ED146" s="22">
        <f t="shared" si="44"/>
        <v>0.20794900684225309</v>
      </c>
      <c r="EE146" s="22">
        <f t="shared" si="45"/>
        <v>0.16013731016120222</v>
      </c>
      <c r="EF146" s="22">
        <f t="shared" si="46"/>
        <v>1562.6350445669489</v>
      </c>
      <c r="EG146" s="23">
        <f t="shared" si="47"/>
        <v>0.67675835624380631</v>
      </c>
      <c r="EH146" s="12">
        <f>IF(S146="L",1,-1)</f>
        <v>1</v>
      </c>
      <c r="EI146" s="10">
        <f>DEGREES(ATAN(DM146/SQRT(DL146^2+DK146^2)))</f>
        <v>-0.90837121079007432</v>
      </c>
      <c r="EJ146" s="10">
        <f>-DEGREES(ATAN(DK146/SQRT(DL146^2+DM146^2)))*EH146</f>
        <v>3.7894255621915898</v>
      </c>
      <c r="EK146" s="10">
        <f>DEGREES(ATAN(DQ146/SQRT(DP146^2+DO146^2)))</f>
        <v>-4.9972146833366864</v>
      </c>
      <c r="EL146" s="10">
        <f>-DEGREES(ATAN(DO146/SQRT(DP146^2+DQ146^2)))*EH146</f>
        <v>1.263440461442993</v>
      </c>
      <c r="EM146" s="15">
        <f>(AD146-D146- (DK146/DL146)*(17/12-BO146))*12*EH146</f>
        <v>13.263891144922578</v>
      </c>
      <c r="EN146" s="15">
        <f>(AE146-E146-(DM146/DL146)*(17/12-BO146)+0.5*32.174*DN146^2)*12</f>
        <v>13.356562657457303</v>
      </c>
      <c r="EO146" s="15">
        <f t="shared" si="48"/>
        <v>18.823617461235724</v>
      </c>
      <c r="EP146" s="15">
        <f>EM146/DN146*0.4</f>
        <v>12.475759393351623</v>
      </c>
      <c r="EQ146" s="15">
        <f>EN146/DN146*0.4</f>
        <v>12.562924425118624</v>
      </c>
      <c r="ER146" s="17">
        <f>SIN(RADIANS(CJ146))*EH146</f>
        <v>0.80901699437494745</v>
      </c>
      <c r="ES146" s="17">
        <f t="shared" si="49"/>
        <v>0.58778525229247303</v>
      </c>
      <c r="ET146" s="16">
        <f t="shared" si="50"/>
        <v>0.99999999999999989</v>
      </c>
      <c r="EU146" s="20">
        <f>(0.5*DZ146*DN146^2)*12*EH146</f>
        <v>13.80118211473037</v>
      </c>
      <c r="EV146" s="20">
        <f>(0.5*EB146*DN146^2)*12</f>
        <v>12.363149435614968</v>
      </c>
      <c r="EW146" s="20">
        <f t="shared" si="51"/>
        <v>18.528898826732803</v>
      </c>
      <c r="EX146" s="14">
        <f t="shared" si="52"/>
        <v>-1.1890119231504919</v>
      </c>
      <c r="EY146" s="14">
        <f t="shared" si="53"/>
        <v>1.4721359640421205</v>
      </c>
      <c r="EZ146" s="5">
        <f t="shared" si="54"/>
        <v>-1.9647352768301261</v>
      </c>
      <c r="FA146" s="5">
        <f t="shared" si="55"/>
        <v>2.2923179189478624</v>
      </c>
      <c r="FB146" s="9">
        <f>IFERROR(INDEX('Pitcher Heights'!$B:$B,MATCH(H146,'Pitcher Heights'!A:A,0)),75)</f>
        <v>77</v>
      </c>
      <c r="FC146" s="26">
        <f>(9.58+0.31*FB146+1.02*ABS(D146)-2.57*E146-1.88*BE146)</f>
        <v>8.8194000000000035</v>
      </c>
      <c r="FD146" s="26">
        <f>17.16 -0.25*FB146-0.85*ABS(D146)+2.53*E146+0.665*BE146</f>
        <v>14.721299999999999</v>
      </c>
      <c r="FE146" s="26">
        <f t="shared" si="56"/>
        <v>3.6563593933516199</v>
      </c>
      <c r="FF146" s="26">
        <f t="shared" si="57"/>
        <v>-2.1583755748813758</v>
      </c>
    </row>
    <row r="147" spans="1:162" x14ac:dyDescent="0.25">
      <c r="A147" t="s">
        <v>143</v>
      </c>
      <c r="B147" s="1">
        <v>45505</v>
      </c>
      <c r="C147">
        <v>92.6</v>
      </c>
      <c r="D147">
        <v>-3.23</v>
      </c>
      <c r="E147">
        <v>5.55</v>
      </c>
      <c r="F147" t="s">
        <v>194</v>
      </c>
      <c r="G147">
        <v>671289</v>
      </c>
      <c r="H147">
        <v>657097</v>
      </c>
      <c r="J147" t="s">
        <v>145</v>
      </c>
      <c r="O147">
        <v>3</v>
      </c>
      <c r="P147" t="s">
        <v>230</v>
      </c>
      <c r="Q147" t="s">
        <v>118</v>
      </c>
      <c r="R147" t="s">
        <v>118</v>
      </c>
      <c r="S147" t="s">
        <v>118</v>
      </c>
      <c r="T147" t="s">
        <v>120</v>
      </c>
      <c r="U147" t="s">
        <v>121</v>
      </c>
      <c r="V147" t="s">
        <v>129</v>
      </c>
      <c r="Y147">
        <v>3</v>
      </c>
      <c r="Z147">
        <v>0</v>
      </c>
      <c r="AA147">
        <v>2024</v>
      </c>
      <c r="AB147">
        <v>-0.57999999999999996</v>
      </c>
      <c r="AC147">
        <v>1.3</v>
      </c>
      <c r="AD147">
        <v>0.62</v>
      </c>
      <c r="AE147">
        <v>3.35</v>
      </c>
      <c r="AH147">
        <v>647304</v>
      </c>
      <c r="AI147">
        <v>2</v>
      </c>
      <c r="AJ147">
        <v>7</v>
      </c>
      <c r="AK147" t="s">
        <v>123</v>
      </c>
      <c r="AR147">
        <v>11.112737485425599</v>
      </c>
      <c r="AS147">
        <v>-134.526580620532</v>
      </c>
      <c r="AT147">
        <v>-2.6583084347022798</v>
      </c>
      <c r="AU147">
        <v>-9.3434365110317898</v>
      </c>
      <c r="AV147">
        <v>27.7851766156164</v>
      </c>
      <c r="AW147">
        <v>-15.982960627256199</v>
      </c>
      <c r="AX147">
        <v>3.27</v>
      </c>
      <c r="AY147">
        <v>1.32</v>
      </c>
      <c r="BC147">
        <v>92.9</v>
      </c>
      <c r="BD147">
        <v>2431</v>
      </c>
      <c r="BE147">
        <v>6.5</v>
      </c>
      <c r="BF147">
        <v>746607</v>
      </c>
      <c r="BG147">
        <v>668939</v>
      </c>
      <c r="BH147">
        <v>663624</v>
      </c>
      <c r="BI147">
        <v>702616</v>
      </c>
      <c r="BJ147">
        <v>602104</v>
      </c>
      <c r="BK147">
        <v>683002</v>
      </c>
      <c r="BL147">
        <v>681297</v>
      </c>
      <c r="BM147">
        <v>656775</v>
      </c>
      <c r="BN147">
        <v>623993</v>
      </c>
      <c r="BO147">
        <v>54.03</v>
      </c>
      <c r="BW147">
        <v>59</v>
      </c>
      <c r="BX147">
        <v>4</v>
      </c>
      <c r="BY147" t="s">
        <v>144</v>
      </c>
      <c r="BZ147">
        <v>7</v>
      </c>
      <c r="CA147">
        <v>2</v>
      </c>
      <c r="CB147">
        <v>7</v>
      </c>
      <c r="CC147">
        <v>2</v>
      </c>
      <c r="CD147">
        <v>2</v>
      </c>
      <c r="CE147">
        <v>7</v>
      </c>
      <c r="CF147">
        <v>7</v>
      </c>
      <c r="CG147">
        <v>2</v>
      </c>
      <c r="CH147" t="s">
        <v>126</v>
      </c>
      <c r="CI147" t="s">
        <v>126</v>
      </c>
      <c r="CJ147">
        <v>218</v>
      </c>
      <c r="CK147">
        <v>0</v>
      </c>
      <c r="CL147">
        <v>-3.7999999999999999E-2</v>
      </c>
      <c r="CP147">
        <v>3.7999999999999999E-2</v>
      </c>
      <c r="CR147">
        <v>5</v>
      </c>
      <c r="CS147">
        <v>5</v>
      </c>
      <c r="CT147">
        <v>0.98599999999999999</v>
      </c>
      <c r="CU147">
        <v>0.98599999999999999</v>
      </c>
      <c r="CV147">
        <v>30</v>
      </c>
      <c r="CW147">
        <v>25</v>
      </c>
      <c r="CX147">
        <v>31</v>
      </c>
      <c r="CY147">
        <v>25</v>
      </c>
      <c r="CZ147">
        <v>1</v>
      </c>
      <c r="DA147">
        <v>3</v>
      </c>
      <c r="DB147">
        <v>3</v>
      </c>
      <c r="DC147">
        <v>2</v>
      </c>
      <c r="DD147">
        <v>1</v>
      </c>
      <c r="DE147">
        <v>3</v>
      </c>
      <c r="DF147">
        <v>1.36</v>
      </c>
      <c r="DG147">
        <v>0.57999999999999996</v>
      </c>
      <c r="DH147">
        <v>0.57999999999999996</v>
      </c>
      <c r="DI147">
        <v>32.799999999999997</v>
      </c>
      <c r="DJ147" s="6">
        <f>(-AS147-SQRT(AS147^2-2*AV147*(50-BO147)))/AV147</f>
        <v>-2.9864797697486265E-2</v>
      </c>
      <c r="DK147" s="2">
        <f>AR147+AU147*$DJ147</f>
        <v>11.391777326626871</v>
      </c>
      <c r="DL147" s="2">
        <f>AS147+AV147*$DJ147</f>
        <v>-135.35637929914631</v>
      </c>
      <c r="DM147" s="2">
        <f>AT147+AW147*$DJ147</f>
        <v>-2.1809805489623852</v>
      </c>
      <c r="DN147" s="4">
        <f>(-DL147-SQRT(DL147^2-2*AV147*(BO147-17/12)))/AV147</f>
        <v>0.40558609431055681</v>
      </c>
      <c r="DO147" s="12">
        <f t="shared" si="39"/>
        <v>7.6022094046788311</v>
      </c>
      <c r="DP147" s="12">
        <f t="shared" si="40"/>
        <v>-124.08709803588944</v>
      </c>
      <c r="DQ147" s="12">
        <f t="shared" si="41"/>
        <v>-8.6634471252906344</v>
      </c>
      <c r="DR147" s="5">
        <f>(2 *DK147 +AU147*$DN147)/2</f>
        <v>9.4969933656528518</v>
      </c>
      <c r="DS147" s="5">
        <f>(2 *DL147 +AV147*$DN147)/2</f>
        <v>-129.72173866751788</v>
      </c>
      <c r="DT147" s="5">
        <f>(2 *DM147 +AW147*$DN147)/2</f>
        <v>-5.4222138371265096</v>
      </c>
      <c r="DU147" s="5">
        <f>SQRT(DR147^2+DS147^2+DT147^2)</f>
        <v>130.18188341242643</v>
      </c>
      <c r="DV147" s="16">
        <f>DR147/$DU147</f>
        <v>7.2951728126145102E-2</v>
      </c>
      <c r="DW147" s="16">
        <f>DS147/$DU147</f>
        <v>-0.99646537035072102</v>
      </c>
      <c r="DX147" s="16">
        <f>DT147/$DU147</f>
        <v>-4.1651063074179914E-2</v>
      </c>
      <c r="DY147" s="16">
        <f t="shared" si="42"/>
        <v>29.042960148807762</v>
      </c>
      <c r="DZ147" s="9">
        <f>AU147+$DY147*DV147</f>
        <v>-7.2247023782774988</v>
      </c>
      <c r="EA147" s="9">
        <f>AV147+$DY147*DW147</f>
        <v>-1.1551274251465564</v>
      </c>
      <c r="EB147" s="9">
        <f>AW147+$DY147*DX147+32.174</f>
        <v>14.981369207724914</v>
      </c>
      <c r="EC147" s="9">
        <f t="shared" si="43"/>
        <v>16.67249432931925</v>
      </c>
      <c r="ED147" s="22">
        <f t="shared" si="44"/>
        <v>0.18275405832652228</v>
      </c>
      <c r="EE147" s="22">
        <f t="shared" si="45"/>
        <v>0.13032113316128638</v>
      </c>
      <c r="EF147" s="22">
        <f t="shared" si="46"/>
        <v>1338.9133584617825</v>
      </c>
      <c r="EG147" s="23">
        <f t="shared" si="47"/>
        <v>0.5507664987502191</v>
      </c>
      <c r="EH147" s="12">
        <f>IF(S147="L",1,-1)</f>
        <v>-1</v>
      </c>
      <c r="EI147" s="10">
        <f>DEGREES(ATAN(DM147/SQRT(DL147^2+DK147^2)))</f>
        <v>-0.91986843921190375</v>
      </c>
      <c r="EJ147" s="10">
        <f>-DEGREES(ATAN(DK147/SQRT(DL147^2+DM147^2)))*EH147</f>
        <v>4.8101324031354409</v>
      </c>
      <c r="EK147" s="10">
        <f>DEGREES(ATAN(DQ147/SQRT(DP147^2+DO147^2)))</f>
        <v>-3.9863155757302664</v>
      </c>
      <c r="EL147" s="10">
        <f>-DEGREES(ATAN(DO147/SQRT(DP147^2+DQ147^2)))*EH147</f>
        <v>3.4973578450602321</v>
      </c>
      <c r="EM147" s="15">
        <f>(AD147-D147- (DK147/DL147)*(17/12-BO147))*12*EH147</f>
        <v>6.9361179294229505</v>
      </c>
      <c r="EN147" s="15">
        <f>(AE147-E147-(DM147/DL147)*(17/12-BO147)+0.5*32.174*DN147^2)*12</f>
        <v>15.528778784917739</v>
      </c>
      <c r="EO147" s="15">
        <f t="shared" si="48"/>
        <v>17.007430801910491</v>
      </c>
      <c r="EP147" s="15">
        <f>EM147/DN147*0.4</f>
        <v>6.8405875119692574</v>
      </c>
      <c r="EQ147" s="15">
        <f>EN147/DN147*0.4</f>
        <v>15.31490255977797</v>
      </c>
      <c r="ER147" s="17">
        <f>SIN(RADIANS(CJ147))*EH147</f>
        <v>0.61566147532565818</v>
      </c>
      <c r="ES147" s="17">
        <f t="shared" si="49"/>
        <v>0.78801075360672201</v>
      </c>
      <c r="ET147" s="16">
        <f t="shared" si="50"/>
        <v>1</v>
      </c>
      <c r="EU147" s="20">
        <f>(0.5*DZ147*DN147^2)*12*EH147</f>
        <v>7.1307847107994977</v>
      </c>
      <c r="EV147" s="20">
        <f>(0.5*EB147*DN147^2)*12</f>
        <v>14.786618589921368</v>
      </c>
      <c r="EW147" s="20">
        <f t="shared" si="51"/>
        <v>16.41621697942556</v>
      </c>
      <c r="EX147" s="14">
        <f t="shared" si="52"/>
        <v>-2.9760476540197622</v>
      </c>
      <c r="EY147" s="14">
        <f t="shared" si="53"/>
        <v>1.8504630765927672</v>
      </c>
      <c r="EZ147" s="5">
        <f t="shared" si="54"/>
        <v>-3.5347020095803039</v>
      </c>
      <c r="FA147" s="5">
        <f t="shared" si="55"/>
        <v>2.1267404217900765</v>
      </c>
      <c r="FB147" s="9">
        <f>IFERROR(INDEX('Pitcher Heights'!$B:$B,MATCH(H147,'Pitcher Heights'!A:A,0)),75)</f>
        <v>74</v>
      </c>
      <c r="FC147" s="26">
        <f>(9.58+0.31*FB147+1.02*ABS(D147)-2.57*E147-1.88*BE147)</f>
        <v>9.3311000000000064</v>
      </c>
      <c r="FD147" s="26">
        <f>17.16 -0.25*FB147-0.85*ABS(D147)+2.53*E147+0.665*BE147</f>
        <v>14.278499999999999</v>
      </c>
      <c r="FE147" s="26">
        <f t="shared" si="56"/>
        <v>-2.490512488030749</v>
      </c>
      <c r="FF147" s="26">
        <f t="shared" si="57"/>
        <v>1.0364025597779705</v>
      </c>
    </row>
    <row r="148" spans="1:162" x14ac:dyDescent="0.25">
      <c r="A148" t="s">
        <v>113</v>
      </c>
      <c r="B148" s="1">
        <v>45505</v>
      </c>
      <c r="C148">
        <v>84.8</v>
      </c>
      <c r="D148">
        <v>2.4700000000000002</v>
      </c>
      <c r="E148">
        <v>5.57</v>
      </c>
      <c r="F148" t="s">
        <v>114</v>
      </c>
      <c r="G148">
        <v>647304</v>
      </c>
      <c r="H148">
        <v>669432</v>
      </c>
      <c r="J148" t="s">
        <v>116</v>
      </c>
      <c r="O148">
        <v>13</v>
      </c>
      <c r="P148" t="s">
        <v>117</v>
      </c>
      <c r="Q148" t="s">
        <v>118</v>
      </c>
      <c r="R148" t="s">
        <v>119</v>
      </c>
      <c r="S148" t="s">
        <v>119</v>
      </c>
      <c r="T148" t="s">
        <v>120</v>
      </c>
      <c r="U148" t="s">
        <v>121</v>
      </c>
      <c r="V148" t="s">
        <v>122</v>
      </c>
      <c r="Y148">
        <v>2</v>
      </c>
      <c r="Z148">
        <v>2</v>
      </c>
      <c r="AA148">
        <v>2024</v>
      </c>
      <c r="AB148">
        <v>-0.22</v>
      </c>
      <c r="AC148">
        <v>0.48</v>
      </c>
      <c r="AD148">
        <v>-2.11</v>
      </c>
      <c r="AE148">
        <v>2.1</v>
      </c>
      <c r="AG148">
        <v>608070</v>
      </c>
      <c r="AI148">
        <v>2</v>
      </c>
      <c r="AJ148">
        <v>3</v>
      </c>
      <c r="AK148" t="s">
        <v>123</v>
      </c>
      <c r="AR148">
        <v>-10.3481288652196</v>
      </c>
      <c r="AS148">
        <v>-123.197012640952</v>
      </c>
      <c r="AT148">
        <v>-2.8048480043956001</v>
      </c>
      <c r="AU148">
        <v>-0.44751746552088401</v>
      </c>
      <c r="AV148">
        <v>21.654893685318001</v>
      </c>
      <c r="AW148">
        <v>-26.907245595422701</v>
      </c>
      <c r="AX148">
        <v>3.13</v>
      </c>
      <c r="AY148">
        <v>1.45</v>
      </c>
      <c r="BC148">
        <v>85.9</v>
      </c>
      <c r="BD148">
        <v>2445</v>
      </c>
      <c r="BE148">
        <v>6.8</v>
      </c>
      <c r="BF148">
        <v>746607</v>
      </c>
      <c r="BG148">
        <v>668939</v>
      </c>
      <c r="BH148">
        <v>663624</v>
      </c>
      <c r="BI148">
        <v>702616</v>
      </c>
      <c r="BJ148">
        <v>602104</v>
      </c>
      <c r="BK148">
        <v>683002</v>
      </c>
      <c r="BL148">
        <v>681297</v>
      </c>
      <c r="BM148">
        <v>656775</v>
      </c>
      <c r="BN148">
        <v>623993</v>
      </c>
      <c r="BO148">
        <v>53.67</v>
      </c>
      <c r="BW148">
        <v>24</v>
      </c>
      <c r="BX148">
        <v>7</v>
      </c>
      <c r="BY148" t="s">
        <v>124</v>
      </c>
      <c r="BZ148">
        <v>2</v>
      </c>
      <c r="CA148">
        <v>1</v>
      </c>
      <c r="CB148">
        <v>2</v>
      </c>
      <c r="CC148">
        <v>1</v>
      </c>
      <c r="CD148">
        <v>1</v>
      </c>
      <c r="CE148">
        <v>2</v>
      </c>
      <c r="CF148">
        <v>2</v>
      </c>
      <c r="CG148">
        <v>1</v>
      </c>
      <c r="CH148" t="s">
        <v>126</v>
      </c>
      <c r="CI148" t="s">
        <v>126</v>
      </c>
      <c r="CJ148">
        <v>176</v>
      </c>
      <c r="CK148">
        <v>0</v>
      </c>
      <c r="CL148">
        <v>5.3999999999999999E-2</v>
      </c>
      <c r="CP148">
        <v>-5.3999999999999999E-2</v>
      </c>
      <c r="CR148">
        <v>1</v>
      </c>
      <c r="CS148">
        <v>1</v>
      </c>
      <c r="CT148">
        <v>0.66</v>
      </c>
      <c r="CU148">
        <v>0.66</v>
      </c>
      <c r="CV148">
        <v>26</v>
      </c>
      <c r="CW148">
        <v>27</v>
      </c>
      <c r="CX148">
        <v>27</v>
      </c>
      <c r="CY148">
        <v>27</v>
      </c>
      <c r="CZ148">
        <v>2</v>
      </c>
      <c r="DA148">
        <v>1</v>
      </c>
      <c r="DB148">
        <v>6</v>
      </c>
      <c r="DC148">
        <v>2</v>
      </c>
      <c r="DD148">
        <v>6</v>
      </c>
      <c r="DE148">
        <v>1</v>
      </c>
      <c r="DF148">
        <v>2.67</v>
      </c>
      <c r="DG148">
        <v>-0.22</v>
      </c>
      <c r="DH148">
        <v>-0.22</v>
      </c>
      <c r="DI148">
        <v>20.8</v>
      </c>
      <c r="DJ148" s="6">
        <f>(-AS148-SQRT(AS148^2-2*AV148*(50-BO148)))/AV148</f>
        <v>-2.971209575599763E-2</v>
      </c>
      <c r="DK148" s="2">
        <f>AR148+AU148*$DJ148</f>
        <v>-10.334832183431562</v>
      </c>
      <c r="DL148" s="2">
        <f>AS148+AV148*$DJ148</f>
        <v>-123.84042491571611</v>
      </c>
      <c r="DM148" s="2">
        <f>AT148+AW148*$DJ148</f>
        <v>-2.0053773467342553</v>
      </c>
      <c r="DN148" s="4">
        <f>(-DL148-SQRT(DL148^2-2*AV148*(BO148-17/12)))/AV148</f>
        <v>0.43877315338235845</v>
      </c>
      <c r="DO148" s="12">
        <f t="shared" si="39"/>
        <v>-10.531190832971841</v>
      </c>
      <c r="DP148" s="12">
        <f t="shared" si="40"/>
        <v>-114.33883892724941</v>
      </c>
      <c r="DQ148" s="12">
        <f t="shared" si="41"/>
        <v>-13.811554345471448</v>
      </c>
      <c r="DR148" s="5">
        <f>(2 *DK148 +AU148*$DN148)/2</f>
        <v>-10.433011508201702</v>
      </c>
      <c r="DS148" s="5">
        <f>(2 *DL148 +AV148*$DN148)/2</f>
        <v>-119.08963192148276</v>
      </c>
      <c r="DT148" s="5">
        <f>(2 *DM148 +AW148*$DN148)/2</f>
        <v>-7.9084658461028514</v>
      </c>
      <c r="DU148" s="5">
        <f>SQRT(DR148^2+DS148^2+DT148^2)</f>
        <v>119.80706152962559</v>
      </c>
      <c r="DV148" s="16">
        <f>DR148/$DU148</f>
        <v>-8.7081774437993822E-2</v>
      </c>
      <c r="DW148" s="16">
        <f>DS148/$DU148</f>
        <v>-0.99401179196799327</v>
      </c>
      <c r="DX148" s="16">
        <f>DT148/$DU148</f>
        <v>-6.6010014310778048E-2</v>
      </c>
      <c r="DY148" s="16">
        <f t="shared" si="42"/>
        <v>21.833907595647279</v>
      </c>
      <c r="DZ148" s="9">
        <f>AU148+$DY148*DV148</f>
        <v>-2.3488528818650405</v>
      </c>
      <c r="EA148" s="9">
        <f>AV148+$DY148*DW148</f>
        <v>-4.8267929494929973E-2</v>
      </c>
      <c r="EB148" s="9">
        <f>AW148+$DY148*DX148+32.174</f>
        <v>3.8254978517284144</v>
      </c>
      <c r="EC148" s="9">
        <f t="shared" si="43"/>
        <v>4.4893065686408793</v>
      </c>
      <c r="ED148" s="22">
        <f t="shared" si="44"/>
        <v>5.8100782725004421E-2</v>
      </c>
      <c r="EE148" s="22">
        <f t="shared" si="45"/>
        <v>3.1515538205046628E-2</v>
      </c>
      <c r="EF148" s="22">
        <f t="shared" si="46"/>
        <v>297.98487524284201</v>
      </c>
      <c r="EG148" s="23">
        <f t="shared" si="47"/>
        <v>0.12187520459829938</v>
      </c>
      <c r="EH148" s="12">
        <f>IF(S148="L",1,-1)</f>
        <v>1</v>
      </c>
      <c r="EI148" s="10">
        <f>DEGREES(ATAN(DM148/SQRT(DL148^2+DK148^2)))</f>
        <v>-0.92450988186740901</v>
      </c>
      <c r="EJ148" s="10">
        <f>-DEGREES(ATAN(DK148/SQRT(DL148^2+DM148^2)))*EH148</f>
        <v>4.7698178121675969</v>
      </c>
      <c r="EK148" s="10">
        <f>DEGREES(ATAN(DQ148/SQRT(DP148^2+DO148^2)))</f>
        <v>-6.8589163520729262</v>
      </c>
      <c r="EL148" s="10">
        <f>-DEGREES(ATAN(DO148/SQRT(DP148^2+DQ148^2)))*EH148</f>
        <v>5.2246196439850801</v>
      </c>
      <c r="EM148" s="15">
        <f>(AD148-D148- (DK148/DL148)*(17/12-BO148))*12*EH148</f>
        <v>-2.6317463081271235</v>
      </c>
      <c r="EN148" s="15">
        <f>(AE148-E148-(DM148/DL148)*(17/12-BO148)+0.5*32.174*DN148^2)*12</f>
        <v>5.6790011353286012</v>
      </c>
      <c r="EO148" s="15">
        <f t="shared" si="48"/>
        <v>6.2591646827195948</v>
      </c>
      <c r="EP148" s="15">
        <f>EM148/DN148*0.4</f>
        <v>-2.3991862654675691</v>
      </c>
      <c r="EQ148" s="15">
        <f>EN148/DN148*0.4</f>
        <v>5.1771637271342081</v>
      </c>
      <c r="ER148" s="17">
        <f>SIN(RADIANS(CJ148))*EH148</f>
        <v>6.9756473744125524E-2</v>
      </c>
      <c r="ES148" s="17">
        <f t="shared" si="49"/>
        <v>0.9975640502598242</v>
      </c>
      <c r="ET148" s="16">
        <f t="shared" si="50"/>
        <v>0.99999999999999989</v>
      </c>
      <c r="EU148" s="20">
        <f>(0.5*DZ148*DN148^2)*12*EH148</f>
        <v>-2.7132334377798557</v>
      </c>
      <c r="EV148" s="20">
        <f>(0.5*EB148*DN148^2)*12</f>
        <v>4.4189522330674933</v>
      </c>
      <c r="EW148" s="20">
        <f t="shared" si="51"/>
        <v>5.1854387014040455</v>
      </c>
      <c r="EX148" s="14">
        <f t="shared" si="52"/>
        <v>-3.0749513564061193</v>
      </c>
      <c r="EY148" s="14">
        <f t="shared" si="53"/>
        <v>-0.7538550002791693</v>
      </c>
      <c r="EZ148" s="5">
        <f t="shared" si="54"/>
        <v>-3.0683635649774108</v>
      </c>
      <c r="FA148" s="5">
        <f t="shared" si="55"/>
        <v>-0.56491653680840503</v>
      </c>
      <c r="FB148" s="9">
        <f>IFERROR(INDEX('Pitcher Heights'!$B:$B,MATCH(H148,'Pitcher Heights'!A:A,0)),75)</f>
        <v>77</v>
      </c>
      <c r="FC148" s="26">
        <f>(9.58+0.31*FB148+1.02*ABS(D148)-2.57*E148-1.88*BE148)</f>
        <v>8.8704999999999998</v>
      </c>
      <c r="FD148" s="26">
        <f>17.16 -0.25*FB148-0.85*ABS(D148)+2.53*E148+0.665*BE148</f>
        <v>14.4246</v>
      </c>
      <c r="FE148" s="26">
        <f t="shared" si="56"/>
        <v>-11.26968626546757</v>
      </c>
      <c r="FF148" s="26">
        <f t="shared" si="57"/>
        <v>-9.2474362728657908</v>
      </c>
    </row>
    <row r="149" spans="1:162" x14ac:dyDescent="0.25">
      <c r="A149" t="s">
        <v>131</v>
      </c>
      <c r="B149" s="1">
        <v>45505</v>
      </c>
      <c r="C149">
        <v>86.2</v>
      </c>
      <c r="D149">
        <v>2.44</v>
      </c>
      <c r="E149">
        <v>5.5</v>
      </c>
      <c r="F149" t="s">
        <v>114</v>
      </c>
      <c r="G149">
        <v>678877</v>
      </c>
      <c r="H149">
        <v>669432</v>
      </c>
      <c r="J149" t="s">
        <v>160</v>
      </c>
      <c r="O149">
        <v>14</v>
      </c>
      <c r="P149" t="s">
        <v>200</v>
      </c>
      <c r="Q149" t="s">
        <v>118</v>
      </c>
      <c r="R149" t="s">
        <v>118</v>
      </c>
      <c r="S149" t="s">
        <v>119</v>
      </c>
      <c r="T149" t="s">
        <v>120</v>
      </c>
      <c r="U149" t="s">
        <v>121</v>
      </c>
      <c r="V149" t="s">
        <v>129</v>
      </c>
      <c r="Y149">
        <v>1</v>
      </c>
      <c r="Z149">
        <v>0</v>
      </c>
      <c r="AA149">
        <v>2024</v>
      </c>
      <c r="AB149">
        <v>1.3</v>
      </c>
      <c r="AC149">
        <v>-0.14000000000000001</v>
      </c>
      <c r="AD149">
        <v>0.27</v>
      </c>
      <c r="AE149">
        <v>1.53</v>
      </c>
      <c r="AH149">
        <v>681807</v>
      </c>
      <c r="AI149">
        <v>2</v>
      </c>
      <c r="AJ149">
        <v>1</v>
      </c>
      <c r="AK149" t="s">
        <v>123</v>
      </c>
      <c r="AR149">
        <v>-7.8959719118477896</v>
      </c>
      <c r="AS149">
        <v>-125.296574962493</v>
      </c>
      <c r="AT149">
        <v>-2.9659505825858199</v>
      </c>
      <c r="AU149">
        <v>15.216112635762</v>
      </c>
      <c r="AV149">
        <v>24.222914495368901</v>
      </c>
      <c r="AW149">
        <v>-33.276116442513199</v>
      </c>
      <c r="AX149">
        <v>3.49</v>
      </c>
      <c r="AY149">
        <v>1.7</v>
      </c>
      <c r="BC149">
        <v>87.4</v>
      </c>
      <c r="BD149">
        <v>1667</v>
      </c>
      <c r="BE149">
        <v>7</v>
      </c>
      <c r="BF149">
        <v>746607</v>
      </c>
      <c r="BG149">
        <v>668939</v>
      </c>
      <c r="BH149">
        <v>663624</v>
      </c>
      <c r="BI149">
        <v>702616</v>
      </c>
      <c r="BJ149">
        <v>602104</v>
      </c>
      <c r="BK149">
        <v>683002</v>
      </c>
      <c r="BL149">
        <v>681297</v>
      </c>
      <c r="BM149">
        <v>656775</v>
      </c>
      <c r="BN149">
        <v>623993</v>
      </c>
      <c r="BO149">
        <v>53.47</v>
      </c>
      <c r="BW149">
        <v>11</v>
      </c>
      <c r="BX149">
        <v>2</v>
      </c>
      <c r="BY149" t="s">
        <v>132</v>
      </c>
      <c r="BZ149">
        <v>2</v>
      </c>
      <c r="CA149">
        <v>1</v>
      </c>
      <c r="CB149">
        <v>2</v>
      </c>
      <c r="CC149">
        <v>1</v>
      </c>
      <c r="CD149">
        <v>1</v>
      </c>
      <c r="CE149">
        <v>2</v>
      </c>
      <c r="CF149">
        <v>2</v>
      </c>
      <c r="CG149">
        <v>1</v>
      </c>
      <c r="CH149" t="s">
        <v>126</v>
      </c>
      <c r="CI149" t="s">
        <v>126</v>
      </c>
      <c r="CJ149">
        <v>113</v>
      </c>
      <c r="CK149">
        <v>0</v>
      </c>
      <c r="CL149">
        <v>-0.04</v>
      </c>
      <c r="CM149">
        <v>72.8</v>
      </c>
      <c r="CN149">
        <v>8.8000000000000007</v>
      </c>
      <c r="CP149">
        <v>0.04</v>
      </c>
      <c r="CR149">
        <v>1</v>
      </c>
      <c r="CS149">
        <v>1</v>
      </c>
      <c r="CT149">
        <v>0.628</v>
      </c>
      <c r="CU149">
        <v>0.628</v>
      </c>
      <c r="CV149">
        <v>26</v>
      </c>
      <c r="CW149">
        <v>22</v>
      </c>
      <c r="CX149">
        <v>27</v>
      </c>
      <c r="CY149">
        <v>23</v>
      </c>
      <c r="CZ149">
        <v>1</v>
      </c>
      <c r="DA149">
        <v>0</v>
      </c>
      <c r="DB149">
        <v>6</v>
      </c>
      <c r="DC149">
        <v>3</v>
      </c>
      <c r="DD149">
        <v>6</v>
      </c>
      <c r="DE149">
        <v>2</v>
      </c>
      <c r="DF149">
        <v>3.2</v>
      </c>
      <c r="DG149">
        <v>1.3</v>
      </c>
      <c r="DH149">
        <v>-1.3</v>
      </c>
      <c r="DI149">
        <v>21.7</v>
      </c>
      <c r="DJ149" s="6">
        <f>(-AS149-SQRT(AS149^2-2*AV149*(50-BO149)))/AV149</f>
        <v>-2.7620549356009532E-2</v>
      </c>
      <c r="DK149" s="2">
        <f>AR149+AU149*$DJ149</f>
        <v>-8.3162493019104549</v>
      </c>
      <c r="DL149" s="2">
        <f>AS149+AV149*$DJ149</f>
        <v>-125.96562516785873</v>
      </c>
      <c r="DM149" s="2">
        <f>AT149+AW149*$DJ149</f>
        <v>-2.0468459660090637</v>
      </c>
      <c r="DN149" s="4">
        <f>(-DL149-SQRT(DL149^2-2*AV149*(BO149-17/12)))/AV149</f>
        <v>0.43110374697403181</v>
      </c>
      <c r="DO149" s="12">
        <f t="shared" si="39"/>
        <v>-1.756526130254545</v>
      </c>
      <c r="DP149" s="12">
        <f t="shared" si="40"/>
        <v>-115.52303596627361</v>
      </c>
      <c r="DQ149" s="12">
        <f t="shared" si="41"/>
        <v>-16.392304449120694</v>
      </c>
      <c r="DR149" s="5">
        <f>(2 *DK149 +AU149*$DN149)/2</f>
        <v>-5.0363877160824995</v>
      </c>
      <c r="DS149" s="5">
        <f>(2 *DL149 +AV149*$DN149)/2</f>
        <v>-120.74433056706617</v>
      </c>
      <c r="DT149" s="5">
        <f>(2 *DM149 +AW149*$DN149)/2</f>
        <v>-9.219575207564878</v>
      </c>
      <c r="DU149" s="5">
        <f>SQRT(DR149^2+DS149^2+DT149^2)</f>
        <v>121.2004914689854</v>
      </c>
      <c r="DV149" s="16">
        <f>DR149/$DU149</f>
        <v>-4.1554185589843799E-2</v>
      </c>
      <c r="DW149" s="16">
        <f>DS149/$DU149</f>
        <v>-0.99623631145063496</v>
      </c>
      <c r="DX149" s="16">
        <f>DT149/$DU149</f>
        <v>-7.6068793911814467E-2</v>
      </c>
      <c r="DY149" s="16">
        <f t="shared" si="42"/>
        <v>24.680203489340496</v>
      </c>
      <c r="DZ149" s="9">
        <f>AU149+$DY149*DV149</f>
        <v>14.190546879570835</v>
      </c>
      <c r="EA149" s="9">
        <f>AV149+$DY149*DW149</f>
        <v>-0.36440039470276631</v>
      </c>
      <c r="EB149" s="9">
        <f>AW149+$DY149*DX149+32.174</f>
        <v>-2.9795097554454841</v>
      </c>
      <c r="EC149" s="9">
        <f t="shared" si="43"/>
        <v>14.504547106743868</v>
      </c>
      <c r="ED149" s="22">
        <f t="shared" si="44"/>
        <v>0.1834268734185871</v>
      </c>
      <c r="EE149" s="22">
        <f t="shared" si="45"/>
        <v>0.1310515486067097</v>
      </c>
      <c r="EF149" s="22">
        <f t="shared" si="46"/>
        <v>1253.5267748455706</v>
      </c>
      <c r="EG149" s="23">
        <f t="shared" si="47"/>
        <v>0.75196567177298779</v>
      </c>
      <c r="EH149" s="12">
        <f>IF(S149="L",1,-1)</f>
        <v>1</v>
      </c>
      <c r="EI149" s="10">
        <f>DEGREES(ATAN(DM149/SQRT(DL149^2+DK149^2)))</f>
        <v>-0.92890924322687107</v>
      </c>
      <c r="EJ149" s="10">
        <f>-DEGREES(ATAN(DK149/SQRT(DL149^2+DM149^2)))*EH149</f>
        <v>3.776688234806254</v>
      </c>
      <c r="EK149" s="10">
        <f>DEGREES(ATAN(DQ149/SQRT(DP149^2+DO149^2)))</f>
        <v>-8.0752291808599832</v>
      </c>
      <c r="EL149" s="10">
        <f>-DEGREES(ATAN(DO149/SQRT(DP149^2+DQ149^2)))*EH149</f>
        <v>0.86247618424281058</v>
      </c>
      <c r="EM149" s="15">
        <f>(AD149-D149- (DK149/DL149)*(17/12-BO149))*12*EH149</f>
        <v>15.198726494018242</v>
      </c>
      <c r="EN149" s="15">
        <f>(AE149-E149-(DM149/DL149)*(17/12-BO149)+0.5*32.174*DN149^2)*12</f>
        <v>-1.6127608180355999</v>
      </c>
      <c r="EO149" s="15">
        <f t="shared" si="48"/>
        <v>15.284053274447944</v>
      </c>
      <c r="EP149" s="15">
        <f>EM149/DN149*0.4</f>
        <v>14.102152069611922</v>
      </c>
      <c r="EQ149" s="15">
        <f>EN149/DN149*0.4</f>
        <v>-1.4964015779085744</v>
      </c>
      <c r="ER149" s="17">
        <f>SIN(RADIANS(CJ149))*EH149</f>
        <v>0.92050485345244026</v>
      </c>
      <c r="ES149" s="17">
        <f t="shared" si="49"/>
        <v>0.39073112848927377</v>
      </c>
      <c r="ET149" s="16">
        <f t="shared" si="50"/>
        <v>0.99999999999999989</v>
      </c>
      <c r="EU149" s="20">
        <f>(0.5*DZ149*DN149^2)*12*EH149</f>
        <v>15.82391634422631</v>
      </c>
      <c r="EV149" s="20">
        <f>(0.5*EB149*DN149^2)*12</f>
        <v>-3.3224592059133817</v>
      </c>
      <c r="EW149" s="20">
        <f t="shared" si="51"/>
        <v>16.16895369663823</v>
      </c>
      <c r="EX149" s="14">
        <f t="shared" si="52"/>
        <v>0.94031599122304499</v>
      </c>
      <c r="EY149" s="14">
        <f t="shared" si="53"/>
        <v>-9.6401727302916527</v>
      </c>
      <c r="EZ149" s="5">
        <f t="shared" si="54"/>
        <v>1.1296812744632483</v>
      </c>
      <c r="FA149" s="5">
        <f t="shared" si="55"/>
        <v>-7.5847162018508252</v>
      </c>
      <c r="FB149" s="9">
        <f>IFERROR(INDEX('Pitcher Heights'!$B:$B,MATCH(H149,'Pitcher Heights'!A:A,0)),75)</f>
        <v>77</v>
      </c>
      <c r="FC149" s="26">
        <f>(9.58+0.31*FB149+1.02*ABS(D149)-2.57*E149-1.88*BE149)</f>
        <v>8.6438000000000024</v>
      </c>
      <c r="FD149" s="26">
        <f>17.16 -0.25*FB149-0.85*ABS(D149)+2.53*E149+0.665*BE149</f>
        <v>14.405999999999999</v>
      </c>
      <c r="FE149" s="26">
        <f t="shared" si="56"/>
        <v>5.4583520696119194</v>
      </c>
      <c r="FF149" s="26">
        <f t="shared" si="57"/>
        <v>-15.902401577908574</v>
      </c>
    </row>
    <row r="150" spans="1:162" x14ac:dyDescent="0.25">
      <c r="A150" t="s">
        <v>143</v>
      </c>
      <c r="B150" s="1">
        <v>45505</v>
      </c>
      <c r="C150">
        <v>89.9</v>
      </c>
      <c r="D150">
        <v>-1.28</v>
      </c>
      <c r="E150">
        <v>5.36</v>
      </c>
      <c r="F150" t="s">
        <v>134</v>
      </c>
      <c r="G150">
        <v>602104</v>
      </c>
      <c r="H150">
        <v>594902</v>
      </c>
      <c r="J150" t="s">
        <v>128</v>
      </c>
      <c r="O150">
        <v>12</v>
      </c>
      <c r="P150" t="s">
        <v>183</v>
      </c>
      <c r="Q150" t="s">
        <v>118</v>
      </c>
      <c r="R150" t="s">
        <v>118</v>
      </c>
      <c r="S150" t="s">
        <v>118</v>
      </c>
      <c r="T150" t="s">
        <v>120</v>
      </c>
      <c r="U150" t="s">
        <v>121</v>
      </c>
      <c r="V150" t="s">
        <v>129</v>
      </c>
      <c r="Y150">
        <v>0</v>
      </c>
      <c r="Z150">
        <v>0</v>
      </c>
      <c r="AA150">
        <v>2024</v>
      </c>
      <c r="AB150">
        <v>-0.65</v>
      </c>
      <c r="AC150">
        <v>1.38</v>
      </c>
      <c r="AD150">
        <v>0.87</v>
      </c>
      <c r="AE150">
        <v>3.1</v>
      </c>
      <c r="AI150">
        <v>2</v>
      </c>
      <c r="AJ150">
        <v>2</v>
      </c>
      <c r="AK150" t="s">
        <v>140</v>
      </c>
      <c r="AR150">
        <v>6.78433445891618</v>
      </c>
      <c r="AS150">
        <v>-130.830582596033</v>
      </c>
      <c r="AT150">
        <v>-2.5984187014509201</v>
      </c>
      <c r="AU150">
        <v>-8.9187532380262802</v>
      </c>
      <c r="AV150">
        <v>26.561453693772901</v>
      </c>
      <c r="AW150">
        <v>-15.898807677905999</v>
      </c>
      <c r="AX150">
        <v>3.22</v>
      </c>
      <c r="AY150">
        <v>1.51</v>
      </c>
      <c r="AZ150">
        <v>221</v>
      </c>
      <c r="BA150">
        <v>83</v>
      </c>
      <c r="BB150">
        <v>60</v>
      </c>
      <c r="BC150">
        <v>90.9</v>
      </c>
      <c r="BD150">
        <v>1999</v>
      </c>
      <c r="BE150">
        <v>6.8</v>
      </c>
      <c r="BF150">
        <v>746607</v>
      </c>
      <c r="BG150">
        <v>666310</v>
      </c>
      <c r="BH150">
        <v>647304</v>
      </c>
      <c r="BI150">
        <v>671289</v>
      </c>
      <c r="BJ150">
        <v>608070</v>
      </c>
      <c r="BK150">
        <v>677587</v>
      </c>
      <c r="BL150">
        <v>680757</v>
      </c>
      <c r="BM150">
        <v>657041</v>
      </c>
      <c r="BN150">
        <v>678877</v>
      </c>
      <c r="BO150">
        <v>53.69</v>
      </c>
      <c r="BW150">
        <v>14</v>
      </c>
      <c r="BX150">
        <v>1</v>
      </c>
      <c r="BY150" t="s">
        <v>144</v>
      </c>
      <c r="BZ150">
        <v>2</v>
      </c>
      <c r="CA150">
        <v>1</v>
      </c>
      <c r="CB150">
        <v>1</v>
      </c>
      <c r="CC150">
        <v>2</v>
      </c>
      <c r="CD150">
        <v>1</v>
      </c>
      <c r="CE150">
        <v>2</v>
      </c>
      <c r="CF150">
        <v>1</v>
      </c>
      <c r="CG150">
        <v>2</v>
      </c>
      <c r="CH150" t="s">
        <v>126</v>
      </c>
      <c r="CI150" t="s">
        <v>126</v>
      </c>
      <c r="CJ150">
        <v>214</v>
      </c>
      <c r="CK150">
        <v>0</v>
      </c>
      <c r="CL150">
        <v>-1.6E-2</v>
      </c>
      <c r="CM150">
        <v>73.7</v>
      </c>
      <c r="CN150">
        <v>7.2</v>
      </c>
      <c r="CP150">
        <v>1.6E-2</v>
      </c>
      <c r="CQ150">
        <v>88</v>
      </c>
      <c r="CR150">
        <v>1</v>
      </c>
      <c r="CS150">
        <v>-1</v>
      </c>
      <c r="CT150">
        <v>0.64900000000000002</v>
      </c>
      <c r="CU150">
        <v>0.35099999999999998</v>
      </c>
      <c r="CV150">
        <v>32</v>
      </c>
      <c r="CW150">
        <v>30</v>
      </c>
      <c r="CX150">
        <v>32</v>
      </c>
      <c r="CY150">
        <v>30</v>
      </c>
      <c r="CZ150">
        <v>1</v>
      </c>
      <c r="DA150">
        <v>0</v>
      </c>
      <c r="DB150">
        <v>6</v>
      </c>
      <c r="DC150">
        <v>1</v>
      </c>
      <c r="DD150">
        <v>6</v>
      </c>
      <c r="DE150">
        <v>2</v>
      </c>
      <c r="DF150">
        <v>1.43</v>
      </c>
      <c r="DG150">
        <v>0.65</v>
      </c>
      <c r="DH150">
        <v>0.65</v>
      </c>
      <c r="DI150">
        <v>38.799999999999997</v>
      </c>
      <c r="DJ150" s="6">
        <f>(-AS150-SQRT(AS150^2-2*AV150*(50-BO150)))/AV150</f>
        <v>-2.8124122966596683E-2</v>
      </c>
      <c r="DK150" s="2">
        <f>AR150+AU150*$DJ150</f>
        <v>7.0351665716911631</v>
      </c>
      <c r="DL150" s="2">
        <f>AS150+AV150*$DJ150</f>
        <v>-131.57760018588823</v>
      </c>
      <c r="DM150" s="2">
        <f>AT150+AW150*$DJ150</f>
        <v>-2.1512786792952205</v>
      </c>
      <c r="DN150" s="4">
        <f>(-DL150-SQRT(DL150^2-2*AV150*(BO150-17/12)))/AV150</f>
        <v>0.41463422559655583</v>
      </c>
      <c r="DO150" s="12">
        <f t="shared" si="39"/>
        <v>3.3371462295553616</v>
      </c>
      <c r="DP150" s="12">
        <f t="shared" si="40"/>
        <v>-120.56431240285193</v>
      </c>
      <c r="DQ150" s="12">
        <f t="shared" si="41"/>
        <v>-8.7434684887323506</v>
      </c>
      <c r="DR150" s="5">
        <f>(2 *DK150 +AU150*$DN150)/2</f>
        <v>5.1861564006232621</v>
      </c>
      <c r="DS150" s="5">
        <f>(2 *DL150 +AV150*$DN150)/2</f>
        <v>-126.07095629437008</v>
      </c>
      <c r="DT150" s="5">
        <f>(2 *DM150 +AW150*$DN150)/2</f>
        <v>-5.4473735840137856</v>
      </c>
      <c r="DU150" s="5">
        <f>SQRT(DR150^2+DS150^2+DT150^2)</f>
        <v>126.29511517929942</v>
      </c>
      <c r="DV150" s="16">
        <f>DR150/$DU150</f>
        <v>4.1063792477330163E-2</v>
      </c>
      <c r="DW150" s="16">
        <f>DS150/$DU150</f>
        <v>-0.99822511833010241</v>
      </c>
      <c r="DX150" s="16">
        <f>DT150/$DU150</f>
        <v>-4.3132100368887788E-2</v>
      </c>
      <c r="DY150" s="16">
        <f t="shared" si="42"/>
        <v>27.582531317368325</v>
      </c>
      <c r="DZ150" s="9">
        <f>AU150+$DY150*DV150</f>
        <v>-7.7861098960104069</v>
      </c>
      <c r="EA150" s="9">
        <f>AV150+$DY150*DW150</f>
        <v>-0.9721218943508525</v>
      </c>
      <c r="EB150" s="9">
        <f>AW150+$DY150*DX150+32.174</f>
        <v>15.085499812885278</v>
      </c>
      <c r="EC150" s="9">
        <f t="shared" si="43"/>
        <v>17.004141639459171</v>
      </c>
      <c r="ED150" s="22">
        <f t="shared" si="44"/>
        <v>0.19803828631667988</v>
      </c>
      <c r="EE150" s="22">
        <f t="shared" si="45"/>
        <v>0.14776240176244515</v>
      </c>
      <c r="EF150" s="22">
        <f t="shared" si="46"/>
        <v>1472.7789608668954</v>
      </c>
      <c r="EG150" s="23">
        <f t="shared" si="47"/>
        <v>0.73675785936312932</v>
      </c>
      <c r="EH150" s="12">
        <f>IF(S150="L",1,-1)</f>
        <v>-1</v>
      </c>
      <c r="EI150" s="10">
        <f>DEGREES(ATAN(DM150/SQRT(DL150^2+DK150^2)))</f>
        <v>-0.93536015223752</v>
      </c>
      <c r="EJ150" s="10">
        <f>-DEGREES(ATAN(DK150/SQRT(DL150^2+DM150^2)))*EH150</f>
        <v>3.0601575303007782</v>
      </c>
      <c r="EK150" s="10">
        <f>DEGREES(ATAN(DQ150/SQRT(DP150^2+DO150^2)))</f>
        <v>-4.146314584415185</v>
      </c>
      <c r="EL150" s="10">
        <f>-DEGREES(ATAN(DO150/SQRT(DP150^2+DQ150^2)))*EH150</f>
        <v>1.5813563482657742</v>
      </c>
      <c r="EM150" s="15">
        <f>(AD150-D150- (DK150/DL150)*(17/12-BO150))*12*EH150</f>
        <v>7.7392899768339998</v>
      </c>
      <c r="EN150" s="15">
        <f>(AE150-E150-(DM150/DL150)*(17/12-BO150)+0.5*32.174*DN150^2)*12</f>
        <v>16.324378057872686</v>
      </c>
      <c r="EO150" s="15">
        <f t="shared" si="48"/>
        <v>18.066043515996476</v>
      </c>
      <c r="EP150" s="15">
        <f>EM150/DN150*0.4</f>
        <v>7.4661371387748616</v>
      </c>
      <c r="EQ150" s="15">
        <f>EN150/DN150*0.4</f>
        <v>15.748220527995201</v>
      </c>
      <c r="ER150" s="17">
        <f>SIN(RADIANS(CJ150))*EH150</f>
        <v>0.55919290347074668</v>
      </c>
      <c r="ES150" s="17">
        <f t="shared" si="49"/>
        <v>0.82903757255504185</v>
      </c>
      <c r="ET150" s="16">
        <f t="shared" si="50"/>
        <v>1</v>
      </c>
      <c r="EU150" s="20">
        <f>(0.5*DZ150*DN150^2)*12*EH150</f>
        <v>8.031600071989148</v>
      </c>
      <c r="EV150" s="20">
        <f>(0.5*EB150*DN150^2)*12</f>
        <v>15.561134250782189</v>
      </c>
      <c r="EW150" s="20">
        <f t="shared" si="51"/>
        <v>17.511581849942701</v>
      </c>
      <c r="EX150" s="14">
        <f t="shared" si="52"/>
        <v>-1.7607522270459395</v>
      </c>
      <c r="EY150" s="14">
        <f t="shared" si="53"/>
        <v>1.0433749423067624</v>
      </c>
      <c r="EZ150" s="5">
        <f t="shared" si="54"/>
        <v>-2.3631133511049267</v>
      </c>
      <c r="FA150" s="5">
        <f t="shared" si="55"/>
        <v>1.3469491956972135</v>
      </c>
      <c r="FB150" s="9">
        <f>IFERROR(INDEX('Pitcher Heights'!$B:$B,MATCH(H150,'Pitcher Heights'!A:A,0)),75)</f>
        <v>76</v>
      </c>
      <c r="FC150" s="26">
        <f>(9.58+0.31*FB150+1.02*ABS(D150)-2.57*E150-1.88*BE150)</f>
        <v>7.8864000000000019</v>
      </c>
      <c r="FD150" s="26">
        <f>17.16 -0.25*FB150-0.85*ABS(D150)+2.53*E150+0.665*BE150</f>
        <v>15.1548</v>
      </c>
      <c r="FE150" s="26">
        <f t="shared" si="56"/>
        <v>-0.42026286122514023</v>
      </c>
      <c r="FF150" s="26">
        <f t="shared" si="57"/>
        <v>0.5934205279952014</v>
      </c>
    </row>
    <row r="151" spans="1:162" x14ac:dyDescent="0.25">
      <c r="A151" t="s">
        <v>113</v>
      </c>
      <c r="B151" s="1">
        <v>45505</v>
      </c>
      <c r="C151">
        <v>86.5</v>
      </c>
      <c r="D151">
        <v>1.98</v>
      </c>
      <c r="E151">
        <v>5.58</v>
      </c>
      <c r="F151" t="s">
        <v>206</v>
      </c>
      <c r="G151">
        <v>683002</v>
      </c>
      <c r="H151">
        <v>682120</v>
      </c>
      <c r="J151" t="s">
        <v>160</v>
      </c>
      <c r="O151">
        <v>7</v>
      </c>
      <c r="P151" t="s">
        <v>221</v>
      </c>
      <c r="Q151" t="s">
        <v>118</v>
      </c>
      <c r="R151" t="s">
        <v>119</v>
      </c>
      <c r="S151" t="s">
        <v>119</v>
      </c>
      <c r="T151" t="s">
        <v>120</v>
      </c>
      <c r="U151" t="s">
        <v>121</v>
      </c>
      <c r="V151" t="s">
        <v>129</v>
      </c>
      <c r="Y151">
        <v>1</v>
      </c>
      <c r="Z151">
        <v>0</v>
      </c>
      <c r="AA151">
        <v>2024</v>
      </c>
      <c r="AB151">
        <v>-0.26</v>
      </c>
      <c r="AC151">
        <v>0</v>
      </c>
      <c r="AD151">
        <v>-0.44</v>
      </c>
      <c r="AE151">
        <v>1.7</v>
      </c>
      <c r="AG151">
        <v>596103</v>
      </c>
      <c r="AH151">
        <v>668939</v>
      </c>
      <c r="AI151">
        <v>1</v>
      </c>
      <c r="AJ151">
        <v>8</v>
      </c>
      <c r="AK151" t="s">
        <v>140</v>
      </c>
      <c r="AR151">
        <v>-5.2658792224597404</v>
      </c>
      <c r="AS151">
        <v>-126.02215925934701</v>
      </c>
      <c r="AT151">
        <v>-3.1104560694202901</v>
      </c>
      <c r="AU151">
        <v>-1.8271524224332401</v>
      </c>
      <c r="AV151">
        <v>23.658742571648698</v>
      </c>
      <c r="AW151">
        <v>-31.751701119824698</v>
      </c>
      <c r="AX151">
        <v>3.65</v>
      </c>
      <c r="AY151">
        <v>1.72</v>
      </c>
      <c r="BC151">
        <v>87.1</v>
      </c>
      <c r="BD151">
        <v>2388</v>
      </c>
      <c r="BE151">
        <v>6.4</v>
      </c>
      <c r="BF151">
        <v>746607</v>
      </c>
      <c r="BG151">
        <v>666310</v>
      </c>
      <c r="BH151">
        <v>647304</v>
      </c>
      <c r="BI151">
        <v>671289</v>
      </c>
      <c r="BJ151">
        <v>608070</v>
      </c>
      <c r="BK151">
        <v>677587</v>
      </c>
      <c r="BL151">
        <v>680757</v>
      </c>
      <c r="BM151">
        <v>657041</v>
      </c>
      <c r="BN151">
        <v>678877</v>
      </c>
      <c r="BO151">
        <v>54.07</v>
      </c>
      <c r="BW151">
        <v>67</v>
      </c>
      <c r="BX151">
        <v>2</v>
      </c>
      <c r="BY151" t="s">
        <v>124</v>
      </c>
      <c r="BZ151">
        <v>10</v>
      </c>
      <c r="CA151">
        <v>3</v>
      </c>
      <c r="CB151">
        <v>3</v>
      </c>
      <c r="CC151">
        <v>10</v>
      </c>
      <c r="CD151">
        <v>3</v>
      </c>
      <c r="CE151">
        <v>10</v>
      </c>
      <c r="CF151">
        <v>3</v>
      </c>
      <c r="CG151">
        <v>10</v>
      </c>
      <c r="CH151" t="s">
        <v>126</v>
      </c>
      <c r="CI151" t="s">
        <v>126</v>
      </c>
      <c r="CJ151">
        <v>266</v>
      </c>
      <c r="CK151">
        <v>0</v>
      </c>
      <c r="CL151">
        <v>-0.105</v>
      </c>
      <c r="CM151">
        <v>74.900000000000006</v>
      </c>
      <c r="CN151">
        <v>7.9</v>
      </c>
      <c r="CP151">
        <v>0.105</v>
      </c>
      <c r="CR151">
        <v>7</v>
      </c>
      <c r="CS151">
        <v>-7</v>
      </c>
      <c r="CT151">
        <v>0.99399999999999999</v>
      </c>
      <c r="CU151">
        <v>6.0000000000000001E-3</v>
      </c>
      <c r="CV151">
        <v>27</v>
      </c>
      <c r="CW151">
        <v>23</v>
      </c>
      <c r="CX151">
        <v>28</v>
      </c>
      <c r="CY151">
        <v>23</v>
      </c>
      <c r="CZ151">
        <v>1</v>
      </c>
      <c r="DA151">
        <v>3</v>
      </c>
      <c r="DB151">
        <v>2</v>
      </c>
      <c r="DC151">
        <v>1</v>
      </c>
      <c r="DD151">
        <v>3</v>
      </c>
      <c r="DE151">
        <v>1</v>
      </c>
      <c r="DF151">
        <v>3.02</v>
      </c>
      <c r="DG151">
        <v>-0.26</v>
      </c>
      <c r="DH151">
        <v>-0.26</v>
      </c>
      <c r="DI151">
        <v>28</v>
      </c>
      <c r="DJ151" s="6">
        <f>(-AS151-SQRT(AS151^2-2*AV151*(50-BO151)))/AV151</f>
        <v>-3.2198590567108928E-2</v>
      </c>
      <c r="DK151" s="2">
        <f>AR151+AU151*$DJ151</f>
        <v>-5.2070474897061114</v>
      </c>
      <c r="DL151" s="2">
        <f>AS151+AV151*$DJ151</f>
        <v>-126.78393742474415</v>
      </c>
      <c r="DM151" s="2">
        <f>AT151+AW151*$DJ151</f>
        <v>-2.0880960452538408</v>
      </c>
      <c r="DN151" s="4">
        <f>(-DL151-SQRT(DL151^2-2*AV151*(BO151-17/12)))/AV151</f>
        <v>0.43277489234387856</v>
      </c>
      <c r="DO151" s="12">
        <f t="shared" si="39"/>
        <v>-5.997793182620514</v>
      </c>
      <c r="DP151" s="12">
        <f t="shared" si="40"/>
        <v>-116.54502765530735</v>
      </c>
      <c r="DQ151" s="12">
        <f t="shared" si="41"/>
        <v>-15.829435079120984</v>
      </c>
      <c r="DR151" s="5">
        <f>(2 *DK151 +AU151*$DN151)/2</f>
        <v>-5.6024203361633127</v>
      </c>
      <c r="DS151" s="5">
        <f>(2 *DL151 +AV151*$DN151)/2</f>
        <v>-121.66448254002574</v>
      </c>
      <c r="DT151" s="5">
        <f>(2 *DM151 +AW151*$DN151)/2</f>
        <v>-8.9587655621874127</v>
      </c>
      <c r="DU151" s="5">
        <f>SQRT(DR151^2+DS151^2+DT151^2)</f>
        <v>122.12245045753676</v>
      </c>
      <c r="DV151" s="16">
        <f>DR151/$DU151</f>
        <v>-4.587543334721516E-2</v>
      </c>
      <c r="DW151" s="16">
        <f>DS151/$DU151</f>
        <v>-0.99624992852833183</v>
      </c>
      <c r="DX151" s="16">
        <f>DT151/$DU151</f>
        <v>-7.3358874872089697E-2</v>
      </c>
      <c r="DY151" s="16">
        <f t="shared" si="42"/>
        <v>23.517178557614081</v>
      </c>
      <c r="DZ151" s="9">
        <f>AU151+$DY151*DV151</f>
        <v>-2.9060131798676223</v>
      </c>
      <c r="EA151" s="9">
        <f>AV151+$DY151*DW151</f>
        <v>0.22975511443765129</v>
      </c>
      <c r="EB151" s="9">
        <f>AW151+$DY151*DX151+32.174</f>
        <v>-1.3028948789772983</v>
      </c>
      <c r="EC151" s="9">
        <f t="shared" si="43"/>
        <v>3.1929978202059357</v>
      </c>
      <c r="ED151" s="22">
        <f t="shared" si="44"/>
        <v>3.9771791523685818E-2</v>
      </c>
      <c r="EE151" s="22">
        <f t="shared" si="45"/>
        <v>2.0912850665469267E-2</v>
      </c>
      <c r="EF151" s="22">
        <f t="shared" si="46"/>
        <v>201.5560426907056</v>
      </c>
      <c r="EG151" s="23">
        <f t="shared" si="47"/>
        <v>8.4403702969307201E-2</v>
      </c>
      <c r="EH151" s="12">
        <f>IF(S151="L",1,-1)</f>
        <v>1</v>
      </c>
      <c r="EI151" s="10">
        <f>DEGREES(ATAN(DM151/SQRT(DL151^2+DK151^2)))</f>
        <v>-0.94276554755680719</v>
      </c>
      <c r="EJ151" s="10">
        <f>-DEGREES(ATAN(DK151/SQRT(DL151^2+DM151^2)))*EH151</f>
        <v>2.3515114751561907</v>
      </c>
      <c r="EK151" s="10">
        <f>DEGREES(ATAN(DQ151/SQRT(DP151^2+DO151^2)))</f>
        <v>-7.7246252603785113</v>
      </c>
      <c r="EL151" s="10">
        <f>-DEGREES(ATAN(DO151/SQRT(DP151^2+DQ151^2)))*EH151</f>
        <v>2.9192746514076569</v>
      </c>
      <c r="EM151" s="15">
        <f>(AD151-D151- (DK151/DL151)*(17/12-BO151))*12*EH151</f>
        <v>-3.090175813093154</v>
      </c>
      <c r="EN151" s="15">
        <f>(AE151-E151-(DM151/DL151)*(17/12-BO151)+0.5*32.174*DN151^2)*12</f>
        <v>2.2320373653617054E-3</v>
      </c>
      <c r="EO151" s="15">
        <f t="shared" si="48"/>
        <v>3.0901766191945623</v>
      </c>
      <c r="EP151" s="15">
        <f>EM151/DN151*0.4</f>
        <v>-2.8561507312561303</v>
      </c>
      <c r="EQ151" s="15">
        <f>EN151/DN151*0.4</f>
        <v>2.0630007931126937E-3</v>
      </c>
      <c r="ER151" s="17">
        <f>SIN(RADIANS(CJ151))*EH151</f>
        <v>-0.9975640502598242</v>
      </c>
      <c r="ES151" s="17">
        <f t="shared" si="49"/>
        <v>6.975647374412558E-2</v>
      </c>
      <c r="ET151" s="16">
        <f t="shared" si="50"/>
        <v>1</v>
      </c>
      <c r="EU151" s="20">
        <f>(0.5*DZ151*DN151^2)*12*EH151</f>
        <v>-3.2656748684498611</v>
      </c>
      <c r="EV151" s="20">
        <f>(0.5*EB151*DN151^2)*12</f>
        <v>-1.4641472007026501</v>
      </c>
      <c r="EW151" s="20">
        <f t="shared" si="51"/>
        <v>3.578876831039373</v>
      </c>
      <c r="EX151" s="14">
        <f t="shared" si="52"/>
        <v>0.30448399850282026</v>
      </c>
      <c r="EY151" s="14">
        <f t="shared" si="53"/>
        <v>-1.7137970284005075</v>
      </c>
      <c r="EZ151" s="5">
        <f t="shared" si="54"/>
        <v>-7.526708831215867E-3</v>
      </c>
      <c r="FA151" s="5">
        <f t="shared" si="55"/>
        <v>-0.21332778683619452</v>
      </c>
      <c r="FB151" s="9">
        <f>IFERROR(INDEX('Pitcher Heights'!$B:$B,MATCH(H151,'Pitcher Heights'!A:A,0)),75)</f>
        <v>78</v>
      </c>
      <c r="FC151" s="26">
        <f>(9.58+0.31*FB151+1.02*ABS(D151)-2.57*E151-1.88*BE151)</f>
        <v>9.4069999999999965</v>
      </c>
      <c r="FD151" s="26">
        <f>17.16 -0.25*FB151-0.85*ABS(D151)+2.53*E151+0.665*BE151</f>
        <v>14.3504</v>
      </c>
      <c r="FE151" s="26">
        <f t="shared" si="56"/>
        <v>-12.263150731256127</v>
      </c>
      <c r="FF151" s="26">
        <f t="shared" si="57"/>
        <v>-14.348336999206888</v>
      </c>
    </row>
    <row r="152" spans="1:162" x14ac:dyDescent="0.25">
      <c r="A152" t="s">
        <v>131</v>
      </c>
      <c r="B152" s="1">
        <v>45505</v>
      </c>
      <c r="C152">
        <v>87.3</v>
      </c>
      <c r="D152">
        <v>2.52</v>
      </c>
      <c r="E152">
        <v>5.48</v>
      </c>
      <c r="F152" t="s">
        <v>114</v>
      </c>
      <c r="G152">
        <v>657041</v>
      </c>
      <c r="H152">
        <v>669432</v>
      </c>
      <c r="I152" t="s">
        <v>180</v>
      </c>
      <c r="J152" t="s">
        <v>136</v>
      </c>
      <c r="O152">
        <v>8</v>
      </c>
      <c r="P152" t="s">
        <v>237</v>
      </c>
      <c r="Q152" t="s">
        <v>118</v>
      </c>
      <c r="R152" t="s">
        <v>118</v>
      </c>
      <c r="S152" t="s">
        <v>119</v>
      </c>
      <c r="T152" t="s">
        <v>120</v>
      </c>
      <c r="U152" t="s">
        <v>121</v>
      </c>
      <c r="V152" t="s">
        <v>138</v>
      </c>
      <c r="W152">
        <v>7</v>
      </c>
      <c r="X152" t="s">
        <v>148</v>
      </c>
      <c r="Y152">
        <v>1</v>
      </c>
      <c r="Z152">
        <v>1</v>
      </c>
      <c r="AA152">
        <v>2024</v>
      </c>
      <c r="AB152">
        <v>1.33</v>
      </c>
      <c r="AC152">
        <v>0.16</v>
      </c>
      <c r="AD152">
        <v>0.03</v>
      </c>
      <c r="AE152">
        <v>1.87</v>
      </c>
      <c r="AH152">
        <v>680757</v>
      </c>
      <c r="AI152">
        <v>0</v>
      </c>
      <c r="AJ152">
        <v>1</v>
      </c>
      <c r="AK152" t="s">
        <v>123</v>
      </c>
      <c r="AL152">
        <v>39</v>
      </c>
      <c r="AM152">
        <v>108</v>
      </c>
      <c r="AR152">
        <v>-8.8479666469247693</v>
      </c>
      <c r="AS152">
        <v>-126.90939555468699</v>
      </c>
      <c r="AT152">
        <v>-2.9395153607318401</v>
      </c>
      <c r="AU152">
        <v>16.117194428116601</v>
      </c>
      <c r="AV152">
        <v>23.318398060763901</v>
      </c>
      <c r="AW152">
        <v>-30.042316103661999</v>
      </c>
      <c r="AX152">
        <v>3.15</v>
      </c>
      <c r="AY152">
        <v>1.44</v>
      </c>
      <c r="AZ152">
        <v>173</v>
      </c>
      <c r="BA152">
        <v>105</v>
      </c>
      <c r="BB152">
        <v>10</v>
      </c>
      <c r="BC152">
        <v>88.8</v>
      </c>
      <c r="BD152">
        <v>1749</v>
      </c>
      <c r="BE152">
        <v>7</v>
      </c>
      <c r="BF152">
        <v>746607</v>
      </c>
      <c r="BG152">
        <v>668939</v>
      </c>
      <c r="BH152">
        <v>663624</v>
      </c>
      <c r="BI152">
        <v>702616</v>
      </c>
      <c r="BJ152">
        <v>602104</v>
      </c>
      <c r="BK152">
        <v>683002</v>
      </c>
      <c r="BL152">
        <v>681297</v>
      </c>
      <c r="BM152">
        <v>656775</v>
      </c>
      <c r="BN152">
        <v>623993</v>
      </c>
      <c r="BO152">
        <v>53.46</v>
      </c>
      <c r="BP152">
        <v>0.88900000000000001</v>
      </c>
      <c r="BQ152">
        <v>0.877</v>
      </c>
      <c r="BR152">
        <v>1.25</v>
      </c>
      <c r="BS152">
        <v>1</v>
      </c>
      <c r="BT152">
        <v>1</v>
      </c>
      <c r="BU152">
        <v>1</v>
      </c>
      <c r="BV152">
        <v>4</v>
      </c>
      <c r="BW152">
        <v>7</v>
      </c>
      <c r="BX152">
        <v>3</v>
      </c>
      <c r="BY152" t="s">
        <v>132</v>
      </c>
      <c r="BZ152">
        <v>0</v>
      </c>
      <c r="CA152">
        <v>1</v>
      </c>
      <c r="CB152">
        <v>0</v>
      </c>
      <c r="CC152">
        <v>1</v>
      </c>
      <c r="CD152">
        <v>1</v>
      </c>
      <c r="CE152">
        <v>0</v>
      </c>
      <c r="CF152">
        <v>0</v>
      </c>
      <c r="CG152">
        <v>1</v>
      </c>
      <c r="CH152" t="s">
        <v>126</v>
      </c>
      <c r="CI152" t="s">
        <v>126</v>
      </c>
      <c r="CJ152">
        <v>116</v>
      </c>
      <c r="CK152">
        <v>0.112</v>
      </c>
      <c r="CL152">
        <v>1.111</v>
      </c>
      <c r="CM152">
        <v>74.599999999999994</v>
      </c>
      <c r="CN152">
        <v>7.5</v>
      </c>
      <c r="CO152">
        <v>1.107</v>
      </c>
      <c r="CP152">
        <v>-1.111</v>
      </c>
      <c r="CQ152">
        <v>105</v>
      </c>
      <c r="CR152">
        <v>-1</v>
      </c>
      <c r="CS152">
        <v>-1</v>
      </c>
      <c r="CT152">
        <v>0.48</v>
      </c>
      <c r="CU152">
        <v>0.48</v>
      </c>
      <c r="CV152">
        <v>26</v>
      </c>
      <c r="CW152">
        <v>28</v>
      </c>
      <c r="CX152">
        <v>27</v>
      </c>
      <c r="CY152">
        <v>29</v>
      </c>
      <c r="CZ152">
        <v>1</v>
      </c>
      <c r="DA152">
        <v>0</v>
      </c>
      <c r="DB152">
        <v>6</v>
      </c>
      <c r="DC152">
        <v>2</v>
      </c>
      <c r="DD152">
        <v>6</v>
      </c>
      <c r="DE152">
        <v>1</v>
      </c>
      <c r="DF152">
        <v>2.81</v>
      </c>
      <c r="DG152">
        <v>1.33</v>
      </c>
      <c r="DH152">
        <v>-1.33</v>
      </c>
      <c r="DI152">
        <v>18.600000000000001</v>
      </c>
      <c r="DJ152" s="6">
        <f>(-AS152-SQRT(AS152^2-2*AV152*(50-BO152)))/AV152</f>
        <v>-2.7195597577003839E-2</v>
      </c>
      <c r="DK152" s="2">
        <f>AR152+AU152*$DJ152</f>
        <v>-9.286283380662157</v>
      </c>
      <c r="DL152" s="2">
        <f>AS152+AV152*$DJ152</f>
        <v>-127.54355332448792</v>
      </c>
      <c r="DM152" s="2">
        <f>AT152+AW152*$DJ152</f>
        <v>-2.1224966216955066</v>
      </c>
      <c r="DN152" s="4">
        <f>(-DL152-SQRT(DL152^2-2*AV152*(BO152-17/12)))/AV152</f>
        <v>0.42451772733832699</v>
      </c>
      <c r="DO152" s="12">
        <f t="shared" si="39"/>
        <v>-2.4442486309681506</v>
      </c>
      <c r="DP152" s="12">
        <f t="shared" si="40"/>
        <v>-117.64447997456197</v>
      </c>
      <c r="DQ152" s="12">
        <f t="shared" si="41"/>
        <v>-14.875992378001722</v>
      </c>
      <c r="DR152" s="5">
        <f>(2 *DK152 +AU152*$DN152)/2</f>
        <v>-5.8652660058151538</v>
      </c>
      <c r="DS152" s="5">
        <f>(2 *DL152 +AV152*$DN152)/2</f>
        <v>-122.59401664952495</v>
      </c>
      <c r="DT152" s="5">
        <f>(2 *DM152 +AW152*$DN152)/2</f>
        <v>-8.499244499848615</v>
      </c>
      <c r="DU152" s="5">
        <f>SQRT(DR152^2+DS152^2+DT152^2)</f>
        <v>123.02817328015229</v>
      </c>
      <c r="DV152" s="16">
        <f>DR152/$DU152</f>
        <v>-4.767416965916519E-2</v>
      </c>
      <c r="DW152" s="16">
        <f>DS152/$DU152</f>
        <v>-0.99647107959866477</v>
      </c>
      <c r="DX152" s="16">
        <f>DT152/$DU152</f>
        <v>-6.908372507892685E-2</v>
      </c>
      <c r="DY152" s="16">
        <f t="shared" si="42"/>
        <v>24.151747815966388</v>
      </c>
      <c r="DZ152" s="9">
        <f>AU152+$DY152*DV152</f>
        <v>14.965779905172848</v>
      </c>
      <c r="EA152" s="9">
        <f>AV152+$DY152*DW152</f>
        <v>-0.74812015960682032</v>
      </c>
      <c r="EB152" s="9">
        <f>AW152+$DY152*DX152+32.174</f>
        <v>0.46319119004420628</v>
      </c>
      <c r="EC152" s="9">
        <f t="shared" si="43"/>
        <v>14.9916242622946</v>
      </c>
      <c r="ED152" s="22">
        <f t="shared" si="44"/>
        <v>0.18399545271285717</v>
      </c>
      <c r="EE152" s="22">
        <f t="shared" si="45"/>
        <v>0.13167132005147081</v>
      </c>
      <c r="EF152" s="22">
        <f t="shared" si="46"/>
        <v>1278.4473338078351</v>
      </c>
      <c r="EG152" s="23">
        <f t="shared" si="47"/>
        <v>0.73095902447560612</v>
      </c>
      <c r="EH152" s="12">
        <f>IF(S152="L",1,-1)</f>
        <v>1</v>
      </c>
      <c r="EI152" s="10">
        <f>DEGREES(ATAN(DM152/SQRT(DL152^2+DK152^2)))</f>
        <v>-0.95087443811330263</v>
      </c>
      <c r="EJ152" s="10">
        <f>-DEGREES(ATAN(DK152/SQRT(DL152^2+DM152^2)))*EH152</f>
        <v>4.1637100607405095</v>
      </c>
      <c r="EK152" s="10">
        <f>DEGREES(ATAN(DQ152/SQRT(DP152^2+DO152^2)))</f>
        <v>-7.2051909210016056</v>
      </c>
      <c r="EL152" s="10">
        <f>-DEGREES(ATAN(DO152/SQRT(DP152^2+DQ152^2)))*EH152</f>
        <v>1.1808382203204744</v>
      </c>
      <c r="EM152" s="15">
        <f>(AD152-D152- (DK152/DL152)*(17/12-BO152))*12*EH152</f>
        <v>15.590504354982974</v>
      </c>
      <c r="EN152" s="15">
        <f>(AE152-E152-(DM152/DL152)*(17/12-BO152)+0.5*32.174*DN152^2)*12</f>
        <v>1.8623370172078957</v>
      </c>
      <c r="EO152" s="15">
        <f t="shared" si="48"/>
        <v>15.701341509833034</v>
      </c>
      <c r="EP152" s="15">
        <f>EM152/DN152*0.4</f>
        <v>14.690085573324332</v>
      </c>
      <c r="EQ152" s="15">
        <f>EN152/DN152*0.4</f>
        <v>1.7547790325596209</v>
      </c>
      <c r="ER152" s="17">
        <f>SIN(RADIANS(CJ152))*EH152</f>
        <v>0.89879404629916693</v>
      </c>
      <c r="ES152" s="17">
        <f t="shared" si="49"/>
        <v>0.43837114678907751</v>
      </c>
      <c r="ET152" s="16">
        <f t="shared" si="50"/>
        <v>0.99999999999999989</v>
      </c>
      <c r="EU152" s="20">
        <f>(0.5*DZ152*DN152^2)*12*EH152</f>
        <v>16.182375166103725</v>
      </c>
      <c r="EV152" s="20">
        <f>(0.5*EB152*DN152^2)*12</f>
        <v>0.50084483791844348</v>
      </c>
      <c r="EW152" s="20">
        <f t="shared" si="51"/>
        <v>16.190123889834819</v>
      </c>
      <c r="EX152" s="14">
        <f t="shared" si="52"/>
        <v>1.6307882050742801</v>
      </c>
      <c r="EY152" s="14">
        <f t="shared" si="53"/>
        <v>-6.5964383383256866</v>
      </c>
      <c r="EZ152" s="5">
        <f t="shared" si="54"/>
        <v>1.4782320870350709</v>
      </c>
      <c r="FA152" s="5">
        <f t="shared" si="55"/>
        <v>-5.0206780665845567</v>
      </c>
      <c r="FB152" s="9">
        <f>IFERROR(INDEX('Pitcher Heights'!$B:$B,MATCH(H152,'Pitcher Heights'!A:A,0)),75)</f>
        <v>77</v>
      </c>
      <c r="FC152" s="26">
        <f>(9.58+0.31*FB152+1.02*ABS(D152)-2.57*E152-1.88*BE152)</f>
        <v>8.7768000000000015</v>
      </c>
      <c r="FD152" s="26">
        <f>17.16 -0.25*FB152-0.85*ABS(D152)+2.53*E152+0.665*BE152</f>
        <v>14.287400000000002</v>
      </c>
      <c r="FE152" s="26">
        <f t="shared" si="56"/>
        <v>5.9132855733243304</v>
      </c>
      <c r="FF152" s="26">
        <f t="shared" si="57"/>
        <v>-12.53262096744038</v>
      </c>
    </row>
    <row r="153" spans="1:162" x14ac:dyDescent="0.25">
      <c r="A153" t="s">
        <v>133</v>
      </c>
      <c r="B153" s="1">
        <v>45505</v>
      </c>
      <c r="C153">
        <v>80.599999999999994</v>
      </c>
      <c r="D153">
        <v>-1.55</v>
      </c>
      <c r="E153">
        <v>5.21</v>
      </c>
      <c r="F153" t="s">
        <v>134</v>
      </c>
      <c r="G153">
        <v>656811</v>
      </c>
      <c r="H153">
        <v>594902</v>
      </c>
      <c r="J153" t="s">
        <v>116</v>
      </c>
      <c r="O153">
        <v>14</v>
      </c>
      <c r="P153" t="s">
        <v>196</v>
      </c>
      <c r="Q153" t="s">
        <v>118</v>
      </c>
      <c r="R153" t="s">
        <v>119</v>
      </c>
      <c r="S153" t="s">
        <v>118</v>
      </c>
      <c r="T153" t="s">
        <v>120</v>
      </c>
      <c r="U153" t="s">
        <v>121</v>
      </c>
      <c r="V153" t="s">
        <v>122</v>
      </c>
      <c r="Y153">
        <v>1</v>
      </c>
      <c r="Z153">
        <v>2</v>
      </c>
      <c r="AA153">
        <v>2024</v>
      </c>
      <c r="AB153">
        <v>0.77</v>
      </c>
      <c r="AC153">
        <v>0.33</v>
      </c>
      <c r="AD153">
        <v>2.59</v>
      </c>
      <c r="AE153">
        <v>1.23</v>
      </c>
      <c r="AG153">
        <v>683002</v>
      </c>
      <c r="AI153">
        <v>2</v>
      </c>
      <c r="AJ153">
        <v>1</v>
      </c>
      <c r="AK153" t="s">
        <v>140</v>
      </c>
      <c r="AR153">
        <v>7.8489826225152797</v>
      </c>
      <c r="AS153">
        <v>-117.24201834200601</v>
      </c>
      <c r="AT153">
        <v>-2.8146725053790398</v>
      </c>
      <c r="AU153">
        <v>5.6462324234588399</v>
      </c>
      <c r="AV153">
        <v>22.229347267278801</v>
      </c>
      <c r="AW153">
        <v>-28.782679606069301</v>
      </c>
      <c r="AX153">
        <v>3.6</v>
      </c>
      <c r="AY153">
        <v>1.6</v>
      </c>
      <c r="BC153">
        <v>81.8</v>
      </c>
      <c r="BD153">
        <v>1908</v>
      </c>
      <c r="BE153">
        <v>7.1</v>
      </c>
      <c r="BF153">
        <v>746607</v>
      </c>
      <c r="BG153">
        <v>666310</v>
      </c>
      <c r="BH153">
        <v>647304</v>
      </c>
      <c r="BI153">
        <v>671289</v>
      </c>
      <c r="BJ153">
        <v>608070</v>
      </c>
      <c r="BK153">
        <v>677587</v>
      </c>
      <c r="BL153">
        <v>680757</v>
      </c>
      <c r="BM153">
        <v>657041</v>
      </c>
      <c r="BN153">
        <v>678877</v>
      </c>
      <c r="BO153">
        <v>53.37</v>
      </c>
      <c r="BW153">
        <v>5</v>
      </c>
      <c r="BX153">
        <v>4</v>
      </c>
      <c r="BY153" t="s">
        <v>141</v>
      </c>
      <c r="BZ153">
        <v>0</v>
      </c>
      <c r="CA153">
        <v>1</v>
      </c>
      <c r="CB153">
        <v>1</v>
      </c>
      <c r="CC153">
        <v>0</v>
      </c>
      <c r="CD153">
        <v>1</v>
      </c>
      <c r="CE153">
        <v>0</v>
      </c>
      <c r="CF153">
        <v>1</v>
      </c>
      <c r="CG153">
        <v>0</v>
      </c>
      <c r="CH153" t="s">
        <v>126</v>
      </c>
      <c r="CI153" t="s">
        <v>126</v>
      </c>
      <c r="CJ153">
        <v>103</v>
      </c>
      <c r="CK153">
        <v>0</v>
      </c>
      <c r="CL153">
        <v>4.1000000000000002E-2</v>
      </c>
      <c r="CP153">
        <v>-4.1000000000000002E-2</v>
      </c>
      <c r="CR153">
        <v>-1</v>
      </c>
      <c r="CS153">
        <v>1</v>
      </c>
      <c r="CT153">
        <v>0.41199999999999998</v>
      </c>
      <c r="CU153">
        <v>0.58799999999999997</v>
      </c>
      <c r="CV153">
        <v>32</v>
      </c>
      <c r="CW153">
        <v>30</v>
      </c>
      <c r="CX153">
        <v>32</v>
      </c>
      <c r="CY153">
        <v>31</v>
      </c>
      <c r="CZ153">
        <v>1</v>
      </c>
      <c r="DA153">
        <v>0</v>
      </c>
      <c r="DB153">
        <v>6</v>
      </c>
      <c r="DC153">
        <v>1</v>
      </c>
      <c r="DD153">
        <v>6</v>
      </c>
      <c r="DE153">
        <v>1</v>
      </c>
      <c r="DF153">
        <v>3.18</v>
      </c>
      <c r="DG153">
        <v>-0.77</v>
      </c>
      <c r="DH153">
        <v>0.77</v>
      </c>
      <c r="DI153">
        <v>36.799999999999997</v>
      </c>
      <c r="DJ153" s="6">
        <f>(-AS153-SQRT(AS153^2-2*AV153*(50-BO153)))/AV153</f>
        <v>-2.8666058833352954E-2</v>
      </c>
      <c r="DK153" s="2">
        <f>AR153+AU153*$DJ153</f>
        <v>7.6871273916776239</v>
      </c>
      <c r="DL153" s="2">
        <f>AS153+AV153*$DJ153</f>
        <v>-117.87924611859685</v>
      </c>
      <c r="DM153" s="2">
        <f>AT153+AW153*$DJ153</f>
        <v>-1.9895865184099089</v>
      </c>
      <c r="DN153" s="4">
        <f>(-DL153-SQRT(DL153^2-2*AV153*(BO153-17/12)))/AV153</f>
        <v>0.4607501022127295</v>
      </c>
      <c r="DO153" s="12">
        <f t="shared" si="39"/>
        <v>10.288629557903112</v>
      </c>
      <c r="DP153" s="12">
        <f t="shared" si="40"/>
        <v>-107.63707209307589</v>
      </c>
      <c r="DQ153" s="12">
        <f t="shared" si="41"/>
        <v>-15.251209088862584</v>
      </c>
      <c r="DR153" s="5">
        <f>(2 *DK153 +AU153*$DN153)/2</f>
        <v>8.9878784747903673</v>
      </c>
      <c r="DS153" s="5">
        <f>(2 *DL153 +AV153*$DN153)/2</f>
        <v>-112.75815910583637</v>
      </c>
      <c r="DT153" s="5">
        <f>(2 *DM153 +AW153*$DN153)/2</f>
        <v>-8.6203978036362461</v>
      </c>
      <c r="DU153" s="5">
        <f>SQRT(DR153^2+DS153^2+DT153^2)</f>
        <v>113.44379957806264</v>
      </c>
      <c r="DV153" s="16">
        <f>DR153/$DU153</f>
        <v>7.9227586771771094E-2</v>
      </c>
      <c r="DW153" s="16">
        <f>DS153/$DU153</f>
        <v>-0.99395612210824735</v>
      </c>
      <c r="DX153" s="16">
        <f>DT153/$DU153</f>
        <v>-7.5988267632947193E-2</v>
      </c>
      <c r="DY153" s="16">
        <f t="shared" si="42"/>
        <v>21.905358999241905</v>
      </c>
      <c r="DZ153" s="9">
        <f>AU153+$DY153*DV153</f>
        <v>7.3817411543380747</v>
      </c>
      <c r="EA153" s="9">
        <f>AV153+$DY153*DW153</f>
        <v>0.4563815830033171</v>
      </c>
      <c r="EB153" s="9">
        <f>AW153+$DY153*DX153+32.174</f>
        <v>1.7267701117005174</v>
      </c>
      <c r="EC153" s="9">
        <f t="shared" si="43"/>
        <v>7.5947430264371185</v>
      </c>
      <c r="ED153" s="22">
        <f t="shared" si="44"/>
        <v>0.10962739851087795</v>
      </c>
      <c r="EE153" s="22">
        <f t="shared" si="45"/>
        <v>6.5558187293098716E-2</v>
      </c>
      <c r="EF153" s="22">
        <f t="shared" si="46"/>
        <v>586.94144534957297</v>
      </c>
      <c r="EG153" s="23">
        <f t="shared" si="47"/>
        <v>0.3076213025941158</v>
      </c>
      <c r="EH153" s="12">
        <f>IF(S153="L",1,-1)</f>
        <v>-1</v>
      </c>
      <c r="EI153" s="10">
        <f>DEGREES(ATAN(DM153/SQRT(DL153^2+DK153^2)))</f>
        <v>-0.96490725577728242</v>
      </c>
      <c r="EJ153" s="10">
        <f>-DEGREES(ATAN(DK153/SQRT(DL153^2+DM153^2)))*EH153</f>
        <v>3.7305528014569633</v>
      </c>
      <c r="EK153" s="10">
        <f>DEGREES(ATAN(DQ153/SQRT(DP153^2+DO153^2)))</f>
        <v>-8.0285019528615145</v>
      </c>
      <c r="EL153" s="10">
        <f>-DEGREES(ATAN(DO153/SQRT(DP153^2+DQ153^2)))*EH153</f>
        <v>5.4064265367414546</v>
      </c>
      <c r="EM153" s="15">
        <f>(AD153-D153- (DK153/DL153)*(17/12-BO153))*12*EH153</f>
        <v>-9.0243047960634204</v>
      </c>
      <c r="EN153" s="15">
        <f>(AE153-E153-(DM153/DL153)*(17/12-BO153)+0.5*32.174*DN153^2)*12</f>
        <v>3.7439668120017764</v>
      </c>
      <c r="EO153" s="15">
        <f t="shared" si="48"/>
        <v>9.7701261272116646</v>
      </c>
      <c r="EP153" s="15">
        <f>EM153/DN153*0.4</f>
        <v>-7.8344462672712556</v>
      </c>
      <c r="EQ153" s="15">
        <f>EN153/DN153*0.4</f>
        <v>3.250323152634421</v>
      </c>
      <c r="ER153" s="17">
        <f>SIN(RADIANS(CJ153))*EH153</f>
        <v>-0.97437006478523525</v>
      </c>
      <c r="ES153" s="17">
        <f t="shared" si="49"/>
        <v>0.22495105434386503</v>
      </c>
      <c r="ET153" s="16">
        <f t="shared" si="50"/>
        <v>1</v>
      </c>
      <c r="EU153" s="20">
        <f>(0.5*DZ153*DN153^2)*12*EH153</f>
        <v>-9.4024480629776832</v>
      </c>
      <c r="EV153" s="20">
        <f>(0.5*EB153*DN153^2)*12</f>
        <v>2.1994629657834657</v>
      </c>
      <c r="EW153" s="20">
        <f t="shared" si="51"/>
        <v>9.6562760376268137</v>
      </c>
      <c r="EX153" s="14">
        <f t="shared" si="52"/>
        <v>6.3382453888696233E-3</v>
      </c>
      <c r="EY153" s="14">
        <f t="shared" si="53"/>
        <v>2.7273490083914442E-2</v>
      </c>
      <c r="EZ153" s="5">
        <f t="shared" si="54"/>
        <v>0.49541363146772888</v>
      </c>
      <c r="FA153" s="5">
        <f t="shared" si="55"/>
        <v>1.5461666386129695</v>
      </c>
      <c r="FB153" s="9">
        <f>IFERROR(INDEX('Pitcher Heights'!$B:$B,MATCH(H153,'Pitcher Heights'!A:A,0)),75)</f>
        <v>76</v>
      </c>
      <c r="FC153" s="26">
        <f>(9.58+0.31*FB153+1.02*ABS(D153)-2.57*E153-1.88*BE153)</f>
        <v>7.9833000000000069</v>
      </c>
      <c r="FD153" s="26">
        <f>17.16 -0.25*FB153-0.85*ABS(D153)+2.53*E153+0.665*BE153</f>
        <v>14.745299999999997</v>
      </c>
      <c r="FE153" s="26">
        <f t="shared" si="56"/>
        <v>-15.817746267271263</v>
      </c>
      <c r="FF153" s="26">
        <f t="shared" si="57"/>
        <v>-11.494976847365576</v>
      </c>
    </row>
    <row r="154" spans="1:162" x14ac:dyDescent="0.25">
      <c r="A154" t="s">
        <v>131</v>
      </c>
      <c r="B154" s="1">
        <v>45505</v>
      </c>
      <c r="C154">
        <v>85.8</v>
      </c>
      <c r="D154">
        <v>2.4900000000000002</v>
      </c>
      <c r="E154">
        <v>5.57</v>
      </c>
      <c r="F154" t="s">
        <v>114</v>
      </c>
      <c r="G154">
        <v>678877</v>
      </c>
      <c r="H154">
        <v>669432</v>
      </c>
      <c r="J154" t="s">
        <v>182</v>
      </c>
      <c r="O154">
        <v>14</v>
      </c>
      <c r="P154" t="s">
        <v>200</v>
      </c>
      <c r="Q154" t="s">
        <v>118</v>
      </c>
      <c r="R154" t="s">
        <v>118</v>
      </c>
      <c r="S154" t="s">
        <v>119</v>
      </c>
      <c r="T154" t="s">
        <v>120</v>
      </c>
      <c r="U154" t="s">
        <v>121</v>
      </c>
      <c r="V154" t="s">
        <v>129</v>
      </c>
      <c r="Y154">
        <v>1</v>
      </c>
      <c r="Z154">
        <v>1</v>
      </c>
      <c r="AA154">
        <v>2024</v>
      </c>
      <c r="AB154">
        <v>1.1399999999999999</v>
      </c>
      <c r="AC154">
        <v>-0.16</v>
      </c>
      <c r="AD154">
        <v>0.24</v>
      </c>
      <c r="AE154">
        <v>1.53</v>
      </c>
      <c r="AH154">
        <v>681807</v>
      </c>
      <c r="AI154">
        <v>2</v>
      </c>
      <c r="AJ154">
        <v>1</v>
      </c>
      <c r="AK154" t="s">
        <v>123</v>
      </c>
      <c r="AR154">
        <v>-7.7286165153848403</v>
      </c>
      <c r="AS154">
        <v>-124.82851179889801</v>
      </c>
      <c r="AT154">
        <v>-3.0265621407836001</v>
      </c>
      <c r="AU154">
        <v>13.406331127912001</v>
      </c>
      <c r="AV154">
        <v>24.239913679611401</v>
      </c>
      <c r="AW154">
        <v>-33.437777812801301</v>
      </c>
      <c r="AX154">
        <v>3.49</v>
      </c>
      <c r="AY154">
        <v>1.7</v>
      </c>
      <c r="BC154">
        <v>87.2</v>
      </c>
      <c r="BD154">
        <v>1669</v>
      </c>
      <c r="BE154">
        <v>7.1</v>
      </c>
      <c r="BF154">
        <v>746607</v>
      </c>
      <c r="BG154">
        <v>668939</v>
      </c>
      <c r="BH154">
        <v>663624</v>
      </c>
      <c r="BI154">
        <v>702616</v>
      </c>
      <c r="BJ154">
        <v>602104</v>
      </c>
      <c r="BK154">
        <v>683002</v>
      </c>
      <c r="BL154">
        <v>681297</v>
      </c>
      <c r="BM154">
        <v>656775</v>
      </c>
      <c r="BN154">
        <v>623993</v>
      </c>
      <c r="BO154">
        <v>53.4</v>
      </c>
      <c r="BW154">
        <v>11</v>
      </c>
      <c r="BX154">
        <v>3</v>
      </c>
      <c r="BY154" t="s">
        <v>132</v>
      </c>
      <c r="BZ154">
        <v>2</v>
      </c>
      <c r="CA154">
        <v>1</v>
      </c>
      <c r="CB154">
        <v>2</v>
      </c>
      <c r="CC154">
        <v>1</v>
      </c>
      <c r="CD154">
        <v>1</v>
      </c>
      <c r="CE154">
        <v>2</v>
      </c>
      <c r="CF154">
        <v>2</v>
      </c>
      <c r="CG154">
        <v>1</v>
      </c>
      <c r="CH154" t="s">
        <v>126</v>
      </c>
      <c r="CI154" t="s">
        <v>126</v>
      </c>
      <c r="CJ154">
        <v>116</v>
      </c>
      <c r="CK154">
        <v>0</v>
      </c>
      <c r="CL154">
        <v>-0.05</v>
      </c>
      <c r="CM154">
        <v>77.5</v>
      </c>
      <c r="CN154">
        <v>8.3000000000000007</v>
      </c>
      <c r="CP154">
        <v>0.05</v>
      </c>
      <c r="CR154">
        <v>1</v>
      </c>
      <c r="CS154">
        <v>1</v>
      </c>
      <c r="CT154">
        <v>0.628</v>
      </c>
      <c r="CU154">
        <v>0.628</v>
      </c>
      <c r="CV154">
        <v>26</v>
      </c>
      <c r="CW154">
        <v>22</v>
      </c>
      <c r="CX154">
        <v>27</v>
      </c>
      <c r="CY154">
        <v>23</v>
      </c>
      <c r="CZ154">
        <v>1</v>
      </c>
      <c r="DA154">
        <v>0</v>
      </c>
      <c r="DB154">
        <v>6</v>
      </c>
      <c r="DC154">
        <v>3</v>
      </c>
      <c r="DD154">
        <v>6</v>
      </c>
      <c r="DE154">
        <v>2</v>
      </c>
      <c r="DF154">
        <v>3.25</v>
      </c>
      <c r="DG154">
        <v>1.1399999999999999</v>
      </c>
      <c r="DH154">
        <v>-1.1399999999999999</v>
      </c>
      <c r="DI154">
        <v>19.3</v>
      </c>
      <c r="DJ154" s="6">
        <f>(-AS154-SQRT(AS154^2-2*AV154*(50-BO154)))/AV154</f>
        <v>-2.7165714892117124E-2</v>
      </c>
      <c r="DK154" s="2">
        <f>AR154+AU154*$DJ154</f>
        <v>-8.0928090845550127</v>
      </c>
      <c r="DL154" s="2">
        <f>AS154+AV154*$DJ154</f>
        <v>-125.48700638292786</v>
      </c>
      <c r="DM154" s="2">
        <f>AT154+AW154*$DJ154</f>
        <v>-2.1182010020950801</v>
      </c>
      <c r="DN154" s="4">
        <f>(-DL154-SQRT(DL154^2-2*AV154*(BO154-17/12)))/AV154</f>
        <v>0.43230276400523121</v>
      </c>
      <c r="DO154" s="12">
        <f t="shared" si="39"/>
        <v>-2.2972150827892861</v>
      </c>
      <c r="DP154" s="12">
        <f t="shared" si="40"/>
        <v>-115.00802469998364</v>
      </c>
      <c r="DQ154" s="12">
        <f t="shared" si="41"/>
        <v>-16.573444772761878</v>
      </c>
      <c r="DR154" s="5">
        <f>(2 *DK154 +AU154*$DN154)/2</f>
        <v>-5.1950120836721494</v>
      </c>
      <c r="DS154" s="5">
        <f>(2 *DL154 +AV154*$DN154)/2</f>
        <v>-120.24751554145575</v>
      </c>
      <c r="DT154" s="5">
        <f>(2 *DM154 +AW154*$DN154)/2</f>
        <v>-9.3458228874284792</v>
      </c>
      <c r="DU154" s="5">
        <f>SQRT(DR154^2+DS154^2+DT154^2)</f>
        <v>120.72198453424018</v>
      </c>
      <c r="DV154" s="16">
        <f>DR154/$DU154</f>
        <v>-4.3032858544490682E-2</v>
      </c>
      <c r="DW154" s="16">
        <f>DS154/$DU154</f>
        <v>-0.99606973829485179</v>
      </c>
      <c r="DX154" s="16">
        <f>DT154/$DU154</f>
        <v>-7.741608062098862E-2</v>
      </c>
      <c r="DY154" s="16">
        <f t="shared" si="42"/>
        <v>24.623720501125522</v>
      </c>
      <c r="DZ154" s="9">
        <f>AU154+$DY154*DV154</f>
        <v>12.346702046747991</v>
      </c>
      <c r="EA154" s="9">
        <f>AV154+$DY154*DW154</f>
        <v>-0.28702915579027533</v>
      </c>
      <c r="EB154" s="9">
        <f>AW154+$DY154*DX154+32.174</f>
        <v>-3.1700497443051248</v>
      </c>
      <c r="EC154" s="9">
        <f t="shared" si="43"/>
        <v>12.750398132953091</v>
      </c>
      <c r="ED154" s="22">
        <f t="shared" si="44"/>
        <v>0.16252439796737497</v>
      </c>
      <c r="EE154" s="22">
        <f t="shared" si="45"/>
        <v>0.10973831599730963</v>
      </c>
      <c r="EF154" s="22">
        <f t="shared" si="46"/>
        <v>1045.5185294616899</v>
      </c>
      <c r="EG154" s="23">
        <f t="shared" si="47"/>
        <v>0.62643410992312154</v>
      </c>
      <c r="EH154" s="12">
        <f>IF(S154="L",1,-1)</f>
        <v>1</v>
      </c>
      <c r="EI154" s="10">
        <f>DEGREES(ATAN(DM154/SQRT(DL154^2+DK154^2)))</f>
        <v>-0.96504752920075498</v>
      </c>
      <c r="EJ154" s="10">
        <f>-DEGREES(ATAN(DK154/SQRT(DL154^2+DM154^2)))*EH154</f>
        <v>3.6894401144968869</v>
      </c>
      <c r="EK154" s="10">
        <f>DEGREES(ATAN(DQ154/SQRT(DP154^2+DO154^2)))</f>
        <v>-8.1986480963279789</v>
      </c>
      <c r="EL154" s="10">
        <f>-DEGREES(ATAN(DO154/SQRT(DP154^2+DQ154^2)))*EH154</f>
        <v>1.1325993520872193</v>
      </c>
      <c r="EM154" s="15">
        <f>(AD154-D154- (DK154/DL154)*(17/12-BO154))*12*EH154</f>
        <v>13.229617810312369</v>
      </c>
      <c r="EN154" s="15">
        <f>(AE154-E154-(DM154/DL154)*(17/12-BO154)+0.5*32.174*DN154^2)*12</f>
        <v>-1.8731945937247474</v>
      </c>
      <c r="EO154" s="15">
        <f t="shared" si="48"/>
        <v>13.361573462466682</v>
      </c>
      <c r="EP154" s="15">
        <f>EM154/DN154*0.4</f>
        <v>12.241067059337405</v>
      </c>
      <c r="EQ154" s="15">
        <f>EN154/DN154*0.4</f>
        <v>-1.733224720906092</v>
      </c>
      <c r="ER154" s="17">
        <f>SIN(RADIANS(CJ154))*EH154</f>
        <v>0.89879404629916693</v>
      </c>
      <c r="ES154" s="17">
        <f t="shared" si="49"/>
        <v>0.43837114678907751</v>
      </c>
      <c r="ET154" s="16">
        <f t="shared" si="50"/>
        <v>0.99999999999999989</v>
      </c>
      <c r="EU154" s="20">
        <f>(0.5*DZ154*DN154^2)*12*EH154</f>
        <v>13.84453082929025</v>
      </c>
      <c r="EV154" s="20">
        <f>(0.5*EB154*DN154^2)*12</f>
        <v>-3.5546214081496879</v>
      </c>
      <c r="EW154" s="20">
        <f t="shared" si="51"/>
        <v>14.293577831965104</v>
      </c>
      <c r="EX154" s="14">
        <f t="shared" si="52"/>
        <v>0.99754817360626014</v>
      </c>
      <c r="EY154" s="14">
        <f t="shared" si="53"/>
        <v>-9.8205135140671675</v>
      </c>
      <c r="EZ154" s="5">
        <f t="shared" si="54"/>
        <v>1.2203151330583708</v>
      </c>
      <c r="FA154" s="5">
        <f t="shared" si="55"/>
        <v>-7.7305228753727722</v>
      </c>
      <c r="FB154" s="9">
        <f>IFERROR(INDEX('Pitcher Heights'!$B:$B,MATCH(H154,'Pitcher Heights'!A:A,0)),75)</f>
        <v>77</v>
      </c>
      <c r="FC154" s="26">
        <f>(9.58+0.31*FB154+1.02*ABS(D154)-2.57*E154-1.88*BE154)</f>
        <v>8.326900000000002</v>
      </c>
      <c r="FD154" s="26">
        <f>17.16 -0.25*FB154-0.85*ABS(D154)+2.53*E154+0.665*BE154</f>
        <v>14.607099999999999</v>
      </c>
      <c r="FE154" s="26">
        <f t="shared" si="56"/>
        <v>3.9141670593374034</v>
      </c>
      <c r="FF154" s="26">
        <f t="shared" si="57"/>
        <v>-16.340324720906089</v>
      </c>
    </row>
    <row r="155" spans="1:162" x14ac:dyDescent="0.25">
      <c r="A155" t="s">
        <v>131</v>
      </c>
      <c r="B155" s="1">
        <v>45505</v>
      </c>
      <c r="C155">
        <v>84.6</v>
      </c>
      <c r="D155">
        <v>-1.59</v>
      </c>
      <c r="E155">
        <v>5.8</v>
      </c>
      <c r="F155" t="s">
        <v>178</v>
      </c>
      <c r="G155">
        <v>681807</v>
      </c>
      <c r="H155">
        <v>544150</v>
      </c>
      <c r="J155" t="s">
        <v>128</v>
      </c>
      <c r="O155">
        <v>5</v>
      </c>
      <c r="P155" t="s">
        <v>214</v>
      </c>
      <c r="Q155" t="s">
        <v>118</v>
      </c>
      <c r="R155" t="s">
        <v>118</v>
      </c>
      <c r="S155" t="s">
        <v>118</v>
      </c>
      <c r="T155" t="s">
        <v>120</v>
      </c>
      <c r="U155" t="s">
        <v>121</v>
      </c>
      <c r="V155" t="s">
        <v>129</v>
      </c>
      <c r="Y155">
        <v>3</v>
      </c>
      <c r="Z155">
        <v>2</v>
      </c>
      <c r="AA155">
        <v>2024</v>
      </c>
      <c r="AB155">
        <v>-1.22</v>
      </c>
      <c r="AC155">
        <v>0.38</v>
      </c>
      <c r="AD155">
        <v>-0.25</v>
      </c>
      <c r="AE155">
        <v>2.1800000000000002</v>
      </c>
      <c r="AG155">
        <v>647304</v>
      </c>
      <c r="AI155">
        <v>1</v>
      </c>
      <c r="AJ155">
        <v>5</v>
      </c>
      <c r="AK155" t="s">
        <v>123</v>
      </c>
      <c r="AR155">
        <v>5.6321549627426801</v>
      </c>
      <c r="AS155">
        <v>-123.03732890143399</v>
      </c>
      <c r="AT155">
        <v>-2.8778912780469099</v>
      </c>
      <c r="AU155">
        <v>-13.5305591272369</v>
      </c>
      <c r="AV155">
        <v>24.494815967575398</v>
      </c>
      <c r="AW155">
        <v>-27.938372540408398</v>
      </c>
      <c r="AX155">
        <v>3.31</v>
      </c>
      <c r="AY155">
        <v>1.52</v>
      </c>
      <c r="AZ155">
        <v>7</v>
      </c>
      <c r="BA155">
        <v>85.7</v>
      </c>
      <c r="BB155">
        <v>-17</v>
      </c>
      <c r="BC155">
        <v>85.7</v>
      </c>
      <c r="BD155">
        <v>1932</v>
      </c>
      <c r="BE155">
        <v>7</v>
      </c>
      <c r="BF155">
        <v>746607</v>
      </c>
      <c r="BG155">
        <v>668939</v>
      </c>
      <c r="BH155">
        <v>663624</v>
      </c>
      <c r="BI155">
        <v>702616</v>
      </c>
      <c r="BJ155">
        <v>602104</v>
      </c>
      <c r="BK155">
        <v>683002</v>
      </c>
      <c r="BL155">
        <v>681297</v>
      </c>
      <c r="BM155">
        <v>656775</v>
      </c>
      <c r="BN155">
        <v>623993</v>
      </c>
      <c r="BO155">
        <v>53.49</v>
      </c>
      <c r="BW155">
        <v>41</v>
      </c>
      <c r="BX155">
        <v>9</v>
      </c>
      <c r="BY155" t="s">
        <v>132</v>
      </c>
      <c r="BZ155">
        <v>5</v>
      </c>
      <c r="CA155">
        <v>2</v>
      </c>
      <c r="CB155">
        <v>5</v>
      </c>
      <c r="CC155">
        <v>2</v>
      </c>
      <c r="CD155">
        <v>2</v>
      </c>
      <c r="CE155">
        <v>5</v>
      </c>
      <c r="CF155">
        <v>5</v>
      </c>
      <c r="CG155">
        <v>2</v>
      </c>
      <c r="CH155" t="s">
        <v>126</v>
      </c>
      <c r="CI155" t="s">
        <v>126</v>
      </c>
      <c r="CJ155">
        <v>236</v>
      </c>
      <c r="CK155">
        <v>0</v>
      </c>
      <c r="CL155">
        <v>0</v>
      </c>
      <c r="CM155">
        <v>74.5</v>
      </c>
      <c r="CN155">
        <v>8.5</v>
      </c>
      <c r="CP155">
        <v>0</v>
      </c>
      <c r="CQ155">
        <v>88</v>
      </c>
      <c r="CR155">
        <v>3</v>
      </c>
      <c r="CS155">
        <v>3</v>
      </c>
      <c r="CT155">
        <v>0.9</v>
      </c>
      <c r="CU155">
        <v>0.9</v>
      </c>
      <c r="CV155">
        <v>34</v>
      </c>
      <c r="CW155">
        <v>28</v>
      </c>
      <c r="CX155">
        <v>35</v>
      </c>
      <c r="CY155">
        <v>29</v>
      </c>
      <c r="CZ155">
        <v>1</v>
      </c>
      <c r="DA155">
        <v>2</v>
      </c>
      <c r="DB155">
        <v>4</v>
      </c>
      <c r="DC155">
        <v>3</v>
      </c>
      <c r="DD155">
        <v>5</v>
      </c>
      <c r="DE155">
        <v>1</v>
      </c>
      <c r="DF155">
        <v>2.81</v>
      </c>
      <c r="DG155">
        <v>1.22</v>
      </c>
      <c r="DH155">
        <v>1.22</v>
      </c>
      <c r="DI155">
        <v>30.3</v>
      </c>
      <c r="DJ155" s="6">
        <f>(-AS155-SQRT(AS155^2-2*AV155*(50-BO155)))/AV155</f>
        <v>-2.8285733214330588E-2</v>
      </c>
      <c r="DK155" s="2">
        <f>AR155+AU155*$DJ155</f>
        <v>6.0148767484564285</v>
      </c>
      <c r="DL155" s="2">
        <f>AS155+AV155*$DJ155</f>
        <v>-123.73018273102696</v>
      </c>
      <c r="DM155" s="2">
        <f>AT155+AW155*$DJ155</f>
        <v>-2.0876339259263386</v>
      </c>
      <c r="DN155" s="4">
        <f>(-DL155-SQRT(DL155^2-2*AV155*(BO155-17/12)))/AV155</f>
        <v>0.44002789781445562</v>
      </c>
      <c r="DO155" s="12">
        <f t="shared" si="39"/>
        <v>6.1053259444180163E-2</v>
      </c>
      <c r="DP155" s="12">
        <f t="shared" si="40"/>
        <v>-112.95178035346279</v>
      </c>
      <c r="DQ155" s="12">
        <f t="shared" si="41"/>
        <v>-14.381297263239357</v>
      </c>
      <c r="DR155" s="5">
        <f>(2 *DK155 +AU155*$DN155)/2</f>
        <v>3.0379650039503043</v>
      </c>
      <c r="DS155" s="5">
        <f>(2 *DL155 +AV155*$DN155)/2</f>
        <v>-118.34098154224488</v>
      </c>
      <c r="DT155" s="5">
        <f>(2 *DM155 +AW155*$DN155)/2</f>
        <v>-8.2344655945828471</v>
      </c>
      <c r="DU155" s="5">
        <f>SQRT(DR155^2+DS155^2+DT155^2)</f>
        <v>118.66601690195698</v>
      </c>
      <c r="DV155" s="16">
        <f>DR155/$DU155</f>
        <v>2.5600968864239376E-2</v>
      </c>
      <c r="DW155" s="16">
        <f>DS155/$DU155</f>
        <v>-0.99726092298201385</v>
      </c>
      <c r="DX155" s="16">
        <f>DT155/$DU155</f>
        <v>-6.9391943958026697E-2</v>
      </c>
      <c r="DY155" s="16">
        <f t="shared" si="42"/>
        <v>25.06803662633401</v>
      </c>
      <c r="DZ155" s="9">
        <f>AU155+$DY155*DV155</f>
        <v>-12.888793102078511</v>
      </c>
      <c r="EA155" s="9">
        <f>AV155+$DY155*DW155</f>
        <v>-0.50455737574938553</v>
      </c>
      <c r="EB155" s="9">
        <f>AW155+$DY155*DX155+32.174</f>
        <v>2.4961076668792721</v>
      </c>
      <c r="EC155" s="9">
        <f t="shared" si="43"/>
        <v>13.137964806554445</v>
      </c>
      <c r="ED155" s="22">
        <f t="shared" si="44"/>
        <v>0.17331769956523996</v>
      </c>
      <c r="EE155" s="22">
        <f t="shared" si="45"/>
        <v>0.12040178173560261</v>
      </c>
      <c r="EF155" s="22">
        <f t="shared" si="46"/>
        <v>1127.5773814612405</v>
      </c>
      <c r="EG155" s="23">
        <f t="shared" si="47"/>
        <v>0.58363218502134606</v>
      </c>
      <c r="EH155" s="12">
        <f>IF(S155="L",1,-1)</f>
        <v>-1</v>
      </c>
      <c r="EI155" s="10">
        <f>DEGREES(ATAN(DM155/SQRT(DL155^2+DK155^2)))</f>
        <v>-0.96548972353086115</v>
      </c>
      <c r="EJ155" s="10">
        <f>-DEGREES(ATAN(DK155/SQRT(DL155^2+DM155^2)))*EH155</f>
        <v>2.7827246773191412</v>
      </c>
      <c r="EK155" s="10">
        <f>DEGREES(ATAN(DQ155/SQRT(DP155^2+DO155^2)))</f>
        <v>-7.2559969655921694</v>
      </c>
      <c r="EL155" s="10">
        <f>-DEGREES(ATAN(DO155/SQRT(DP155^2+DQ155^2)))*EH155</f>
        <v>3.072178302192145E-2</v>
      </c>
      <c r="EM155" s="15">
        <f>(AD155-D155- (DK155/DL155)*(17/12-BO155))*12*EH155</f>
        <v>14.297197379123741</v>
      </c>
      <c r="EN155" s="15">
        <f>(AE155-E155-(DM155/DL155)*(17/12-BO155)+0.5*32.174*DN155^2)*12</f>
        <v>4.48132750389696</v>
      </c>
      <c r="EO155" s="15">
        <f t="shared" si="48"/>
        <v>14.9830620733816</v>
      </c>
      <c r="EP155" s="15">
        <f>EM155/DN155*0.4</f>
        <v>12.996628123021754</v>
      </c>
      <c r="EQ155" s="15">
        <f>EN155/DN155*0.4</f>
        <v>4.0736758066067704</v>
      </c>
      <c r="ER155" s="17">
        <f>SIN(RADIANS(CJ155))*EH155</f>
        <v>0.82903757255504185</v>
      </c>
      <c r="ES155" s="17">
        <f t="shared" si="49"/>
        <v>0.55919290347074657</v>
      </c>
      <c r="ET155" s="16">
        <f t="shared" si="50"/>
        <v>1</v>
      </c>
      <c r="EU155" s="20">
        <f>(0.5*DZ155*DN155^2)*12*EH155</f>
        <v>14.973520652718538</v>
      </c>
      <c r="EV155" s="20">
        <f>(0.5*EB155*DN155^2)*12</f>
        <v>2.8998463553114608</v>
      </c>
      <c r="EW155" s="20">
        <f t="shared" si="51"/>
        <v>15.251735298706235</v>
      </c>
      <c r="EX155" s="14">
        <f t="shared" si="52"/>
        <v>2.3292590434270739</v>
      </c>
      <c r="EY155" s="14">
        <f t="shared" si="53"/>
        <v>-5.6288157893393542</v>
      </c>
      <c r="EZ155" s="5">
        <f t="shared" si="54"/>
        <v>1.8756759683659467</v>
      </c>
      <c r="FA155" s="5">
        <f t="shared" si="55"/>
        <v>-3.8970944797997209</v>
      </c>
      <c r="FB155" s="9">
        <f>IFERROR(INDEX('Pitcher Heights'!$B:$B,MATCH(H155,'Pitcher Heights'!A:A,0)),75)</f>
        <v>75</v>
      </c>
      <c r="FC155" s="26">
        <f>(9.58+0.31*FB155+1.02*ABS(D155)-2.57*E155-1.88*BE155)</f>
        <v>6.3857999999999997</v>
      </c>
      <c r="FD155" s="26">
        <f>17.16 -0.25*FB155-0.85*ABS(D155)+2.53*E155+0.665*BE155</f>
        <v>16.387499999999999</v>
      </c>
      <c r="FE155" s="26">
        <f t="shared" si="56"/>
        <v>6.6108281230217543</v>
      </c>
      <c r="FF155" s="26">
        <f t="shared" si="57"/>
        <v>-12.313824193393229</v>
      </c>
    </row>
    <row r="156" spans="1:162" x14ac:dyDescent="0.25">
      <c r="A156" t="s">
        <v>127</v>
      </c>
      <c r="B156" s="1">
        <v>45505</v>
      </c>
      <c r="C156">
        <v>90.6</v>
      </c>
      <c r="D156">
        <v>-1.31</v>
      </c>
      <c r="E156">
        <v>5.19</v>
      </c>
      <c r="F156" t="s">
        <v>134</v>
      </c>
      <c r="G156">
        <v>602104</v>
      </c>
      <c r="H156">
        <v>594902</v>
      </c>
      <c r="I156" t="s">
        <v>162</v>
      </c>
      <c r="J156" t="s">
        <v>182</v>
      </c>
      <c r="O156">
        <v>5</v>
      </c>
      <c r="P156" t="s">
        <v>183</v>
      </c>
      <c r="Q156" t="s">
        <v>118</v>
      </c>
      <c r="R156" t="s">
        <v>118</v>
      </c>
      <c r="S156" t="s">
        <v>118</v>
      </c>
      <c r="T156" t="s">
        <v>120</v>
      </c>
      <c r="U156" t="s">
        <v>121</v>
      </c>
      <c r="V156" t="s">
        <v>129</v>
      </c>
      <c r="W156">
        <v>2</v>
      </c>
      <c r="Y156">
        <v>3</v>
      </c>
      <c r="Z156">
        <v>2</v>
      </c>
      <c r="AA156">
        <v>2024</v>
      </c>
      <c r="AB156">
        <v>-1.1299999999999999</v>
      </c>
      <c r="AC156">
        <v>0.82</v>
      </c>
      <c r="AD156">
        <v>-0.18</v>
      </c>
      <c r="AE156">
        <v>2.4</v>
      </c>
      <c r="AI156">
        <v>2</v>
      </c>
      <c r="AJ156">
        <v>2</v>
      </c>
      <c r="AK156" t="s">
        <v>140</v>
      </c>
      <c r="AR156">
        <v>5.2958509993554497</v>
      </c>
      <c r="AS156">
        <v>-131.96391729358601</v>
      </c>
      <c r="AT156">
        <v>-2.8556868675767699</v>
      </c>
      <c r="AU156">
        <v>-14.2801959432182</v>
      </c>
      <c r="AV156">
        <v>26.9568957444991</v>
      </c>
      <c r="AW156">
        <v>-22.2112040674767</v>
      </c>
      <c r="AX156">
        <v>3.22</v>
      </c>
      <c r="AY156">
        <v>1.51</v>
      </c>
      <c r="BC156">
        <v>91.9</v>
      </c>
      <c r="BD156">
        <v>1862</v>
      </c>
      <c r="BE156">
        <v>6.9</v>
      </c>
      <c r="BF156">
        <v>746607</v>
      </c>
      <c r="BG156">
        <v>666310</v>
      </c>
      <c r="BH156">
        <v>647304</v>
      </c>
      <c r="BI156">
        <v>671289</v>
      </c>
      <c r="BJ156">
        <v>608070</v>
      </c>
      <c r="BK156">
        <v>677587</v>
      </c>
      <c r="BL156">
        <v>680757</v>
      </c>
      <c r="BM156">
        <v>657041</v>
      </c>
      <c r="BN156">
        <v>678877</v>
      </c>
      <c r="BO156">
        <v>53.57</v>
      </c>
      <c r="BQ156">
        <v>0</v>
      </c>
      <c r="BR156">
        <v>0</v>
      </c>
      <c r="BS156">
        <v>1</v>
      </c>
      <c r="BT156">
        <v>0</v>
      </c>
      <c r="BU156">
        <v>0</v>
      </c>
      <c r="BW156">
        <v>14</v>
      </c>
      <c r="BX156">
        <v>6</v>
      </c>
      <c r="BY156" t="s">
        <v>130</v>
      </c>
      <c r="BZ156">
        <v>2</v>
      </c>
      <c r="CA156">
        <v>1</v>
      </c>
      <c r="CB156">
        <v>1</v>
      </c>
      <c r="CC156">
        <v>2</v>
      </c>
      <c r="CD156">
        <v>1</v>
      </c>
      <c r="CE156">
        <v>2</v>
      </c>
      <c r="CF156">
        <v>1</v>
      </c>
      <c r="CG156">
        <v>2</v>
      </c>
      <c r="CH156" t="s">
        <v>142</v>
      </c>
      <c r="CI156" t="s">
        <v>142</v>
      </c>
      <c r="CJ156">
        <v>218</v>
      </c>
      <c r="CK156">
        <v>1.0999999999999999E-2</v>
      </c>
      <c r="CL156">
        <v>-0.125</v>
      </c>
      <c r="CM156">
        <v>68</v>
      </c>
      <c r="CN156">
        <v>6.5</v>
      </c>
      <c r="CP156">
        <v>0.125</v>
      </c>
      <c r="CR156">
        <v>1</v>
      </c>
      <c r="CS156">
        <v>-1</v>
      </c>
      <c r="CT156">
        <v>0.64900000000000002</v>
      </c>
      <c r="CU156">
        <v>0.35099999999999998</v>
      </c>
      <c r="CV156">
        <v>32</v>
      </c>
      <c r="CW156">
        <v>30</v>
      </c>
      <c r="CX156">
        <v>32</v>
      </c>
      <c r="CY156">
        <v>30</v>
      </c>
      <c r="CZ156">
        <v>1</v>
      </c>
      <c r="DA156">
        <v>0</v>
      </c>
      <c r="DB156">
        <v>6</v>
      </c>
      <c r="DC156">
        <v>1</v>
      </c>
      <c r="DD156">
        <v>6</v>
      </c>
      <c r="DE156">
        <v>2</v>
      </c>
      <c r="DF156">
        <v>1.95</v>
      </c>
      <c r="DG156">
        <v>1.1299999999999999</v>
      </c>
      <c r="DH156">
        <v>1.1299999999999999</v>
      </c>
      <c r="DI156">
        <v>36.1</v>
      </c>
      <c r="DJ156" s="6">
        <f>(-AS156-SQRT(AS156^2-2*AV156*(50-BO156)))/AV156</f>
        <v>-2.697850988041392E-2</v>
      </c>
      <c r="DK156" s="2">
        <f>AR156+AU156*$DJ156</f>
        <v>5.6811094067038086</v>
      </c>
      <c r="DL156" s="2">
        <f>AS156+AV156*$DJ156</f>
        <v>-132.69117417177426</v>
      </c>
      <c r="DM156" s="2">
        <f>AT156+AW156*$DJ156</f>
        <v>-2.2564616791864598</v>
      </c>
      <c r="DN156" s="4">
        <f>(-DL156-SQRT(DL156^2-2*AV156*(BO156-17/12)))/AV156</f>
        <v>0.41012889989156748</v>
      </c>
      <c r="DO156" s="12">
        <f t="shared" si="39"/>
        <v>-0.17561164572429622</v>
      </c>
      <c r="DP156" s="12">
        <f t="shared" si="40"/>
        <v>-121.63537217559117</v>
      </c>
      <c r="DQ156" s="12">
        <f t="shared" si="41"/>
        <v>-11.365918368647788</v>
      </c>
      <c r="DR156" s="5">
        <f>(2 *DK156 +AU156*$DN156)/2</f>
        <v>2.7527488804897562</v>
      </c>
      <c r="DS156" s="5">
        <f>(2 *DL156 +AV156*$DN156)/2</f>
        <v>-127.16327317368271</v>
      </c>
      <c r="DT156" s="5">
        <f>(2 *DM156 +AW156*$DN156)/2</f>
        <v>-6.8111900239171241</v>
      </c>
      <c r="DU156" s="5">
        <f>SQRT(DR156^2+DS156^2+DT156^2)</f>
        <v>127.37530365100449</v>
      </c>
      <c r="DV156" s="16">
        <f>DR156/$DU156</f>
        <v>2.1611323400900467E-2</v>
      </c>
      <c r="DW156" s="16">
        <f>DS156/$DU156</f>
        <v>-0.99833538785585374</v>
      </c>
      <c r="DX156" s="16">
        <f>DT156/$DU156</f>
        <v>-5.3473395773635204E-2</v>
      </c>
      <c r="DY156" s="16">
        <f t="shared" si="42"/>
        <v>27.753381431143218</v>
      </c>
      <c r="DZ156" s="9">
        <f>AU156+$DY156*DV156</f>
        <v>-13.680408641641218</v>
      </c>
      <c r="EA156" s="9">
        <f>AV156+$DY156*DW156</f>
        <v>-0.75028707087271229</v>
      </c>
      <c r="EB156" s="9">
        <f>AW156+$DY156*DX156+32.174</f>
        <v>8.4787283831991189</v>
      </c>
      <c r="EC156" s="9">
        <f t="shared" si="43"/>
        <v>16.112273157040157</v>
      </c>
      <c r="ED156" s="22">
        <f t="shared" si="44"/>
        <v>0.18448195985216873</v>
      </c>
      <c r="EE156" s="22">
        <f t="shared" si="45"/>
        <v>0.13220347322643616</v>
      </c>
      <c r="EF156" s="22">
        <f t="shared" si="46"/>
        <v>1328.9699895251704</v>
      </c>
      <c r="EG156" s="23">
        <f t="shared" si="47"/>
        <v>0.71373254002425901</v>
      </c>
      <c r="EH156" s="12">
        <f>IF(S156="L",1,-1)</f>
        <v>-1</v>
      </c>
      <c r="EI156" s="10">
        <f>DEGREES(ATAN(DM156/SQRT(DL156^2+DK156^2)))</f>
        <v>-0.97335013053314923</v>
      </c>
      <c r="EJ156" s="10">
        <f>-DEGREES(ATAN(DK156/SQRT(DL156^2+DM156^2)))*EH156</f>
        <v>2.4512402730675595</v>
      </c>
      <c r="EK156" s="10">
        <f>DEGREES(ATAN(DQ156/SQRT(DP156^2+DO156^2)))</f>
        <v>-5.3383564445405653</v>
      </c>
      <c r="EL156" s="10">
        <f>-DEGREES(ATAN(DO156/SQRT(DP156^2+DQ156^2)))*EH156</f>
        <v>-8.2362204899803407E-2</v>
      </c>
      <c r="EM156" s="15">
        <f>(AD156-D156- (DK156/DL156)*(17/12-BO156))*12*EH156</f>
        <v>13.235041443290061</v>
      </c>
      <c r="EN156" s="15">
        <f>(AE156-E156-(DM156/DL156)*(17/12-BO156)+0.5*32.174*DN156^2)*12</f>
        <v>9.6337407853522929</v>
      </c>
      <c r="EO156" s="15">
        <f t="shared" si="48"/>
        <v>16.369950626833475</v>
      </c>
      <c r="EP156" s="15">
        <f>EM156/DN156*0.4</f>
        <v>12.908177352816862</v>
      </c>
      <c r="EQ156" s="15">
        <f>EN156/DN156*0.4</f>
        <v>9.3958175470193144</v>
      </c>
      <c r="ER156" s="17">
        <f>SIN(RADIANS(CJ156))*EH156</f>
        <v>0.61566147532565818</v>
      </c>
      <c r="ES156" s="17">
        <f t="shared" si="49"/>
        <v>0.78801075360672201</v>
      </c>
      <c r="ET156" s="16">
        <f t="shared" si="50"/>
        <v>1</v>
      </c>
      <c r="EU156" s="20">
        <f>(0.5*DZ156*DN156^2)*12*EH156</f>
        <v>13.806737463471503</v>
      </c>
      <c r="EV156" s="20">
        <f>(0.5*EB156*DN156^2)*12</f>
        <v>8.5570233958209094</v>
      </c>
      <c r="EW156" s="20">
        <f t="shared" si="51"/>
        <v>16.243418629766762</v>
      </c>
      <c r="EX156" s="14">
        <f t="shared" si="52"/>
        <v>3.806290385537018</v>
      </c>
      <c r="EY156" s="14">
        <f t="shared" si="53"/>
        <v>-4.2429651597710638</v>
      </c>
      <c r="EZ156" s="5">
        <f t="shared" si="54"/>
        <v>3.1566934893655816</v>
      </c>
      <c r="FA156" s="5">
        <f t="shared" si="55"/>
        <v>-3.2659563446035857</v>
      </c>
      <c r="FB156" s="9">
        <f>IFERROR(INDEX('Pitcher Heights'!$B:$B,MATCH(H156,'Pitcher Heights'!A:A,0)),75)</f>
        <v>76</v>
      </c>
      <c r="FC156" s="26">
        <f>(9.58+0.31*FB156+1.02*ABS(D156)-2.57*E156-1.88*BE156)</f>
        <v>8.1658999999999988</v>
      </c>
      <c r="FD156" s="26">
        <f>17.16 -0.25*FB156-0.85*ABS(D156)+2.53*E156+0.665*BE156</f>
        <v>14.765699999999999</v>
      </c>
      <c r="FE156" s="26">
        <f t="shared" si="56"/>
        <v>4.7422773528168634</v>
      </c>
      <c r="FF156" s="26">
        <f t="shared" si="57"/>
        <v>-5.3698824529806846</v>
      </c>
    </row>
    <row r="157" spans="1:162" x14ac:dyDescent="0.25">
      <c r="A157" t="s">
        <v>143</v>
      </c>
      <c r="B157" s="1">
        <v>45505</v>
      </c>
      <c r="C157">
        <v>90.1</v>
      </c>
      <c r="D157">
        <v>-1.37</v>
      </c>
      <c r="E157">
        <v>5.31</v>
      </c>
      <c r="F157" t="s">
        <v>134</v>
      </c>
      <c r="G157">
        <v>623993</v>
      </c>
      <c r="H157">
        <v>594902</v>
      </c>
      <c r="J157" t="s">
        <v>116</v>
      </c>
      <c r="O157">
        <v>12</v>
      </c>
      <c r="P157" t="s">
        <v>212</v>
      </c>
      <c r="Q157" t="s">
        <v>118</v>
      </c>
      <c r="R157" t="s">
        <v>119</v>
      </c>
      <c r="S157" t="s">
        <v>118</v>
      </c>
      <c r="T157" t="s">
        <v>120</v>
      </c>
      <c r="U157" t="s">
        <v>121</v>
      </c>
      <c r="V157" t="s">
        <v>122</v>
      </c>
      <c r="Y157">
        <v>0</v>
      </c>
      <c r="Z157">
        <v>1</v>
      </c>
      <c r="AA157">
        <v>2024</v>
      </c>
      <c r="AB157">
        <v>-0.86</v>
      </c>
      <c r="AC157">
        <v>1.2</v>
      </c>
      <c r="AD157">
        <v>1.45</v>
      </c>
      <c r="AE157">
        <v>2.85</v>
      </c>
      <c r="AG157">
        <v>683002</v>
      </c>
      <c r="AI157">
        <v>1</v>
      </c>
      <c r="AJ157">
        <v>1</v>
      </c>
      <c r="AK157" t="s">
        <v>140</v>
      </c>
      <c r="AR157">
        <v>8.9399025030278292</v>
      </c>
      <c r="AS157">
        <v>-130.90136289210301</v>
      </c>
      <c r="AT157">
        <v>-2.7325930077534601</v>
      </c>
      <c r="AU157">
        <v>-11.728157848069101</v>
      </c>
      <c r="AV157">
        <v>26.857395316545102</v>
      </c>
      <c r="AW157">
        <v>-17.9470884227323</v>
      </c>
      <c r="AX157">
        <v>3.43</v>
      </c>
      <c r="AY157">
        <v>1.58</v>
      </c>
      <c r="BC157">
        <v>91.1</v>
      </c>
      <c r="BD157">
        <v>1929</v>
      </c>
      <c r="BE157">
        <v>6.9</v>
      </c>
      <c r="BF157">
        <v>746607</v>
      </c>
      <c r="BG157">
        <v>666310</v>
      </c>
      <c r="BH157">
        <v>647304</v>
      </c>
      <c r="BI157">
        <v>671289</v>
      </c>
      <c r="BJ157">
        <v>608070</v>
      </c>
      <c r="BK157">
        <v>677587</v>
      </c>
      <c r="BL157">
        <v>680757</v>
      </c>
      <c r="BM157">
        <v>657041</v>
      </c>
      <c r="BN157">
        <v>678877</v>
      </c>
      <c r="BO157">
        <v>53.57</v>
      </c>
      <c r="BW157">
        <v>4</v>
      </c>
      <c r="BX157">
        <v>2</v>
      </c>
      <c r="BY157" t="s">
        <v>144</v>
      </c>
      <c r="BZ157">
        <v>0</v>
      </c>
      <c r="CA157">
        <v>1</v>
      </c>
      <c r="CB157">
        <v>1</v>
      </c>
      <c r="CC157">
        <v>0</v>
      </c>
      <c r="CD157">
        <v>1</v>
      </c>
      <c r="CE157">
        <v>0</v>
      </c>
      <c r="CF157">
        <v>1</v>
      </c>
      <c r="CG157">
        <v>0</v>
      </c>
      <c r="CH157" t="s">
        <v>126</v>
      </c>
      <c r="CI157" t="s">
        <v>126</v>
      </c>
      <c r="CJ157">
        <v>215</v>
      </c>
      <c r="CK157">
        <v>0</v>
      </c>
      <c r="CL157">
        <v>2.5000000000000001E-2</v>
      </c>
      <c r="CP157">
        <v>-2.5000000000000001E-2</v>
      </c>
      <c r="CR157">
        <v>-1</v>
      </c>
      <c r="CS157">
        <v>1</v>
      </c>
      <c r="CT157">
        <v>0.38200000000000001</v>
      </c>
      <c r="CU157">
        <v>0.61799999999999999</v>
      </c>
      <c r="CV157">
        <v>32</v>
      </c>
      <c r="CW157">
        <v>29</v>
      </c>
      <c r="CX157">
        <v>32</v>
      </c>
      <c r="CY157">
        <v>30</v>
      </c>
      <c r="CZ157">
        <v>1</v>
      </c>
      <c r="DA157">
        <v>0</v>
      </c>
      <c r="DB157">
        <v>6</v>
      </c>
      <c r="DC157">
        <v>1</v>
      </c>
      <c r="DD157">
        <v>6</v>
      </c>
      <c r="DE157">
        <v>1</v>
      </c>
      <c r="DF157">
        <v>1.61</v>
      </c>
      <c r="DG157">
        <v>0.86</v>
      </c>
      <c r="DH157">
        <v>-0.86</v>
      </c>
      <c r="DI157">
        <v>37.299999999999997</v>
      </c>
      <c r="DJ157" s="6">
        <f>(-AS157-SQRT(AS157^2-2*AV157*(50-BO157)))/AV157</f>
        <v>-2.7196564977380613E-2</v>
      </c>
      <c r="DK157" s="2">
        <f>AR157+AU157*$DJ157</f>
        <v>9.2588681100078176</v>
      </c>
      <c r="DL157" s="2">
        <f>AS157+AV157*$DJ157</f>
        <v>-131.63179178895263</v>
      </c>
      <c r="DM157" s="2">
        <f>AT157+AW157*$DJ157</f>
        <v>-2.2444938513098256</v>
      </c>
      <c r="DN157" s="4">
        <f>(-DL157-SQRT(DL157^2-2*AV157*(BO157-17/12)))/AV157</f>
        <v>0.41366309081654801</v>
      </c>
      <c r="DO157" s="12">
        <f t="shared" si="39"/>
        <v>4.407362084991199</v>
      </c>
      <c r="DP157" s="12">
        <f t="shared" si="40"/>
        <v>-120.5218786310287</v>
      </c>
      <c r="DQ157" s="12">
        <f t="shared" si="41"/>
        <v>-9.668541919415155</v>
      </c>
      <c r="DR157" s="5">
        <f>(2 *DK157 +AU157*$DN157)/2</f>
        <v>6.8331150974995083</v>
      </c>
      <c r="DS157" s="5">
        <f>(2 *DL157 +AV157*$DN157)/2</f>
        <v>-126.07683520999066</v>
      </c>
      <c r="DT157" s="5">
        <f>(2 *DM157 +AW157*$DN157)/2</f>
        <v>-5.9565178853624898</v>
      </c>
      <c r="DU157" s="5">
        <f>SQRT(DR157^2+DS157^2+DT157^2)</f>
        <v>126.40229406075453</v>
      </c>
      <c r="DV157" s="16">
        <f>DR157/$DU157</f>
        <v>5.4058473766427147E-2</v>
      </c>
      <c r="DW157" s="16">
        <f>DS157/$DU157</f>
        <v>-0.99742521405024942</v>
      </c>
      <c r="DX157" s="16">
        <f>DT157/$DU157</f>
        <v>-4.712349510444426E-2</v>
      </c>
      <c r="DY157" s="16">
        <f t="shared" si="42"/>
        <v>28.09267138385826</v>
      </c>
      <c r="DZ157" s="9">
        <f>AU157+$DY157*DV157</f>
        <v>-10.20951090903594</v>
      </c>
      <c r="EA157" s="9">
        <f>AV157+$DY157*DW157</f>
        <v>-1.1629434517430397</v>
      </c>
      <c r="EB157" s="9">
        <f>AW157+$DY157*DX157+32.174</f>
        <v>12.903086714839695</v>
      </c>
      <c r="EC157" s="9">
        <f t="shared" si="43"/>
        <v>16.494732408994956</v>
      </c>
      <c r="ED157" s="22">
        <f t="shared" si="44"/>
        <v>0.19177982362027904</v>
      </c>
      <c r="EE157" s="22">
        <f t="shared" si="45"/>
        <v>0.14039782423044747</v>
      </c>
      <c r="EF157" s="22">
        <f t="shared" si="46"/>
        <v>1400.5622294803954</v>
      </c>
      <c r="EG157" s="23">
        <f t="shared" si="47"/>
        <v>0.7260561065217187</v>
      </c>
      <c r="EH157" s="12">
        <f>IF(S157="L",1,-1)</f>
        <v>-1</v>
      </c>
      <c r="EI157" s="10">
        <f>DEGREES(ATAN(DM157/SQRT(DL157^2+DK157^2)))</f>
        <v>-0.97446596271620933</v>
      </c>
      <c r="EJ157" s="10">
        <f>-DEGREES(ATAN(DK157/SQRT(DL157^2+DM157^2)))*EH157</f>
        <v>4.022926628141331</v>
      </c>
      <c r="EK157" s="10">
        <f>DEGREES(ATAN(DQ157/SQRT(DP157^2+DO157^2)))</f>
        <v>-4.5835260476930895</v>
      </c>
      <c r="EL157" s="10">
        <f>-DEGREES(ATAN(DO157/SQRT(DP157^2+DQ157^2)))*EH157</f>
        <v>2.0876141323999788</v>
      </c>
      <c r="EM157" s="15">
        <f>(AD157-D157- (DK157/DL157)*(17/12-BO157))*12*EH157</f>
        <v>10.181052507268308</v>
      </c>
      <c r="EN157" s="15">
        <f>(AE157-E157-(DM157/DL157)*(17/12-BO157)+0.5*32.174*DN157^2)*12</f>
        <v>14.184528451513764</v>
      </c>
      <c r="EO157" s="15">
        <f t="shared" si="48"/>
        <v>17.460088131150936</v>
      </c>
      <c r="EP157" s="15">
        <f>EM157/DN157*0.4</f>
        <v>9.8447772917535143</v>
      </c>
      <c r="EQ157" s="15">
        <f>EN157/DN157*0.4</f>
        <v>13.716020371567877</v>
      </c>
      <c r="ER157" s="17">
        <f>SIN(RADIANS(CJ157))*EH157</f>
        <v>0.57357643635104616</v>
      </c>
      <c r="ES157" s="17">
        <f t="shared" si="49"/>
        <v>0.8191520442889918</v>
      </c>
      <c r="ET157" s="16">
        <f t="shared" si="50"/>
        <v>1</v>
      </c>
      <c r="EU157" s="20">
        <f>(0.5*DZ157*DN157^2)*12*EH157</f>
        <v>10.482134623521794</v>
      </c>
      <c r="EV157" s="20">
        <f>(0.5*EB157*DN157^2)*12</f>
        <v>13.2476367584093</v>
      </c>
      <c r="EW157" s="20">
        <f t="shared" si="51"/>
        <v>16.89304667454606</v>
      </c>
      <c r="EX157" s="14">
        <f t="shared" si="52"/>
        <v>0.79268111282377518</v>
      </c>
      <c r="EY157" s="14">
        <f t="shared" si="53"/>
        <v>-0.59033695931445962</v>
      </c>
      <c r="EZ157" s="5">
        <f t="shared" si="54"/>
        <v>0.1663573786275574</v>
      </c>
      <c r="FA157" s="5">
        <f t="shared" si="55"/>
        <v>-0.11793843458448805</v>
      </c>
      <c r="FB157" s="9">
        <f>IFERROR(INDEX('Pitcher Heights'!$B:$B,MATCH(H157,'Pitcher Heights'!A:A,0)),75)</f>
        <v>76</v>
      </c>
      <c r="FC157" s="26">
        <f>(9.58+0.31*FB157+1.02*ABS(D157)-2.57*E157-1.88*BE157)</f>
        <v>7.918700000000003</v>
      </c>
      <c r="FD157" s="26">
        <f>17.16 -0.25*FB157-0.85*ABS(D157)+2.53*E157+0.665*BE157</f>
        <v>15.0183</v>
      </c>
      <c r="FE157" s="26">
        <f t="shared" si="56"/>
        <v>1.9260772917535114</v>
      </c>
      <c r="FF157" s="26">
        <f t="shared" si="57"/>
        <v>-1.3022796284321227</v>
      </c>
    </row>
    <row r="158" spans="1:162" x14ac:dyDescent="0.25">
      <c r="A158" t="s">
        <v>143</v>
      </c>
      <c r="B158" s="1">
        <v>45505</v>
      </c>
      <c r="C158">
        <v>97</v>
      </c>
      <c r="D158">
        <v>-2.65</v>
      </c>
      <c r="E158">
        <v>5.81</v>
      </c>
      <c r="F158" t="s">
        <v>223</v>
      </c>
      <c r="G158">
        <v>656811</v>
      </c>
      <c r="H158">
        <v>671922</v>
      </c>
      <c r="J158" t="s">
        <v>116</v>
      </c>
      <c r="O158">
        <v>11</v>
      </c>
      <c r="P158" t="s">
        <v>238</v>
      </c>
      <c r="Q158" t="s">
        <v>118</v>
      </c>
      <c r="R158" t="s">
        <v>119</v>
      </c>
      <c r="S158" t="s">
        <v>118</v>
      </c>
      <c r="T158" t="s">
        <v>120</v>
      </c>
      <c r="U158" t="s">
        <v>121</v>
      </c>
      <c r="V158" t="s">
        <v>122</v>
      </c>
      <c r="Y158">
        <v>0</v>
      </c>
      <c r="Z158">
        <v>0</v>
      </c>
      <c r="AA158">
        <v>2024</v>
      </c>
      <c r="AB158">
        <v>-0.64</v>
      </c>
      <c r="AC158">
        <v>1.26</v>
      </c>
      <c r="AD158">
        <v>-0.5</v>
      </c>
      <c r="AE158">
        <v>3.77</v>
      </c>
      <c r="AI158">
        <v>0</v>
      </c>
      <c r="AJ158">
        <v>7</v>
      </c>
      <c r="AK158" t="s">
        <v>140</v>
      </c>
      <c r="AR158">
        <v>7.3465244111670103</v>
      </c>
      <c r="AS158">
        <v>-141.086488956116</v>
      </c>
      <c r="AT158">
        <v>-2.7915891050161701</v>
      </c>
      <c r="AU158">
        <v>-10.3088281370947</v>
      </c>
      <c r="AV158">
        <v>33.244428400612499</v>
      </c>
      <c r="AW158">
        <v>-14.9965494686278</v>
      </c>
      <c r="AX158">
        <v>3.5</v>
      </c>
      <c r="AY158">
        <v>1.55</v>
      </c>
      <c r="BC158">
        <v>98.3</v>
      </c>
      <c r="BD158">
        <v>2376</v>
      </c>
      <c r="BE158">
        <v>7.1</v>
      </c>
      <c r="BF158">
        <v>746607</v>
      </c>
      <c r="BG158">
        <v>666310</v>
      </c>
      <c r="BH158">
        <v>647304</v>
      </c>
      <c r="BI158">
        <v>671289</v>
      </c>
      <c r="BJ158">
        <v>608070</v>
      </c>
      <c r="BK158">
        <v>677587</v>
      </c>
      <c r="BL158">
        <v>680757</v>
      </c>
      <c r="BM158">
        <v>657041</v>
      </c>
      <c r="BN158">
        <v>678877</v>
      </c>
      <c r="BO158">
        <v>53.39</v>
      </c>
      <c r="BW158">
        <v>51</v>
      </c>
      <c r="BX158">
        <v>1</v>
      </c>
      <c r="BY158" t="s">
        <v>144</v>
      </c>
      <c r="BZ158">
        <v>5</v>
      </c>
      <c r="CA158">
        <v>2</v>
      </c>
      <c r="CB158">
        <v>2</v>
      </c>
      <c r="CC158">
        <v>5</v>
      </c>
      <c r="CD158">
        <v>2</v>
      </c>
      <c r="CE158">
        <v>5</v>
      </c>
      <c r="CF158">
        <v>2</v>
      </c>
      <c r="CG158">
        <v>5</v>
      </c>
      <c r="CH158" t="s">
        <v>126</v>
      </c>
      <c r="CI158" t="s">
        <v>126</v>
      </c>
      <c r="CJ158">
        <v>212</v>
      </c>
      <c r="CK158">
        <v>0</v>
      </c>
      <c r="CL158">
        <v>3.4000000000000002E-2</v>
      </c>
      <c r="CP158">
        <v>-3.4000000000000002E-2</v>
      </c>
      <c r="CR158">
        <v>3</v>
      </c>
      <c r="CS158">
        <v>-3</v>
      </c>
      <c r="CT158">
        <v>0.90200000000000002</v>
      </c>
      <c r="CU158">
        <v>9.8000000000000004E-2</v>
      </c>
      <c r="CV158">
        <v>25</v>
      </c>
      <c r="CW158">
        <v>30</v>
      </c>
      <c r="CX158">
        <v>25</v>
      </c>
      <c r="CY158">
        <v>31</v>
      </c>
      <c r="CZ158">
        <v>1</v>
      </c>
      <c r="DA158">
        <v>2</v>
      </c>
      <c r="DB158">
        <v>2</v>
      </c>
      <c r="DC158">
        <v>1</v>
      </c>
      <c r="DD158">
        <v>1</v>
      </c>
      <c r="DE158">
        <v>1</v>
      </c>
      <c r="DF158">
        <v>1.18</v>
      </c>
      <c r="DG158">
        <v>0.64</v>
      </c>
      <c r="DH158">
        <v>-0.64</v>
      </c>
      <c r="DI158">
        <v>35.6</v>
      </c>
      <c r="DJ158" s="6">
        <f>(-AS158-SQRT(AS158^2-2*AV158*(50-BO158)))/AV158</f>
        <v>-2.3960177732940249E-2</v>
      </c>
      <c r="DK158" s="2">
        <f>AR158+AU158*$DJ158</f>
        <v>7.5935257655501349</v>
      </c>
      <c r="DL158" s="2">
        <f>AS158+AV158*$DJ158</f>
        <v>-141.88303136922468</v>
      </c>
      <c r="DM158" s="2">
        <f>AT158+AW158*$DJ158</f>
        <v>-2.4322691143670174</v>
      </c>
      <c r="DN158" s="4">
        <f>(-DL158-SQRT(DL158^2-2*AV158*(BO158-17/12)))/AV158</f>
        <v>0.38354535822665098</v>
      </c>
      <c r="DO158" s="12">
        <f t="shared" si="39"/>
        <v>3.639622584811169</v>
      </c>
      <c r="DP158" s="12">
        <f t="shared" si="40"/>
        <v>-129.13228516927151</v>
      </c>
      <c r="DQ158" s="12">
        <f t="shared" si="41"/>
        <v>-8.184126052475559</v>
      </c>
      <c r="DR158" s="5">
        <f>(2 *DK158 +AU158*$DN158)/2</f>
        <v>5.6165741751806522</v>
      </c>
      <c r="DS158" s="5">
        <f>(2 *DL158 +AV158*$DN158)/2</f>
        <v>-135.50765826924811</v>
      </c>
      <c r="DT158" s="5">
        <f>(2 *DM158 +AW158*$DN158)/2</f>
        <v>-5.308197583421288</v>
      </c>
      <c r="DU158" s="5">
        <f>SQRT(DR158^2+DS158^2+DT158^2)</f>
        <v>135.72784650419115</v>
      </c>
      <c r="DV158" s="16">
        <f>DR158/$DU158</f>
        <v>4.1381148525090741E-2</v>
      </c>
      <c r="DW158" s="16">
        <f>DS158/$DU158</f>
        <v>-0.99837772247468581</v>
      </c>
      <c r="DX158" s="16">
        <f>DT158/$DU158</f>
        <v>-3.9109126978282796E-2</v>
      </c>
      <c r="DY158" s="16">
        <f t="shared" si="42"/>
        <v>34.288882953831617</v>
      </c>
      <c r="DZ158" s="9">
        <f>AU158+$DY158*DV158</f>
        <v>-8.8899147788227424</v>
      </c>
      <c r="EA158" s="9">
        <f>AV158+$DY158*DW158</f>
        <v>-0.988828469034992</v>
      </c>
      <c r="EB158" s="9">
        <f>AW158+$DY158*DX158+32.174</f>
        <v>15.836442253987322</v>
      </c>
      <c r="EC158" s="9">
        <f t="shared" si="43"/>
        <v>18.187942978241935</v>
      </c>
      <c r="ED158" s="22">
        <f t="shared" si="44"/>
        <v>0.18340586490418703</v>
      </c>
      <c r="EE158" s="22">
        <f t="shared" si="45"/>
        <v>0.13102869285621568</v>
      </c>
      <c r="EF158" s="22">
        <f t="shared" si="46"/>
        <v>1403.5324032340959</v>
      </c>
      <c r="EG158" s="23">
        <f t="shared" si="47"/>
        <v>0.59071229092344102</v>
      </c>
      <c r="EH158" s="12">
        <f>IF(S158="L",1,-1)</f>
        <v>-1</v>
      </c>
      <c r="EI158" s="10">
        <f>DEGREES(ATAN(DM158/SQRT(DL158^2+DK158^2)))</f>
        <v>-0.98070928346610964</v>
      </c>
      <c r="EJ158" s="10">
        <f>-DEGREES(ATAN(DK158/SQRT(DL158^2+DM158^2)))*EH158</f>
        <v>3.0630763213911587</v>
      </c>
      <c r="EK158" s="10">
        <f>DEGREES(ATAN(DQ158/SQRT(DP158^2+DO158^2)))</f>
        <v>-3.6249970391802089</v>
      </c>
      <c r="EL158" s="10">
        <f>-DEGREES(ATAN(DO158/SQRT(DP158^2+DQ158^2)))*EH158</f>
        <v>1.6112360301858086</v>
      </c>
      <c r="EM158" s="15">
        <f>(AD158-D158- (DK158/DL158)*(17/12-BO158))*12*EH158</f>
        <v>7.5791159080462229</v>
      </c>
      <c r="EN158" s="15">
        <f>(AE158-E158-(DM158/DL158)*(17/12-BO158)+0.5*32.174*DN158^2)*12</f>
        <v>14.609738709235133</v>
      </c>
      <c r="EO158" s="15">
        <f t="shared" si="48"/>
        <v>16.458659213305403</v>
      </c>
      <c r="EP158" s="15">
        <f>EM158/DN158*0.4</f>
        <v>7.904270767962152</v>
      </c>
      <c r="EQ158" s="15">
        <f>EN158/DN158*0.4</f>
        <v>15.236517294104969</v>
      </c>
      <c r="ER158" s="17">
        <f>SIN(RADIANS(CJ158))*EH158</f>
        <v>0.52991926423320479</v>
      </c>
      <c r="ES158" s="17">
        <f t="shared" si="49"/>
        <v>0.84804809615642607</v>
      </c>
      <c r="ET158" s="16">
        <f t="shared" si="50"/>
        <v>1</v>
      </c>
      <c r="EU158" s="20">
        <f>(0.5*DZ158*DN158^2)*12*EH158</f>
        <v>7.8466143907182628</v>
      </c>
      <c r="EV158" s="20">
        <f>(0.5*EB158*DN158^2)*12</f>
        <v>13.977913037358867</v>
      </c>
      <c r="EW158" s="20">
        <f t="shared" si="51"/>
        <v>16.029703998408515</v>
      </c>
      <c r="EX158" s="14">
        <f t="shared" si="52"/>
        <v>-0.64783455799443868</v>
      </c>
      <c r="EY158" s="14">
        <f t="shared" si="53"/>
        <v>0.38395307955747526</v>
      </c>
      <c r="EZ158" s="5">
        <f t="shared" si="54"/>
        <v>-1.142644672533633</v>
      </c>
      <c r="FA158" s="5">
        <f t="shared" si="55"/>
        <v>0.65200409810406512</v>
      </c>
      <c r="FB158" s="9">
        <f>IFERROR(INDEX('Pitcher Heights'!$B:$B,MATCH(H158,'Pitcher Heights'!A:A,0)),75)</f>
        <v>77</v>
      </c>
      <c r="FC158" s="26">
        <f>(9.58+0.31*FB158+1.02*ABS(D158)-2.57*E158-1.88*BE158)</f>
        <v>7.8733000000000075</v>
      </c>
      <c r="FD158" s="26">
        <f>17.16 -0.25*FB158-0.85*ABS(D158)+2.53*E158+0.665*BE158</f>
        <v>15.078299999999999</v>
      </c>
      <c r="FE158" s="26">
        <f t="shared" si="56"/>
        <v>3.0970767962144485E-2</v>
      </c>
      <c r="FF158" s="26">
        <f t="shared" si="57"/>
        <v>0.15821729410497021</v>
      </c>
    </row>
    <row r="159" spans="1:162" x14ac:dyDescent="0.25">
      <c r="A159" t="s">
        <v>127</v>
      </c>
      <c r="B159" s="1">
        <v>45505</v>
      </c>
      <c r="C159">
        <v>89.7</v>
      </c>
      <c r="D159">
        <v>-1.38</v>
      </c>
      <c r="E159">
        <v>5.28</v>
      </c>
      <c r="F159" t="s">
        <v>134</v>
      </c>
      <c r="G159">
        <v>663624</v>
      </c>
      <c r="H159">
        <v>594902</v>
      </c>
      <c r="J159" t="s">
        <v>128</v>
      </c>
      <c r="O159">
        <v>4</v>
      </c>
      <c r="P159" t="s">
        <v>167</v>
      </c>
      <c r="Q159" t="s">
        <v>118</v>
      </c>
      <c r="R159" t="s">
        <v>118</v>
      </c>
      <c r="S159" t="s">
        <v>118</v>
      </c>
      <c r="T159" t="s">
        <v>120</v>
      </c>
      <c r="U159" t="s">
        <v>121</v>
      </c>
      <c r="V159" t="s">
        <v>129</v>
      </c>
      <c r="Y159">
        <v>1</v>
      </c>
      <c r="Z159">
        <v>0</v>
      </c>
      <c r="AA159">
        <v>2024</v>
      </c>
      <c r="AB159">
        <v>-0.94</v>
      </c>
      <c r="AC159">
        <v>1.05</v>
      </c>
      <c r="AD159">
        <v>-0.77</v>
      </c>
      <c r="AE159">
        <v>2.67</v>
      </c>
      <c r="AI159">
        <v>2</v>
      </c>
      <c r="AJ159">
        <v>4</v>
      </c>
      <c r="AK159" t="s">
        <v>140</v>
      </c>
      <c r="AR159">
        <v>3.54915726399107</v>
      </c>
      <c r="AS159">
        <v>-130.75459284497799</v>
      </c>
      <c r="AT159">
        <v>-2.7749885617011101</v>
      </c>
      <c r="AU159">
        <v>-11.541388060762401</v>
      </c>
      <c r="AV159">
        <v>25.369479203034398</v>
      </c>
      <c r="AW159">
        <v>-19.689065960469701</v>
      </c>
      <c r="AX159">
        <v>3.63</v>
      </c>
      <c r="AY159">
        <v>1.79</v>
      </c>
      <c r="AZ159">
        <v>197</v>
      </c>
      <c r="BA159">
        <v>67</v>
      </c>
      <c r="BB159">
        <v>38</v>
      </c>
      <c r="BC159">
        <v>91.4</v>
      </c>
      <c r="BD159">
        <v>1861</v>
      </c>
      <c r="BE159">
        <v>7</v>
      </c>
      <c r="BF159">
        <v>746607</v>
      </c>
      <c r="BG159">
        <v>666310</v>
      </c>
      <c r="BH159">
        <v>647304</v>
      </c>
      <c r="BI159">
        <v>671289</v>
      </c>
      <c r="BJ159">
        <v>608070</v>
      </c>
      <c r="BK159">
        <v>677587</v>
      </c>
      <c r="BL159">
        <v>680757</v>
      </c>
      <c r="BM159">
        <v>657041</v>
      </c>
      <c r="BN159">
        <v>678877</v>
      </c>
      <c r="BO159">
        <v>53.46</v>
      </c>
      <c r="BW159">
        <v>30</v>
      </c>
      <c r="BX159">
        <v>2</v>
      </c>
      <c r="BY159" t="s">
        <v>130</v>
      </c>
      <c r="BZ159">
        <v>5</v>
      </c>
      <c r="CA159">
        <v>2</v>
      </c>
      <c r="CB159">
        <v>2</v>
      </c>
      <c r="CC159">
        <v>5</v>
      </c>
      <c r="CD159">
        <v>2</v>
      </c>
      <c r="CE159">
        <v>5</v>
      </c>
      <c r="CF159">
        <v>2</v>
      </c>
      <c r="CG159">
        <v>5</v>
      </c>
      <c r="CH159" t="s">
        <v>142</v>
      </c>
      <c r="CI159" t="s">
        <v>126</v>
      </c>
      <c r="CJ159">
        <v>213</v>
      </c>
      <c r="CK159">
        <v>0</v>
      </c>
      <c r="CL159">
        <v>-0.02</v>
      </c>
      <c r="CM159">
        <v>71.8</v>
      </c>
      <c r="CN159">
        <v>6.4</v>
      </c>
      <c r="CP159">
        <v>0.02</v>
      </c>
      <c r="CQ159">
        <v>88</v>
      </c>
      <c r="CR159">
        <v>3</v>
      </c>
      <c r="CS159">
        <v>-3</v>
      </c>
      <c r="CT159">
        <v>0.86</v>
      </c>
      <c r="CU159">
        <v>0.14000000000000001</v>
      </c>
      <c r="CV159">
        <v>32</v>
      </c>
      <c r="CW159">
        <v>27</v>
      </c>
      <c r="CX159">
        <v>32</v>
      </c>
      <c r="CY159">
        <v>27</v>
      </c>
      <c r="CZ159">
        <v>2</v>
      </c>
      <c r="DA159">
        <v>1</v>
      </c>
      <c r="DB159">
        <v>6</v>
      </c>
      <c r="DC159">
        <v>1</v>
      </c>
      <c r="DD159">
        <v>6</v>
      </c>
      <c r="DE159">
        <v>1</v>
      </c>
      <c r="DF159">
        <v>1.75</v>
      </c>
      <c r="DG159">
        <v>0.94</v>
      </c>
      <c r="DH159">
        <v>0.94</v>
      </c>
      <c r="DI159">
        <v>37.700000000000003</v>
      </c>
      <c r="DJ159" s="6">
        <f>(-AS159-SQRT(AS159^2-2*AV159*(50-BO159)))/AV159</f>
        <v>-2.6394201929373209E-2</v>
      </c>
      <c r="DK159" s="2">
        <f>AR159+AU159*$DJ159</f>
        <v>3.85378299101209</v>
      </c>
      <c r="DL159" s="2">
        <f>AS159+AV159*$DJ159</f>
        <v>-131.42420000190592</v>
      </c>
      <c r="DM159" s="2">
        <f>AT159+AW159*$DJ159</f>
        <v>-2.2553113789397243</v>
      </c>
      <c r="DN159" s="4">
        <f>(-DL159-SQRT(DL159^2-2*AV159*(BO159-17/12)))/AV159</f>
        <v>0.41241103333818568</v>
      </c>
      <c r="DO159" s="12">
        <f t="shared" si="39"/>
        <v>-0.90601278528393081</v>
      </c>
      <c r="DP159" s="12">
        <f t="shared" si="40"/>
        <v>-120.96154686853089</v>
      </c>
      <c r="DQ159" s="12">
        <f t="shared" si="41"/>
        <v>-10.375299417160731</v>
      </c>
      <c r="DR159" s="5">
        <f>(2 *DK159 +AU159*$DN159)/2</f>
        <v>1.4738851028640796</v>
      </c>
      <c r="DS159" s="5">
        <f>(2 *DL159 +AV159*$DN159)/2</f>
        <v>-126.1928734352184</v>
      </c>
      <c r="DT159" s="5">
        <f>(2 *DM159 +AW159*$DN159)/2</f>
        <v>-6.3153053980502278</v>
      </c>
      <c r="DU159" s="5">
        <f>SQRT(DR159^2+DS159^2+DT159^2)</f>
        <v>126.35939508166433</v>
      </c>
      <c r="DV159" s="16">
        <f>DR159/$DU159</f>
        <v>1.166423044294829E-2</v>
      </c>
      <c r="DW159" s="16">
        <f>DS159/$DU159</f>
        <v>-0.99868215856574571</v>
      </c>
      <c r="DX159" s="16">
        <f>DT159/$DU159</f>
        <v>-4.9978914460367063E-2</v>
      </c>
      <c r="DY159" s="16">
        <f t="shared" si="42"/>
        <v>26.094651112552423</v>
      </c>
      <c r="DZ159" s="9">
        <f>AU159+$DY159*DV159</f>
        <v>-11.237014036857252</v>
      </c>
      <c r="EA159" s="9">
        <f>AV159+$DY159*DW159</f>
        <v>-0.69078329706949404</v>
      </c>
      <c r="EB159" s="9">
        <f>AW159+$DY159*DX159+32.174</f>
        <v>11.180751703702917</v>
      </c>
      <c r="EC159" s="9">
        <f t="shared" si="43"/>
        <v>15.866848290945899</v>
      </c>
      <c r="ED159" s="22">
        <f t="shared" si="44"/>
        <v>0.18460486641133073</v>
      </c>
      <c r="EE159" s="22">
        <f t="shared" si="45"/>
        <v>0.13233818172847228</v>
      </c>
      <c r="EF159" s="22">
        <f t="shared" si="46"/>
        <v>1319.7138607567992</v>
      </c>
      <c r="EG159" s="23">
        <f t="shared" si="47"/>
        <v>0.7091423217392796</v>
      </c>
      <c r="EH159" s="12">
        <f>IF(S159="L",1,-1)</f>
        <v>-1</v>
      </c>
      <c r="EI159" s="10">
        <f>DEGREES(ATAN(DM159/SQRT(DL159^2+DK159^2)))</f>
        <v>-0.98270819600003312</v>
      </c>
      <c r="EJ159" s="10">
        <f>-DEGREES(ATAN(DK159/SQRT(DL159^2+DM159^2)))*EH159</f>
        <v>1.6793693222328934</v>
      </c>
      <c r="EK159" s="10">
        <f>DEGREES(ATAN(DQ159/SQRT(DP159^2+DO159^2)))</f>
        <v>-4.9023255434386037</v>
      </c>
      <c r="EL159" s="10">
        <f>-DEGREES(ATAN(DO159/SQRT(DP159^2+DQ159^2)))*EH159</f>
        <v>-0.42757257276225702</v>
      </c>
      <c r="EM159" s="15">
        <f>(AD159-D159- (DK159/DL159)*(17/12-BO159))*12*EH159</f>
        <v>10.992948098690864</v>
      </c>
      <c r="EN159" s="15">
        <f>(AE159-E159-(DM159/DL159)*(17/12-BO159)+0.5*32.174*DN159^2)*12</f>
        <v>12.230581554482463</v>
      </c>
      <c r="EO159" s="15">
        <f t="shared" si="48"/>
        <v>16.444817817822056</v>
      </c>
      <c r="EP159" s="15">
        <f>EM159/DN159*0.4</f>
        <v>10.662128032521785</v>
      </c>
      <c r="EQ159" s="15">
        <f>EN159/DN159*0.4</f>
        <v>11.862516340054491</v>
      </c>
      <c r="ER159" s="17">
        <f>SIN(RADIANS(CJ159))*EH159</f>
        <v>0.54463903501502708</v>
      </c>
      <c r="ES159" s="17">
        <f t="shared" si="49"/>
        <v>0.83867056794542405</v>
      </c>
      <c r="ET159" s="16">
        <f t="shared" si="50"/>
        <v>1</v>
      </c>
      <c r="EU159" s="20">
        <f>(0.5*DZ159*DN159^2)*12*EH159</f>
        <v>11.46734093974754</v>
      </c>
      <c r="EV159" s="20">
        <f>(0.5*EB159*DN159^2)*12</f>
        <v>11.409925388407103</v>
      </c>
      <c r="EW159" s="20">
        <f t="shared" si="51"/>
        <v>16.176721101552904</v>
      </c>
      <c r="EX159" s="14">
        <f t="shared" si="52"/>
        <v>2.6568671692905408</v>
      </c>
      <c r="EY159" s="14">
        <f t="shared" si="53"/>
        <v>-2.1570144853269966</v>
      </c>
      <c r="EZ159" s="5">
        <f t="shared" si="54"/>
        <v>2.0364583913943353</v>
      </c>
      <c r="FA159" s="5">
        <f t="shared" si="55"/>
        <v>-1.5612031445493901</v>
      </c>
      <c r="FB159" s="9">
        <f>IFERROR(INDEX('Pitcher Heights'!$B:$B,MATCH(H159,'Pitcher Heights'!A:A,0)),75)</f>
        <v>76</v>
      </c>
      <c r="FC159" s="26">
        <f>(9.58+0.31*FB159+1.02*ABS(D159)-2.57*E159-1.88*BE159)</f>
        <v>7.8180000000000014</v>
      </c>
      <c r="FD159" s="26">
        <f>17.16 -0.25*FB159-0.85*ABS(D159)+2.53*E159+0.665*BE159</f>
        <v>15.000399999999999</v>
      </c>
      <c r="FE159" s="26">
        <f t="shared" si="56"/>
        <v>2.8441280325217839</v>
      </c>
      <c r="FF159" s="26">
        <f t="shared" si="57"/>
        <v>-3.1378836599455084</v>
      </c>
    </row>
    <row r="160" spans="1:162" x14ac:dyDescent="0.25">
      <c r="A160" t="s">
        <v>127</v>
      </c>
      <c r="B160" s="1">
        <v>45505</v>
      </c>
      <c r="C160">
        <v>90.3</v>
      </c>
      <c r="D160">
        <v>-1.49</v>
      </c>
      <c r="E160">
        <v>5.27</v>
      </c>
      <c r="F160" t="s">
        <v>134</v>
      </c>
      <c r="G160">
        <v>623993</v>
      </c>
      <c r="H160">
        <v>594902</v>
      </c>
      <c r="J160" t="s">
        <v>145</v>
      </c>
      <c r="O160">
        <v>14</v>
      </c>
      <c r="P160" t="s">
        <v>212</v>
      </c>
      <c r="Q160" t="s">
        <v>118</v>
      </c>
      <c r="R160" t="s">
        <v>119</v>
      </c>
      <c r="S160" t="s">
        <v>118</v>
      </c>
      <c r="T160" t="s">
        <v>120</v>
      </c>
      <c r="U160" t="s">
        <v>121</v>
      </c>
      <c r="V160" t="s">
        <v>129</v>
      </c>
      <c r="Y160">
        <v>0</v>
      </c>
      <c r="Z160">
        <v>0</v>
      </c>
      <c r="AA160">
        <v>2024</v>
      </c>
      <c r="AB160">
        <v>-1.35</v>
      </c>
      <c r="AC160">
        <v>0.86</v>
      </c>
      <c r="AD160">
        <v>0.96</v>
      </c>
      <c r="AE160">
        <v>2.4700000000000002</v>
      </c>
      <c r="AG160">
        <v>683002</v>
      </c>
      <c r="AI160">
        <v>1</v>
      </c>
      <c r="AJ160">
        <v>1</v>
      </c>
      <c r="AK160" t="s">
        <v>140</v>
      </c>
      <c r="AR160">
        <v>9.0791710033869801</v>
      </c>
      <c r="AS160">
        <v>-131.211374798474</v>
      </c>
      <c r="AT160">
        <v>-2.8596084422959298</v>
      </c>
      <c r="AU160">
        <v>-17.500765712327599</v>
      </c>
      <c r="AV160">
        <v>28.293430292019</v>
      </c>
      <c r="AW160">
        <v>-21.775980160672599</v>
      </c>
      <c r="AX160">
        <v>3.4</v>
      </c>
      <c r="AY160">
        <v>1.65</v>
      </c>
      <c r="BC160">
        <v>91.3</v>
      </c>
      <c r="BD160">
        <v>1851</v>
      </c>
      <c r="BE160">
        <v>7</v>
      </c>
      <c r="BF160">
        <v>746607</v>
      </c>
      <c r="BG160">
        <v>666310</v>
      </c>
      <c r="BH160">
        <v>647304</v>
      </c>
      <c r="BI160">
        <v>671289</v>
      </c>
      <c r="BJ160">
        <v>608070</v>
      </c>
      <c r="BK160">
        <v>677587</v>
      </c>
      <c r="BL160">
        <v>680757</v>
      </c>
      <c r="BM160">
        <v>657041</v>
      </c>
      <c r="BN160">
        <v>678877</v>
      </c>
      <c r="BO160">
        <v>53.47</v>
      </c>
      <c r="BW160">
        <v>4</v>
      </c>
      <c r="BX160">
        <v>1</v>
      </c>
      <c r="BY160" t="s">
        <v>130</v>
      </c>
      <c r="BZ160">
        <v>0</v>
      </c>
      <c r="CA160">
        <v>1</v>
      </c>
      <c r="CB160">
        <v>1</v>
      </c>
      <c r="CC160">
        <v>0</v>
      </c>
      <c r="CD160">
        <v>1</v>
      </c>
      <c r="CE160">
        <v>0</v>
      </c>
      <c r="CF160">
        <v>1</v>
      </c>
      <c r="CG160">
        <v>0</v>
      </c>
      <c r="CH160" t="s">
        <v>126</v>
      </c>
      <c r="CI160" t="s">
        <v>126</v>
      </c>
      <c r="CJ160">
        <v>224</v>
      </c>
      <c r="CK160">
        <v>0</v>
      </c>
      <c r="CL160">
        <v>-4.4999999999999998E-2</v>
      </c>
      <c r="CP160">
        <v>4.4999999999999998E-2</v>
      </c>
      <c r="CR160">
        <v>-1</v>
      </c>
      <c r="CS160">
        <v>1</v>
      </c>
      <c r="CT160">
        <v>0.38200000000000001</v>
      </c>
      <c r="CU160">
        <v>0.61799999999999999</v>
      </c>
      <c r="CV160">
        <v>32</v>
      </c>
      <c r="CW160">
        <v>29</v>
      </c>
      <c r="CX160">
        <v>32</v>
      </c>
      <c r="CY160">
        <v>30</v>
      </c>
      <c r="CZ160">
        <v>1</v>
      </c>
      <c r="DA160">
        <v>0</v>
      </c>
      <c r="DB160">
        <v>6</v>
      </c>
      <c r="DC160">
        <v>1</v>
      </c>
      <c r="DD160">
        <v>6</v>
      </c>
      <c r="DE160">
        <v>1</v>
      </c>
      <c r="DF160">
        <v>1.94</v>
      </c>
      <c r="DG160">
        <v>1.35</v>
      </c>
      <c r="DH160">
        <v>-1.35</v>
      </c>
      <c r="DI160">
        <v>33.700000000000003</v>
      </c>
      <c r="DJ160" s="6">
        <f>(-AS160-SQRT(AS160^2-2*AV160*(50-BO160)))/AV160</f>
        <v>-2.637089989317859E-2</v>
      </c>
      <c r="DK160" s="2">
        <f>AR160+AU160*$DJ160</f>
        <v>9.5406819440407435</v>
      </c>
      <c r="DL160" s="2">
        <f>AS160+AV160*$DJ160</f>
        <v>-131.95749801633946</v>
      </c>
      <c r="DM160" s="2">
        <f>AT160+AW160*$DJ160</f>
        <v>-2.2853562494029895</v>
      </c>
      <c r="DN160" s="4">
        <f>(-DL160-SQRT(DL160^2-2*AV160*(BO160-17/12)))/AV160</f>
        <v>0.41273292869919487</v>
      </c>
      <c r="DO160" s="12">
        <f t="shared" si="39"/>
        <v>2.317539657113322</v>
      </c>
      <c r="DP160" s="12">
        <f t="shared" si="40"/>
        <v>-120.27986766896794</v>
      </c>
      <c r="DQ160" s="12">
        <f t="shared" si="41"/>
        <v>-11.273020316412955</v>
      </c>
      <c r="DR160" s="5">
        <f>(2 *DK160 +AU160*$DN160)/2</f>
        <v>5.9291108005770328</v>
      </c>
      <c r="DS160" s="5">
        <f>(2 *DL160 +AV160*$DN160)/2</f>
        <v>-126.1186828426537</v>
      </c>
      <c r="DT160" s="5">
        <f>(2 *DM160 +AW160*$DN160)/2</f>
        <v>-6.7791882829079722</v>
      </c>
      <c r="DU160" s="5">
        <f>SQRT(DR160^2+DS160^2+DT160^2)</f>
        <v>126.43984305046614</v>
      </c>
      <c r="DV160" s="16">
        <f>DR160/$DU160</f>
        <v>4.6892740907710055E-2</v>
      </c>
      <c r="DW160" s="16">
        <f>DS160/$DU160</f>
        <v>-0.99745997622217664</v>
      </c>
      <c r="DX160" s="16">
        <f>DT160/$DU160</f>
        <v>-5.3615918205483566E-2</v>
      </c>
      <c r="DY160" s="16">
        <f t="shared" si="42"/>
        <v>29.599722559760171</v>
      </c>
      <c r="DZ160" s="9">
        <f>AU160+$DY160*DV160</f>
        <v>-16.112753591392664</v>
      </c>
      <c r="EA160" s="9">
        <f>AV160+$DY160*DW160</f>
        <v>-1.2311082686224069</v>
      </c>
      <c r="EB160" s="9">
        <f>AW160+$DY160*DX160+32.174</f>
        <v>8.8110035356582941</v>
      </c>
      <c r="EC160" s="9">
        <f t="shared" si="43"/>
        <v>18.405712134318264</v>
      </c>
      <c r="ED160" s="22">
        <f t="shared" si="44"/>
        <v>0.21387118787550671</v>
      </c>
      <c r="EE160" s="22">
        <f t="shared" si="45"/>
        <v>0.16799778263454765</v>
      </c>
      <c r="EF160" s="22">
        <f t="shared" si="46"/>
        <v>1676.3881192004128</v>
      </c>
      <c r="EG160" s="23">
        <f t="shared" si="47"/>
        <v>0.90566619081599831</v>
      </c>
      <c r="EH160" s="12">
        <f>IF(S160="L",1,-1)</f>
        <v>-1</v>
      </c>
      <c r="EI160" s="10">
        <f>DEGREES(ATAN(DM160/SQRT(DL160^2+DK160^2)))</f>
        <v>-0.9896169090071768</v>
      </c>
      <c r="EJ160" s="10">
        <f>-DEGREES(ATAN(DK160/SQRT(DL160^2+DM160^2)))*EH160</f>
        <v>4.134738406826556</v>
      </c>
      <c r="EK160" s="10">
        <f>DEGREES(ATAN(DQ160/SQRT(DP160^2+DO160^2)))</f>
        <v>-5.353317981112002</v>
      </c>
      <c r="EL160" s="10">
        <f>-DEGREES(ATAN(DO160/SQRT(DP160^2+DQ160^2)))*EH160</f>
        <v>1.099017212972192</v>
      </c>
      <c r="EM160" s="15">
        <f>(AD160-D160- (DK160/DL160)*(17/12-BO160))*12*EH160</f>
        <v>15.762204945623356</v>
      </c>
      <c r="EN160" s="15">
        <f>(AE160-E160-(DM160/DL160)*(17/12-BO160)+0.5*32.174*DN160^2)*12</f>
        <v>10.102816163262077</v>
      </c>
      <c r="EO160" s="15">
        <f t="shared" si="48"/>
        <v>18.722019099886179</v>
      </c>
      <c r="EP160" s="15">
        <f>EM160/DN160*0.4</f>
        <v>15.275936422422994</v>
      </c>
      <c r="EQ160" s="15">
        <f>EN160/DN160*0.4</f>
        <v>9.7911413999391765</v>
      </c>
      <c r="ER160" s="17">
        <f>SIN(RADIANS(CJ160))*EH160</f>
        <v>0.69465837045899737</v>
      </c>
      <c r="ES160" s="17">
        <f t="shared" si="49"/>
        <v>0.71933980033865108</v>
      </c>
      <c r="ET160" s="16">
        <f t="shared" si="50"/>
        <v>1</v>
      </c>
      <c r="EU160" s="20">
        <f>(0.5*DZ160*DN160^2)*12*EH160</f>
        <v>16.468697572508155</v>
      </c>
      <c r="EV160" s="20">
        <f>(0.5*EB160*DN160^2)*12</f>
        <v>9.005645851654501</v>
      </c>
      <c r="EW160" s="20">
        <f t="shared" si="51"/>
        <v>18.770179992215258</v>
      </c>
      <c r="EX160" s="14">
        <f t="shared" si="52"/>
        <v>3.4298349258938288</v>
      </c>
      <c r="EY160" s="14">
        <f t="shared" si="53"/>
        <v>-4.4964916762661655</v>
      </c>
      <c r="EZ160" s="5">
        <f t="shared" si="54"/>
        <v>2.7567976659941991</v>
      </c>
      <c r="FA160" s="5">
        <f t="shared" si="55"/>
        <v>-3.3646773179864589</v>
      </c>
      <c r="FB160" s="9">
        <f>IFERROR(INDEX('Pitcher Heights'!$B:$B,MATCH(H160,'Pitcher Heights'!A:A,0)),75)</f>
        <v>76</v>
      </c>
      <c r="FC160" s="26">
        <f>(9.58+0.31*FB160+1.02*ABS(D160)-2.57*E160-1.88*BE160)</f>
        <v>7.9559000000000033</v>
      </c>
      <c r="FD160" s="26">
        <f>17.16 -0.25*FB160-0.85*ABS(D160)+2.53*E160+0.665*BE160</f>
        <v>14.881599999999999</v>
      </c>
      <c r="FE160" s="26">
        <f t="shared" si="56"/>
        <v>7.3200364224229908</v>
      </c>
      <c r="FF160" s="26">
        <f t="shared" si="57"/>
        <v>-5.0904586000608223</v>
      </c>
    </row>
    <row r="161" spans="1:162" x14ac:dyDescent="0.25">
      <c r="A161" t="s">
        <v>113</v>
      </c>
      <c r="B161" s="1">
        <v>45505</v>
      </c>
      <c r="C161">
        <v>84.4</v>
      </c>
      <c r="D161">
        <v>2.56</v>
      </c>
      <c r="E161">
        <v>5.61</v>
      </c>
      <c r="F161" t="s">
        <v>114</v>
      </c>
      <c r="G161">
        <v>608070</v>
      </c>
      <c r="H161">
        <v>669432</v>
      </c>
      <c r="I161" t="s">
        <v>180</v>
      </c>
      <c r="J161" t="s">
        <v>136</v>
      </c>
      <c r="O161">
        <v>7</v>
      </c>
      <c r="P161" t="s">
        <v>181</v>
      </c>
      <c r="Q161" t="s">
        <v>118</v>
      </c>
      <c r="R161" t="s">
        <v>118</v>
      </c>
      <c r="S161" t="s">
        <v>119</v>
      </c>
      <c r="T161" t="s">
        <v>120</v>
      </c>
      <c r="U161" t="s">
        <v>121</v>
      </c>
      <c r="V161" t="s">
        <v>138</v>
      </c>
      <c r="W161">
        <v>5</v>
      </c>
      <c r="X161" t="s">
        <v>152</v>
      </c>
      <c r="Y161">
        <v>1</v>
      </c>
      <c r="Z161">
        <v>2</v>
      </c>
      <c r="AA161">
        <v>2024</v>
      </c>
      <c r="AB161">
        <v>-0.17</v>
      </c>
      <c r="AC161">
        <v>0.4</v>
      </c>
      <c r="AD161">
        <v>-0.44</v>
      </c>
      <c r="AE161">
        <v>1.99</v>
      </c>
      <c r="AI161">
        <v>2</v>
      </c>
      <c r="AJ161">
        <v>3</v>
      </c>
      <c r="AK161" t="s">
        <v>123</v>
      </c>
      <c r="AL161">
        <v>70.5</v>
      </c>
      <c r="AM161">
        <v>149.43</v>
      </c>
      <c r="AR161">
        <v>-6.7622221649988896</v>
      </c>
      <c r="AS161">
        <v>-122.782445446268</v>
      </c>
      <c r="AT161">
        <v>-2.9065630567496901</v>
      </c>
      <c r="AU161">
        <v>-0.44548793898273698</v>
      </c>
      <c r="AV161">
        <v>22.978314850899299</v>
      </c>
      <c r="AW161">
        <v>-27.766349325896499</v>
      </c>
      <c r="AX161">
        <v>3.44</v>
      </c>
      <c r="AY161">
        <v>1.61</v>
      </c>
      <c r="AZ161">
        <v>105</v>
      </c>
      <c r="BA161">
        <v>103.3</v>
      </c>
      <c r="BB161">
        <v>6</v>
      </c>
      <c r="BC161">
        <v>85.8</v>
      </c>
      <c r="BD161">
        <v>2257</v>
      </c>
      <c r="BE161">
        <v>7.1</v>
      </c>
      <c r="BF161">
        <v>746607</v>
      </c>
      <c r="BG161">
        <v>668939</v>
      </c>
      <c r="BH161">
        <v>663624</v>
      </c>
      <c r="BI161">
        <v>702616</v>
      </c>
      <c r="BJ161">
        <v>602104</v>
      </c>
      <c r="BK161">
        <v>683002</v>
      </c>
      <c r="BL161">
        <v>681297</v>
      </c>
      <c r="BM161">
        <v>656775</v>
      </c>
      <c r="BN161">
        <v>623993</v>
      </c>
      <c r="BO161">
        <v>53.42</v>
      </c>
      <c r="BP161">
        <v>0.65400000000000003</v>
      </c>
      <c r="BQ161">
        <v>0.61899999999999999</v>
      </c>
      <c r="BR161">
        <v>1.25</v>
      </c>
      <c r="BS161">
        <v>1</v>
      </c>
      <c r="BT161">
        <v>1</v>
      </c>
      <c r="BU161">
        <v>1</v>
      </c>
      <c r="BV161">
        <v>4</v>
      </c>
      <c r="BW161">
        <v>23</v>
      </c>
      <c r="BX161">
        <v>4</v>
      </c>
      <c r="BY161" t="s">
        <v>124</v>
      </c>
      <c r="BZ161">
        <v>2</v>
      </c>
      <c r="CA161">
        <v>1</v>
      </c>
      <c r="CB161">
        <v>2</v>
      </c>
      <c r="CC161">
        <v>1</v>
      </c>
      <c r="CD161">
        <v>1</v>
      </c>
      <c r="CE161">
        <v>2</v>
      </c>
      <c r="CF161">
        <v>2</v>
      </c>
      <c r="CG161">
        <v>1</v>
      </c>
      <c r="CH161" t="s">
        <v>126</v>
      </c>
      <c r="CI161" t="s">
        <v>126</v>
      </c>
      <c r="CJ161">
        <v>173</v>
      </c>
      <c r="CK161">
        <v>2.1999999999999999E-2</v>
      </c>
      <c r="CL161">
        <v>0.26600000000000001</v>
      </c>
      <c r="CM161">
        <v>76.7</v>
      </c>
      <c r="CN161">
        <v>7.4</v>
      </c>
      <c r="CO161">
        <v>0.74</v>
      </c>
      <c r="CP161">
        <v>-0.26600000000000001</v>
      </c>
      <c r="CQ161">
        <v>103.3</v>
      </c>
      <c r="CR161">
        <v>1</v>
      </c>
      <c r="CS161">
        <v>1</v>
      </c>
      <c r="CT161">
        <v>0.63800000000000001</v>
      </c>
      <c r="CU161">
        <v>0.63800000000000001</v>
      </c>
      <c r="CV161">
        <v>26</v>
      </c>
      <c r="CW161">
        <v>31</v>
      </c>
      <c r="CX161">
        <v>27</v>
      </c>
      <c r="CY161">
        <v>32</v>
      </c>
      <c r="CZ161">
        <v>2</v>
      </c>
      <c r="DA161">
        <v>1</v>
      </c>
      <c r="DB161">
        <v>6</v>
      </c>
      <c r="DC161">
        <v>2</v>
      </c>
      <c r="DD161">
        <v>6</v>
      </c>
      <c r="DE161">
        <v>1</v>
      </c>
      <c r="DF161">
        <v>2.79</v>
      </c>
      <c r="DG161">
        <v>-0.17</v>
      </c>
      <c r="DH161">
        <v>0.17</v>
      </c>
      <c r="DI161">
        <v>22.5</v>
      </c>
      <c r="DJ161" s="6">
        <f>(-AS161-SQRT(AS161^2-2*AV161*(50-BO161)))/AV161</f>
        <v>-2.778192152712947E-2</v>
      </c>
      <c r="DK161" s="2">
        <f>AR161+AU161*$DJ161</f>
        <v>-6.7498456540367888</v>
      </c>
      <c r="DL161" s="2">
        <f>AS161+AV161*$DJ161</f>
        <v>-123.42082718628136</v>
      </c>
      <c r="DM161" s="2">
        <f>AT161+AW161*$DJ161</f>
        <v>-2.1351605186827691</v>
      </c>
      <c r="DN161" s="4">
        <f>(-DL161-SQRT(DL161^2-2*AV161*(BO161-17/12)))/AV161</f>
        <v>0.43931582278013231</v>
      </c>
      <c r="DO161" s="12">
        <f t="shared" si="39"/>
        <v>-6.9455555544896157</v>
      </c>
      <c r="DP161" s="12">
        <f t="shared" si="40"/>
        <v>-113.3260898914576</v>
      </c>
      <c r="DQ161" s="12">
        <f t="shared" si="41"/>
        <v>-14.333357118389561</v>
      </c>
      <c r="DR161" s="5">
        <f>(2 *DK161 +AU161*$DN161)/2</f>
        <v>-6.8477006042632018</v>
      </c>
      <c r="DS161" s="5">
        <f>(2 *DL161 +AV161*$DN161)/2</f>
        <v>-118.37345853886947</v>
      </c>
      <c r="DT161" s="5">
        <f>(2 *DM161 +AW161*$DN161)/2</f>
        <v>-8.2342588185361656</v>
      </c>
      <c r="DU161" s="5">
        <f>SQRT(DR161^2+DS161^2+DT161^2)</f>
        <v>118.85692957631758</v>
      </c>
      <c r="DV161" s="16">
        <f>DR161/$DU161</f>
        <v>-5.7612969043309495E-2</v>
      </c>
      <c r="DW161" s="16">
        <f>DS161/$DU161</f>
        <v>-0.99593232772231699</v>
      </c>
      <c r="DX161" s="16">
        <f>DT161/$DU161</f>
        <v>-6.9278744183350116E-2</v>
      </c>
      <c r="DY161" s="16">
        <f t="shared" si="42"/>
        <v>23.164537217255429</v>
      </c>
      <c r="DZ161" s="9">
        <f>AU161+$DY161*DV161</f>
        <v>-1.7800657045830648</v>
      </c>
      <c r="EA161" s="9">
        <f>AV161+$DY161*DW161</f>
        <v>-9.1996620492142966E-2</v>
      </c>
      <c r="EB161" s="9">
        <f>AW161+$DY161*DX161+32.174</f>
        <v>2.802840626103567</v>
      </c>
      <c r="EC161" s="9">
        <f t="shared" si="43"/>
        <v>3.3215979386661796</v>
      </c>
      <c r="ED161" s="22">
        <f t="shared" si="44"/>
        <v>4.3678287315257164E-2</v>
      </c>
      <c r="EE161" s="22">
        <f t="shared" si="45"/>
        <v>2.3116530596511E-2</v>
      </c>
      <c r="EF161" s="22">
        <f t="shared" si="46"/>
        <v>216.83742329557293</v>
      </c>
      <c r="EG161" s="23">
        <f t="shared" si="47"/>
        <v>9.607329344066147E-2</v>
      </c>
      <c r="EH161" s="12">
        <f>IF(S161="L",1,-1)</f>
        <v>1</v>
      </c>
      <c r="EI161" s="10">
        <f>DEGREES(ATAN(DM161/SQRT(DL161^2+DK161^2)))</f>
        <v>-0.98963035783080588</v>
      </c>
      <c r="EJ161" s="10">
        <f>-DEGREES(ATAN(DK161/SQRT(DL161^2+DM161^2)))*EH161</f>
        <v>3.1299020463062184</v>
      </c>
      <c r="EK161" s="10">
        <f>DEGREES(ATAN(DQ161/SQRT(DP161^2+DO161^2)))</f>
        <v>-7.1950725032587677</v>
      </c>
      <c r="EL161" s="10">
        <f>-DEGREES(ATAN(DO161/SQRT(DP161^2+DQ161^2)))*EH161</f>
        <v>3.479518653259901</v>
      </c>
      <c r="EM161" s="15">
        <f>(AD161-D161- (DK161/DL161)*(17/12-BO161))*12*EH161</f>
        <v>-1.8714515372060738</v>
      </c>
      <c r="EN161" s="15">
        <f>(AE161-E161-(DM161/DL161)*(17/12-BO161)+0.5*32.174*DN161^2)*12</f>
        <v>4.6129735428087244</v>
      </c>
      <c r="EO161" s="15">
        <f t="shared" si="48"/>
        <v>4.978137780612772</v>
      </c>
      <c r="EP161" s="15">
        <f>EM161/DN161*0.4</f>
        <v>-1.7039691631072378</v>
      </c>
      <c r="EQ161" s="15">
        <f>EN161/DN161*0.4</f>
        <v>4.2001433170481679</v>
      </c>
      <c r="ER161" s="17">
        <f>SIN(RADIANS(CJ161))*EH161</f>
        <v>0.12186934340514755</v>
      </c>
      <c r="ES161" s="17">
        <f t="shared" si="49"/>
        <v>0.99254615164132198</v>
      </c>
      <c r="ET161" s="16">
        <f t="shared" si="50"/>
        <v>1</v>
      </c>
      <c r="EU161" s="20">
        <f>(0.5*DZ161*DN161^2)*12*EH161</f>
        <v>-2.0612989133817639</v>
      </c>
      <c r="EV161" s="20">
        <f>(0.5*EB161*DN161^2)*12</f>
        <v>3.2456624056597825</v>
      </c>
      <c r="EW161" s="20">
        <f t="shared" si="51"/>
        <v>3.8449028156537439</v>
      </c>
      <c r="EX161" s="14">
        <f t="shared" si="52"/>
        <v>-2.5298746949820887</v>
      </c>
      <c r="EY161" s="14">
        <f t="shared" si="53"/>
        <v>-0.57058108745222436</v>
      </c>
      <c r="EZ161" s="5">
        <f t="shared" si="54"/>
        <v>-2.4781339199097108</v>
      </c>
      <c r="FA161" s="5">
        <f t="shared" si="55"/>
        <v>-0.32805795367875401</v>
      </c>
      <c r="FB161" s="9">
        <f>IFERROR(INDEX('Pitcher Heights'!$B:$B,MATCH(H161,'Pitcher Heights'!A:A,0)),75)</f>
        <v>77</v>
      </c>
      <c r="FC161" s="26">
        <f>(9.58+0.31*FB161+1.02*ABS(D161)-2.57*E161-1.88*BE161)</f>
        <v>8.2955000000000005</v>
      </c>
      <c r="FD161" s="26">
        <f>17.16 -0.25*FB161-0.85*ABS(D161)+2.53*E161+0.665*BE161</f>
        <v>14.648799999999998</v>
      </c>
      <c r="FE161" s="26">
        <f t="shared" si="56"/>
        <v>-9.9994691631072392</v>
      </c>
      <c r="FF161" s="26">
        <f t="shared" si="57"/>
        <v>-10.44865668295183</v>
      </c>
    </row>
    <row r="162" spans="1:162" x14ac:dyDescent="0.25">
      <c r="A162" t="s">
        <v>131</v>
      </c>
      <c r="B162" s="1">
        <v>45505</v>
      </c>
      <c r="C162">
        <v>84.2</v>
      </c>
      <c r="D162">
        <v>-1.45</v>
      </c>
      <c r="E162">
        <v>5.19</v>
      </c>
      <c r="F162" t="s">
        <v>134</v>
      </c>
      <c r="G162">
        <v>681297</v>
      </c>
      <c r="H162">
        <v>594902</v>
      </c>
      <c r="J162" t="s">
        <v>128</v>
      </c>
      <c r="O162">
        <v>9</v>
      </c>
      <c r="P162" t="s">
        <v>154</v>
      </c>
      <c r="Q162" t="s">
        <v>118</v>
      </c>
      <c r="R162" t="s">
        <v>119</v>
      </c>
      <c r="S162" t="s">
        <v>118</v>
      </c>
      <c r="T162" t="s">
        <v>120</v>
      </c>
      <c r="U162" t="s">
        <v>121</v>
      </c>
      <c r="V162" t="s">
        <v>129</v>
      </c>
      <c r="Y162">
        <v>2</v>
      </c>
      <c r="Z162">
        <v>0</v>
      </c>
      <c r="AA162">
        <v>2024</v>
      </c>
      <c r="AB162">
        <v>-1.18</v>
      </c>
      <c r="AC162">
        <v>0.76</v>
      </c>
      <c r="AD162">
        <v>0.3</v>
      </c>
      <c r="AE162">
        <v>1.88</v>
      </c>
      <c r="AI162">
        <v>0</v>
      </c>
      <c r="AJ162">
        <v>6</v>
      </c>
      <c r="AK162" t="s">
        <v>140</v>
      </c>
      <c r="AR162">
        <v>6.4699400202085302</v>
      </c>
      <c r="AS162">
        <v>-122.566235761752</v>
      </c>
      <c r="AT162">
        <v>-2.8649945221156798</v>
      </c>
      <c r="AU162">
        <v>-13.117631021645099</v>
      </c>
      <c r="AV162">
        <v>22.660593385699102</v>
      </c>
      <c r="AW162">
        <v>-24.173881270191099</v>
      </c>
      <c r="AX162">
        <v>3.37</v>
      </c>
      <c r="AY162">
        <v>1.61</v>
      </c>
      <c r="AZ162">
        <v>24</v>
      </c>
      <c r="BA162">
        <v>77.2</v>
      </c>
      <c r="BB162">
        <v>-3</v>
      </c>
      <c r="BC162">
        <v>85.3</v>
      </c>
      <c r="BD162">
        <v>1762</v>
      </c>
      <c r="BE162">
        <v>6.8</v>
      </c>
      <c r="BF162">
        <v>746607</v>
      </c>
      <c r="BG162">
        <v>666310</v>
      </c>
      <c r="BH162">
        <v>647304</v>
      </c>
      <c r="BI162">
        <v>671289</v>
      </c>
      <c r="BJ162">
        <v>608070</v>
      </c>
      <c r="BK162">
        <v>677587</v>
      </c>
      <c r="BL162">
        <v>680757</v>
      </c>
      <c r="BM162">
        <v>657041</v>
      </c>
      <c r="BN162">
        <v>678877</v>
      </c>
      <c r="BO162">
        <v>53.68</v>
      </c>
      <c r="BW162">
        <v>44</v>
      </c>
      <c r="BX162">
        <v>3</v>
      </c>
      <c r="BY162" t="s">
        <v>132</v>
      </c>
      <c r="BZ162">
        <v>5</v>
      </c>
      <c r="CA162">
        <v>2</v>
      </c>
      <c r="CB162">
        <v>2</v>
      </c>
      <c r="CC162">
        <v>5</v>
      </c>
      <c r="CD162">
        <v>2</v>
      </c>
      <c r="CE162">
        <v>5</v>
      </c>
      <c r="CF162">
        <v>2</v>
      </c>
      <c r="CG162">
        <v>5</v>
      </c>
      <c r="CH162" t="s">
        <v>126</v>
      </c>
      <c r="CI162" t="s">
        <v>126</v>
      </c>
      <c r="CJ162">
        <v>235</v>
      </c>
      <c r="CK162">
        <v>0</v>
      </c>
      <c r="CL162">
        <v>-5.8000000000000003E-2</v>
      </c>
      <c r="CM162">
        <v>75.5</v>
      </c>
      <c r="CN162">
        <v>7.7</v>
      </c>
      <c r="CP162">
        <v>5.8000000000000003E-2</v>
      </c>
      <c r="CQ162">
        <v>88</v>
      </c>
      <c r="CR162">
        <v>3</v>
      </c>
      <c r="CS162">
        <v>-3</v>
      </c>
      <c r="CT162">
        <v>0.872</v>
      </c>
      <c r="CU162">
        <v>0.128</v>
      </c>
      <c r="CV162">
        <v>32</v>
      </c>
      <c r="CW162">
        <v>24</v>
      </c>
      <c r="CX162">
        <v>32</v>
      </c>
      <c r="CY162">
        <v>24</v>
      </c>
      <c r="CZ162">
        <v>3</v>
      </c>
      <c r="DA162">
        <v>2</v>
      </c>
      <c r="DB162">
        <v>6</v>
      </c>
      <c r="DC162">
        <v>1</v>
      </c>
      <c r="DD162">
        <v>6</v>
      </c>
      <c r="DE162">
        <v>1</v>
      </c>
      <c r="DF162">
        <v>2.44</v>
      </c>
      <c r="DG162">
        <v>1.18</v>
      </c>
      <c r="DH162">
        <v>-1.18</v>
      </c>
      <c r="DI162">
        <v>34.799999999999997</v>
      </c>
      <c r="DJ162" s="6">
        <f>(-AS162-SQRT(AS162^2-2*AV162*(50-BO162)))/AV162</f>
        <v>-2.9941707031020375E-2</v>
      </c>
      <c r="DK162" s="2">
        <f>AR162+AU162*$DJ162</f>
        <v>6.8627042851996523</v>
      </c>
      <c r="DL162" s="2">
        <f>AS162+AV162*$DJ162</f>
        <v>-123.24473261005568</v>
      </c>
      <c r="DM162" s="2">
        <f>AT162+AW162*$DJ162</f>
        <v>-2.1411872513209471</v>
      </c>
      <c r="DN162" s="4">
        <f>(-DL162-SQRT(DL162^2-2*AV162*(BO162-17/12)))/AV162</f>
        <v>0.44202378909238799</v>
      </c>
      <c r="DO162" s="12">
        <f t="shared" si="39"/>
        <v>1.0643993170962327</v>
      </c>
      <c r="DP162" s="12">
        <f t="shared" si="40"/>
        <v>-113.22821125862706</v>
      </c>
      <c r="DQ162" s="12">
        <f t="shared" si="41"/>
        <v>-12.826617847440325</v>
      </c>
      <c r="DR162" s="5">
        <f>(2 *DK162 +AU162*$DN162)/2</f>
        <v>3.9635518011479425</v>
      </c>
      <c r="DS162" s="5">
        <f>(2 *DL162 +AV162*$DN162)/2</f>
        <v>-118.23647193434137</v>
      </c>
      <c r="DT162" s="5">
        <f>(2 *DM162 +AW162*$DN162)/2</f>
        <v>-7.4839025493806357</v>
      </c>
      <c r="DU162" s="5">
        <f>SQRT(DR162^2+DS162^2+DT162^2)</f>
        <v>118.53936829479606</v>
      </c>
      <c r="DV162" s="16">
        <f>DR162/$DU162</f>
        <v>3.3436586158372028E-2</v>
      </c>
      <c r="DW162" s="16">
        <f>DS162/$DU162</f>
        <v>-0.99744476147619232</v>
      </c>
      <c r="DX162" s="16">
        <f>DT162/$DU162</f>
        <v>-6.3134321171417804E-2</v>
      </c>
      <c r="DY162" s="16">
        <f t="shared" si="42"/>
        <v>23.546381029653823</v>
      </c>
      <c r="DZ162" s="9">
        <f>AU162+$DY162*DV162</f>
        <v>-12.330320423629223</v>
      </c>
      <c r="EA162" s="9">
        <f>AV162+$DY162*DW162</f>
        <v>-0.82562102405149673</v>
      </c>
      <c r="EB162" s="9">
        <f>AW162+$DY162*DX162+32.174</f>
        <v>6.5135339474581571</v>
      </c>
      <c r="EC162" s="9">
        <f t="shared" si="43"/>
        <v>13.9694157468884</v>
      </c>
      <c r="ED162" s="22">
        <f t="shared" si="44"/>
        <v>0.18468030282572354</v>
      </c>
      <c r="EE162" s="22">
        <f t="shared" si="45"/>
        <v>0.13242091599700392</v>
      </c>
      <c r="EF162" s="22">
        <f t="shared" si="46"/>
        <v>1238.8144794344407</v>
      </c>
      <c r="EG162" s="23">
        <f t="shared" si="47"/>
        <v>0.70307291681863837</v>
      </c>
      <c r="EH162" s="12">
        <f>IF(S162="L",1,-1)</f>
        <v>-1</v>
      </c>
      <c r="EI162" s="10">
        <f>DEGREES(ATAN(DM162/SQRT(DL162^2+DK162^2)))</f>
        <v>-0.99378652139137058</v>
      </c>
      <c r="EJ162" s="10">
        <f>-DEGREES(ATAN(DK162/SQRT(DL162^2+DM162^2)))*EH162</f>
        <v>3.1866611714354129</v>
      </c>
      <c r="EK162" s="10">
        <f>DEGREES(ATAN(DQ162/SQRT(DP162^2+DO162^2)))</f>
        <v>-6.4626949181191602</v>
      </c>
      <c r="EL162" s="10">
        <f>-DEGREES(ATAN(DO162/SQRT(DP162^2+DQ162^2)))*EH162</f>
        <v>0.53516919249099915</v>
      </c>
      <c r="EM162" s="15">
        <f>(AD162-D162- (DK162/DL162)*(17/12-BO162))*12*EH162</f>
        <v>13.922495496206261</v>
      </c>
      <c r="EN162" s="15">
        <f>(AE162-E162-(DM162/DL162)*(17/12-BO162)+0.5*32.174*DN162^2)*12</f>
        <v>8.8938460082742754</v>
      </c>
      <c r="EO162" s="15">
        <f t="shared" si="48"/>
        <v>16.520786230103575</v>
      </c>
      <c r="EP162" s="15">
        <f>EM162/DN162*0.4</f>
        <v>12.598865345952049</v>
      </c>
      <c r="EQ162" s="15">
        <f>EN162/DN162*0.4</f>
        <v>8.0482962480694553</v>
      </c>
      <c r="ER162" s="17">
        <f>SIN(RADIANS(CJ162))*EH162</f>
        <v>0.81915204428899158</v>
      </c>
      <c r="ES162" s="17">
        <f t="shared" si="49"/>
        <v>0.57357643635104638</v>
      </c>
      <c r="ET162" s="16">
        <f t="shared" si="50"/>
        <v>1</v>
      </c>
      <c r="EU162" s="20">
        <f>(0.5*DZ162*DN162^2)*12*EH162</f>
        <v>14.454960164426016</v>
      </c>
      <c r="EV162" s="20">
        <f>(0.5*EB162*DN162^2)*12</f>
        <v>7.6358821592109027</v>
      </c>
      <c r="EW162" s="20">
        <f t="shared" si="51"/>
        <v>16.347861318976815</v>
      </c>
      <c r="EX162" s="14">
        <f t="shared" si="52"/>
        <v>1.0635761452332275</v>
      </c>
      <c r="EY162" s="14">
        <f t="shared" si="53"/>
        <v>-1.7408658780889361</v>
      </c>
      <c r="EZ162" s="5">
        <f t="shared" si="54"/>
        <v>0.38945968255549523</v>
      </c>
      <c r="FA162" s="5">
        <f t="shared" si="55"/>
        <v>-0.58208768330597138</v>
      </c>
      <c r="FB162" s="9">
        <f>IFERROR(INDEX('Pitcher Heights'!$B:$B,MATCH(H162,'Pitcher Heights'!A:A,0)),75)</f>
        <v>76</v>
      </c>
      <c r="FC162" s="26">
        <f>(9.58+0.31*FB162+1.02*ABS(D162)-2.57*E162-1.88*BE162)</f>
        <v>8.4967000000000006</v>
      </c>
      <c r="FD162" s="26">
        <f>17.16 -0.25*FB162-0.85*ABS(D162)+2.53*E162+0.665*BE162</f>
        <v>14.5802</v>
      </c>
      <c r="FE162" s="26">
        <f t="shared" si="56"/>
        <v>4.1021653459520486</v>
      </c>
      <c r="FF162" s="26">
        <f t="shared" si="57"/>
        <v>-6.5319037519305443</v>
      </c>
    </row>
    <row r="163" spans="1:162" x14ac:dyDescent="0.25">
      <c r="A163" t="s">
        <v>127</v>
      </c>
      <c r="B163" s="1">
        <v>45505</v>
      </c>
      <c r="C163">
        <v>92.1</v>
      </c>
      <c r="D163">
        <v>2.58</v>
      </c>
      <c r="E163">
        <v>5.69</v>
      </c>
      <c r="F163" t="s">
        <v>114</v>
      </c>
      <c r="G163">
        <v>608070</v>
      </c>
      <c r="H163">
        <v>669432</v>
      </c>
      <c r="J163" t="s">
        <v>160</v>
      </c>
      <c r="O163">
        <v>12</v>
      </c>
      <c r="P163" t="s">
        <v>226</v>
      </c>
      <c r="Q163" t="s">
        <v>118</v>
      </c>
      <c r="R163" t="s">
        <v>118</v>
      </c>
      <c r="S163" t="s">
        <v>119</v>
      </c>
      <c r="T163" t="s">
        <v>120</v>
      </c>
      <c r="U163" t="s">
        <v>121</v>
      </c>
      <c r="V163" t="s">
        <v>129</v>
      </c>
      <c r="Y163">
        <v>1</v>
      </c>
      <c r="Z163">
        <v>0</v>
      </c>
      <c r="AA163">
        <v>2024</v>
      </c>
      <c r="AB163">
        <v>1.49</v>
      </c>
      <c r="AC163">
        <v>0.59</v>
      </c>
      <c r="AD163">
        <v>1.44</v>
      </c>
      <c r="AE163">
        <v>2.71</v>
      </c>
      <c r="AF163">
        <v>680757</v>
      </c>
      <c r="AG163">
        <v>657041</v>
      </c>
      <c r="AI163">
        <v>0</v>
      </c>
      <c r="AJ163">
        <v>1</v>
      </c>
      <c r="AK163" t="s">
        <v>123</v>
      </c>
      <c r="AR163">
        <v>-6.1877523063909399</v>
      </c>
      <c r="AS163">
        <v>-134.06151643962099</v>
      </c>
      <c r="AT163">
        <v>-3.0544322199470999</v>
      </c>
      <c r="AU163">
        <v>19.291801012899999</v>
      </c>
      <c r="AV163">
        <v>28.281604172465698</v>
      </c>
      <c r="AW163">
        <v>-24.5392252951691</v>
      </c>
      <c r="AX163">
        <v>3.44</v>
      </c>
      <c r="AY163">
        <v>1.61</v>
      </c>
      <c r="BC163">
        <v>92.8</v>
      </c>
      <c r="BD163">
        <v>2361</v>
      </c>
      <c r="BE163">
        <v>6.6</v>
      </c>
      <c r="BF163">
        <v>746607</v>
      </c>
      <c r="BG163">
        <v>668939</v>
      </c>
      <c r="BH163">
        <v>663624</v>
      </c>
      <c r="BI163">
        <v>702616</v>
      </c>
      <c r="BJ163">
        <v>602104</v>
      </c>
      <c r="BK163">
        <v>683002</v>
      </c>
      <c r="BL163">
        <v>681297</v>
      </c>
      <c r="BM163">
        <v>656775</v>
      </c>
      <c r="BN163">
        <v>623993</v>
      </c>
      <c r="BO163">
        <v>53.85</v>
      </c>
      <c r="BW163">
        <v>8</v>
      </c>
      <c r="BX163">
        <v>2</v>
      </c>
      <c r="BY163" t="s">
        <v>130</v>
      </c>
      <c r="BZ163">
        <v>0</v>
      </c>
      <c r="CA163">
        <v>1</v>
      </c>
      <c r="CB163">
        <v>0</v>
      </c>
      <c r="CC163">
        <v>1</v>
      </c>
      <c r="CD163">
        <v>1</v>
      </c>
      <c r="CE163">
        <v>0</v>
      </c>
      <c r="CF163">
        <v>0</v>
      </c>
      <c r="CG163">
        <v>1</v>
      </c>
      <c r="CH163" t="s">
        <v>126</v>
      </c>
      <c r="CI163" t="s">
        <v>126</v>
      </c>
      <c r="CJ163">
        <v>131</v>
      </c>
      <c r="CK163">
        <v>0</v>
      </c>
      <c r="CL163">
        <v>-0.14699999999999999</v>
      </c>
      <c r="CM163">
        <v>52.5</v>
      </c>
      <c r="CN163">
        <v>6</v>
      </c>
      <c r="CP163">
        <v>0.14699999999999999</v>
      </c>
      <c r="CR163">
        <v>-1</v>
      </c>
      <c r="CS163">
        <v>-1</v>
      </c>
      <c r="CT163">
        <v>0.59199999999999997</v>
      </c>
      <c r="CU163">
        <v>0.59199999999999997</v>
      </c>
      <c r="CV163">
        <v>26</v>
      </c>
      <c r="CW163">
        <v>31</v>
      </c>
      <c r="CX163">
        <v>27</v>
      </c>
      <c r="CY163">
        <v>32</v>
      </c>
      <c r="CZ163">
        <v>1</v>
      </c>
      <c r="DA163">
        <v>0</v>
      </c>
      <c r="DB163">
        <v>6</v>
      </c>
      <c r="DC163">
        <v>2</v>
      </c>
      <c r="DD163">
        <v>6</v>
      </c>
      <c r="DE163">
        <v>1</v>
      </c>
      <c r="DF163">
        <v>2.09</v>
      </c>
      <c r="DG163">
        <v>1.49</v>
      </c>
      <c r="DH163">
        <v>-1.49</v>
      </c>
      <c r="DI163">
        <v>23.9</v>
      </c>
      <c r="DJ163" s="6">
        <f>(-AS163-SQRT(AS163^2-2*AV163*(50-BO163)))/AV163</f>
        <v>-2.8631689726524377E-2</v>
      </c>
      <c r="DK163" s="2">
        <f>AR163+AU163*$DJ163</f>
        <v>-6.740109167258141</v>
      </c>
      <c r="DL163" s="2">
        <f>AS163+AV163*$DJ163</f>
        <v>-134.8712665552554</v>
      </c>
      <c r="DM163" s="2">
        <f>AT163+AW163*$DJ163</f>
        <v>-2.3518327351665396</v>
      </c>
      <c r="DN163" s="4">
        <f>(-DL163-SQRT(DL163^2-2*AV163*(BO163-17/12)))/AV163</f>
        <v>0.40605277948110835</v>
      </c>
      <c r="DO163" s="12">
        <f t="shared" si="39"/>
        <v>1.0933802552263652</v>
      </c>
      <c r="DP163" s="12">
        <f t="shared" si="40"/>
        <v>-123.38744257284119</v>
      </c>
      <c r="DQ163" s="12">
        <f t="shared" si="41"/>
        <v>-12.316053372583074</v>
      </c>
      <c r="DR163" s="5">
        <f>(2 *DK163 +AU163*$DN163)/2</f>
        <v>-2.8233644560158879</v>
      </c>
      <c r="DS163" s="5">
        <f>(2 *DL163 +AV163*$DN163)/2</f>
        <v>-129.1293545640483</v>
      </c>
      <c r="DT163" s="5">
        <f>(2 *DM163 +AW163*$DN163)/2</f>
        <v>-7.3339430538748065</v>
      </c>
      <c r="DU163" s="5">
        <f>SQRT(DR163^2+DS163^2+DT163^2)</f>
        <v>129.36826626996543</v>
      </c>
      <c r="DV163" s="16">
        <f>DR163/$DU163</f>
        <v>-2.1824242817972815E-2</v>
      </c>
      <c r="DW163" s="16">
        <f>DS163/$DU163</f>
        <v>-0.99815324335089584</v>
      </c>
      <c r="DX163" s="16">
        <f>DT163/$DU163</f>
        <v>-5.6690433174472241E-2</v>
      </c>
      <c r="DY163" s="16">
        <f t="shared" si="42"/>
        <v>29.083222566820776</v>
      </c>
      <c r="DZ163" s="9">
        <f>AU163+$DY163*DV163</f>
        <v>18.657081701672556</v>
      </c>
      <c r="EA163" s="9">
        <f>AV163+$DY163*DW163</f>
        <v>-0.7479087597024261</v>
      </c>
      <c r="EB163" s="9">
        <f>AW163+$DY163*DX163+32.174</f>
        <v>5.9860342194082428</v>
      </c>
      <c r="EC163" s="9">
        <f t="shared" si="43"/>
        <v>19.608127672260068</v>
      </c>
      <c r="ED163" s="22">
        <f t="shared" si="44"/>
        <v>0.21764473336365919</v>
      </c>
      <c r="EE163" s="22">
        <f t="shared" si="45"/>
        <v>0.17320777386285499</v>
      </c>
      <c r="EF163" s="22">
        <f t="shared" si="46"/>
        <v>1768.4069561675753</v>
      </c>
      <c r="EG163" s="23">
        <f t="shared" si="47"/>
        <v>0.74900760532298827</v>
      </c>
      <c r="EH163" s="12">
        <f>IF(S163="L",1,-1)</f>
        <v>1</v>
      </c>
      <c r="EI163" s="10">
        <f>DEGREES(ATAN(DM163/SQRT(DL163^2+DK163^2)))</f>
        <v>-0.99775540295888709</v>
      </c>
      <c r="EJ163" s="10">
        <f>-DEGREES(ATAN(DK163/SQRT(DL163^2+DM163^2)))*EH163</f>
        <v>2.8605073508619001</v>
      </c>
      <c r="EK163" s="10">
        <f>DEGREES(ATAN(DQ163/SQRT(DP163^2+DO163^2)))</f>
        <v>-5.699938295910834</v>
      </c>
      <c r="EL163" s="10">
        <f>-DEGREES(ATAN(DO163/SQRT(DP163^2+DQ163^2)))*EH163</f>
        <v>-0.50519478078447455</v>
      </c>
      <c r="EM163" s="15">
        <f>(AD163-D163- (DK163/DL163)*(17/12-BO163))*12*EH163</f>
        <v>17.763885687107255</v>
      </c>
      <c r="EN163" s="15">
        <f>(AE163-E163-(DM163/DL163)*(17/12-BO163)+0.5*32.174*DN163^2)*12</f>
        <v>7.0406196892718302</v>
      </c>
      <c r="EO163" s="15">
        <f t="shared" si="48"/>
        <v>19.108269422257372</v>
      </c>
      <c r="EP163" s="15">
        <f>EM163/DN163*0.4</f>
        <v>17.499090349592077</v>
      </c>
      <c r="EQ163" s="15">
        <f>EN163/DN163*0.4</f>
        <v>6.9356694942652357</v>
      </c>
      <c r="ER163" s="17">
        <f>SIN(RADIANS(CJ163))*EH163</f>
        <v>0.75470958022277213</v>
      </c>
      <c r="ES163" s="17">
        <f t="shared" si="49"/>
        <v>0.65605902899050716</v>
      </c>
      <c r="ET163" s="16">
        <f t="shared" si="50"/>
        <v>1</v>
      </c>
      <c r="EU163" s="20">
        <f>(0.5*DZ163*DN163^2)*12*EH163</f>
        <v>18.456950140533003</v>
      </c>
      <c r="EV163" s="20">
        <f>(0.5*EB163*DN163^2)*12</f>
        <v>5.9218229782012353</v>
      </c>
      <c r="EW163" s="20">
        <f t="shared" si="51"/>
        <v>19.383678595026112</v>
      </c>
      <c r="EX163" s="14">
        <f t="shared" si="52"/>
        <v>3.827902204907712</v>
      </c>
      <c r="EY163" s="14">
        <f t="shared" si="53"/>
        <v>-6.7950143791156732</v>
      </c>
      <c r="EZ163" s="5">
        <f t="shared" si="54"/>
        <v>3.3426916926517602</v>
      </c>
      <c r="FA163" s="5">
        <f t="shared" si="55"/>
        <v>-5.4955329935833408</v>
      </c>
      <c r="FB163" s="9">
        <f>IFERROR(INDEX('Pitcher Heights'!$B:$B,MATCH(H163,'Pitcher Heights'!A:A,0)),75)</f>
        <v>77</v>
      </c>
      <c r="FC163" s="26">
        <f>(9.58+0.31*FB163+1.02*ABS(D163)-2.57*E163-1.88*BE163)</f>
        <v>9.0503000000000018</v>
      </c>
      <c r="FD163" s="26">
        <f>17.16 -0.25*FB163-0.85*ABS(D163)+2.53*E163+0.665*BE163</f>
        <v>14.5017</v>
      </c>
      <c r="FE163" s="26">
        <f t="shared" si="56"/>
        <v>8.4487903495920751</v>
      </c>
      <c r="FF163" s="26">
        <f t="shared" si="57"/>
        <v>-7.5660305057347639</v>
      </c>
    </row>
    <row r="164" spans="1:162" x14ac:dyDescent="0.25">
      <c r="A164" t="s">
        <v>127</v>
      </c>
      <c r="B164" s="1">
        <v>45505</v>
      </c>
      <c r="C164">
        <v>89.2</v>
      </c>
      <c r="D164">
        <v>2.63</v>
      </c>
      <c r="E164">
        <v>5.7</v>
      </c>
      <c r="F164" t="s">
        <v>114</v>
      </c>
      <c r="G164">
        <v>608070</v>
      </c>
      <c r="H164">
        <v>669432</v>
      </c>
      <c r="J164" t="s">
        <v>116</v>
      </c>
      <c r="O164">
        <v>12</v>
      </c>
      <c r="P164" t="s">
        <v>149</v>
      </c>
      <c r="Q164" t="s">
        <v>118</v>
      </c>
      <c r="R164" t="s">
        <v>118</v>
      </c>
      <c r="S164" t="s">
        <v>119</v>
      </c>
      <c r="T164" t="s">
        <v>120</v>
      </c>
      <c r="U164" t="s">
        <v>121</v>
      </c>
      <c r="V164" t="s">
        <v>122</v>
      </c>
      <c r="Y164">
        <v>1</v>
      </c>
      <c r="Z164">
        <v>2</v>
      </c>
      <c r="AA164">
        <v>2024</v>
      </c>
      <c r="AB164">
        <v>1.39</v>
      </c>
      <c r="AC164">
        <v>0.56000000000000005</v>
      </c>
      <c r="AD164">
        <v>1.75</v>
      </c>
      <c r="AE164">
        <v>2.5099999999999998</v>
      </c>
      <c r="AI164">
        <v>0</v>
      </c>
      <c r="AJ164">
        <v>5</v>
      </c>
      <c r="AK164" t="s">
        <v>123</v>
      </c>
      <c r="AR164">
        <v>-5.1164178302448704</v>
      </c>
      <c r="AS164">
        <v>-129.89168710100799</v>
      </c>
      <c r="AT164">
        <v>-3.05997488539046</v>
      </c>
      <c r="AU164">
        <v>16.827521772375199</v>
      </c>
      <c r="AV164">
        <v>25.005864033927899</v>
      </c>
      <c r="AW164">
        <v>-25.403385898037101</v>
      </c>
      <c r="AX164">
        <v>3.38</v>
      </c>
      <c r="AY164">
        <v>1.55</v>
      </c>
      <c r="BC164">
        <v>90</v>
      </c>
      <c r="BD164">
        <v>2244</v>
      </c>
      <c r="BE164">
        <v>6.5</v>
      </c>
      <c r="BF164">
        <v>746607</v>
      </c>
      <c r="BG164">
        <v>668939</v>
      </c>
      <c r="BH164">
        <v>663624</v>
      </c>
      <c r="BI164">
        <v>702616</v>
      </c>
      <c r="BJ164">
        <v>602104</v>
      </c>
      <c r="BK164">
        <v>683002</v>
      </c>
      <c r="BL164">
        <v>681297</v>
      </c>
      <c r="BM164">
        <v>656775</v>
      </c>
      <c r="BN164">
        <v>623993</v>
      </c>
      <c r="BO164">
        <v>53.97</v>
      </c>
      <c r="BW164">
        <v>39</v>
      </c>
      <c r="BX164">
        <v>4</v>
      </c>
      <c r="BY164" t="s">
        <v>130</v>
      </c>
      <c r="BZ164">
        <v>5</v>
      </c>
      <c r="CA164">
        <v>2</v>
      </c>
      <c r="CB164">
        <v>5</v>
      </c>
      <c r="CC164">
        <v>2</v>
      </c>
      <c r="CD164">
        <v>2</v>
      </c>
      <c r="CE164">
        <v>5</v>
      </c>
      <c r="CF164">
        <v>5</v>
      </c>
      <c r="CG164">
        <v>2</v>
      </c>
      <c r="CH164" t="s">
        <v>126</v>
      </c>
      <c r="CI164" t="s">
        <v>126</v>
      </c>
      <c r="CJ164">
        <v>125</v>
      </c>
      <c r="CK164">
        <v>0</v>
      </c>
      <c r="CL164">
        <v>3.5999999999999997E-2</v>
      </c>
      <c r="CP164">
        <v>-3.5999999999999997E-2</v>
      </c>
      <c r="CR164">
        <v>3</v>
      </c>
      <c r="CS164">
        <v>3</v>
      </c>
      <c r="CT164">
        <v>0.89200000000000002</v>
      </c>
      <c r="CU164">
        <v>0.89200000000000002</v>
      </c>
      <c r="CV164">
        <v>26</v>
      </c>
      <c r="CW164">
        <v>31</v>
      </c>
      <c r="CX164">
        <v>27</v>
      </c>
      <c r="CY164">
        <v>32</v>
      </c>
      <c r="CZ164">
        <v>3</v>
      </c>
      <c r="DA164">
        <v>2</v>
      </c>
      <c r="DB164">
        <v>6</v>
      </c>
      <c r="DC164">
        <v>2</v>
      </c>
      <c r="DD164">
        <v>6</v>
      </c>
      <c r="DE164">
        <v>1</v>
      </c>
      <c r="DF164">
        <v>2.2799999999999998</v>
      </c>
      <c r="DG164">
        <v>1.39</v>
      </c>
      <c r="DH164">
        <v>-1.39</v>
      </c>
      <c r="DI164">
        <v>19.899999999999999</v>
      </c>
      <c r="DJ164" s="6">
        <f>(-AS164-SQRT(AS164^2-2*AV164*(50-BO164)))/AV164</f>
        <v>-3.0474533440394469E-2</v>
      </c>
      <c r="DK164" s="2">
        <f>AR164+AU164*$DJ164</f>
        <v>-5.6292287052160841</v>
      </c>
      <c r="DL164" s="2">
        <f>AS164+AV164*$DJ164</f>
        <v>-130.65372914071588</v>
      </c>
      <c r="DM164" s="2">
        <f>AT164+AW164*$DJ164</f>
        <v>-2.2858185523414831</v>
      </c>
      <c r="DN164" s="4">
        <f>(-DL164-SQRT(DL164^2-2*AV164*(BO164-17/12)))/AV164</f>
        <v>0.41903701303305596</v>
      </c>
      <c r="DO164" s="12">
        <f t="shared" si="39"/>
        <v>1.422125755028735</v>
      </c>
      <c r="DP164" s="12">
        <f t="shared" si="40"/>
        <v>-120.17534656762801</v>
      </c>
      <c r="DQ164" s="12">
        <f t="shared" si="41"/>
        <v>-12.930777499981007</v>
      </c>
      <c r="DR164" s="5">
        <f>(2 *DK164 +AU164*$DN164)/2</f>
        <v>-2.1035514750936746</v>
      </c>
      <c r="DS164" s="5">
        <f>(2 *DL164 +AV164*$DN164)/2</f>
        <v>-125.41453785417195</v>
      </c>
      <c r="DT164" s="5">
        <f>(2 *DM164 +AW164*$DN164)/2</f>
        <v>-7.6082980261612452</v>
      </c>
      <c r="DU164" s="5">
        <f>SQRT(DR164^2+DS164^2+DT164^2)</f>
        <v>125.66271297739353</v>
      </c>
      <c r="DV164" s="16">
        <f>DR164/$DU164</f>
        <v>-1.6739663065145658E-2</v>
      </c>
      <c r="DW164" s="16">
        <f>DS164/$DU164</f>
        <v>-0.99802506951074488</v>
      </c>
      <c r="DX164" s="16">
        <f>DT164/$DU164</f>
        <v>-6.0545390481343206E-2</v>
      </c>
      <c r="DY164" s="16">
        <f t="shared" si="42"/>
        <v>25.648095709929919</v>
      </c>
      <c r="DZ164" s="9">
        <f>AU164+$DY164*DV164</f>
        <v>16.398181291928363</v>
      </c>
      <c r="EA164" s="9">
        <f>AV164+$DY164*DW164</f>
        <v>-0.59157846979314499</v>
      </c>
      <c r="EB164" s="9">
        <f>AW164+$DY164*DX164+32.174</f>
        <v>5.2177401321023282</v>
      </c>
      <c r="EC164" s="9">
        <f t="shared" si="43"/>
        <v>17.218453091233933</v>
      </c>
      <c r="ED164" s="22">
        <f t="shared" si="44"/>
        <v>0.2025577297873887</v>
      </c>
      <c r="EE164" s="22">
        <f t="shared" si="45"/>
        <v>0.15329140661320603</v>
      </c>
      <c r="EF164" s="22">
        <f t="shared" si="46"/>
        <v>1520.2370673372716</v>
      </c>
      <c r="EG164" s="23">
        <f t="shared" si="47"/>
        <v>0.67746749881340085</v>
      </c>
      <c r="EH164" s="12">
        <f>IF(S164="L",1,-1)</f>
        <v>1</v>
      </c>
      <c r="EI164" s="10">
        <f>DEGREES(ATAN(DM164/SQRT(DL164^2+DK164^2)))</f>
        <v>-1.0013724325098774</v>
      </c>
      <c r="EJ164" s="10">
        <f>-DEGREES(ATAN(DK164/SQRT(DL164^2+DM164^2)))*EH164</f>
        <v>2.466691449642858</v>
      </c>
      <c r="EK164" s="10">
        <f>DEGREES(ATAN(DQ164/SQRT(DP164^2+DO164^2)))</f>
        <v>-6.1409284021620927</v>
      </c>
      <c r="EL164" s="10">
        <f>-DEGREES(ATAN(DO164/SQRT(DP164^2+DQ164^2)))*EH164</f>
        <v>-0.67410199079087041</v>
      </c>
      <c r="EM164" s="15">
        <f>(AD164-D164- (DK164/DL164)*(17/12-BO164))*12*EH164</f>
        <v>16.611186111603853</v>
      </c>
      <c r="EN164" s="15">
        <f>(AE164-E164-(DM164/DL164)*(17/12-BO164)+0.5*32.174*DN164^2)*12</f>
        <v>6.650184717990248</v>
      </c>
      <c r="EO164" s="15">
        <f t="shared" si="48"/>
        <v>17.892916498372525</v>
      </c>
      <c r="EP164" s="15">
        <f>EM164/DN164*0.4</f>
        <v>15.856533523250818</v>
      </c>
      <c r="EQ164" s="15">
        <f>EN164/DN164*0.4</f>
        <v>6.348064262729598</v>
      </c>
      <c r="ER164" s="17">
        <f>SIN(RADIANS(CJ164))*EH164</f>
        <v>0.81915204428899169</v>
      </c>
      <c r="ES164" s="17">
        <f t="shared" si="49"/>
        <v>0.57357643635104616</v>
      </c>
      <c r="ET164" s="16">
        <f t="shared" si="50"/>
        <v>1</v>
      </c>
      <c r="EU164" s="20">
        <f>(0.5*DZ164*DN164^2)*12*EH164</f>
        <v>17.276338496173995</v>
      </c>
      <c r="EV164" s="20">
        <f>(0.5*EB164*DN164^2)*12</f>
        <v>5.4971611243036156</v>
      </c>
      <c r="EW164" s="20">
        <f t="shared" si="51"/>
        <v>18.129827695290942</v>
      </c>
      <c r="EX164" s="14">
        <f t="shared" si="52"/>
        <v>2.4252530769692413</v>
      </c>
      <c r="EY164" s="14">
        <f t="shared" si="53"/>
        <v>-4.901680836819863</v>
      </c>
      <c r="EZ164" s="5">
        <f t="shared" si="54"/>
        <v>1.9541669836697722</v>
      </c>
      <c r="FA164" s="5">
        <f t="shared" si="55"/>
        <v>-3.612770563073104</v>
      </c>
      <c r="FB164" s="9">
        <f>IFERROR(INDEX('Pitcher Heights'!$B:$B,MATCH(H164,'Pitcher Heights'!A:A,0)),75)</f>
        <v>77</v>
      </c>
      <c r="FC164" s="26">
        <f>(9.58+0.31*FB164+1.02*ABS(D164)-2.57*E164-1.88*BE164)</f>
        <v>9.2636000000000038</v>
      </c>
      <c r="FD164" s="26">
        <f>17.16 -0.25*FB164-0.85*ABS(D164)+2.53*E164+0.665*BE164</f>
        <v>14.417999999999999</v>
      </c>
      <c r="FE164" s="26">
        <f t="shared" si="56"/>
        <v>6.5929335232508137</v>
      </c>
      <c r="FF164" s="26">
        <f t="shared" si="57"/>
        <v>-8.0699357372704021</v>
      </c>
    </row>
    <row r="165" spans="1:162" x14ac:dyDescent="0.25">
      <c r="A165" t="s">
        <v>143</v>
      </c>
      <c r="B165" s="1">
        <v>45505</v>
      </c>
      <c r="C165">
        <v>92.1</v>
      </c>
      <c r="D165">
        <v>2.64</v>
      </c>
      <c r="E165">
        <v>5.7</v>
      </c>
      <c r="F165" t="s">
        <v>114</v>
      </c>
      <c r="G165">
        <v>657041</v>
      </c>
      <c r="H165">
        <v>669432</v>
      </c>
      <c r="J165" t="s">
        <v>128</v>
      </c>
      <c r="O165">
        <v>12</v>
      </c>
      <c r="P165" t="s">
        <v>184</v>
      </c>
      <c r="Q165" t="s">
        <v>118</v>
      </c>
      <c r="R165" t="s">
        <v>118</v>
      </c>
      <c r="S165" t="s">
        <v>119</v>
      </c>
      <c r="T165" t="s">
        <v>120</v>
      </c>
      <c r="U165" t="s">
        <v>121</v>
      </c>
      <c r="V165" t="s">
        <v>129</v>
      </c>
      <c r="Y165">
        <v>0</v>
      </c>
      <c r="Z165">
        <v>1</v>
      </c>
      <c r="AA165">
        <v>2024</v>
      </c>
      <c r="AB165">
        <v>1.1399999999999999</v>
      </c>
      <c r="AC165">
        <v>1.25</v>
      </c>
      <c r="AD165">
        <v>0.36</v>
      </c>
      <c r="AE165">
        <v>3.37</v>
      </c>
      <c r="AI165">
        <v>1</v>
      </c>
      <c r="AJ165">
        <v>3</v>
      </c>
      <c r="AK165" t="s">
        <v>123</v>
      </c>
      <c r="AR165">
        <v>-8.3167930287352991</v>
      </c>
      <c r="AS165">
        <v>-133.961997040797</v>
      </c>
      <c r="AT165">
        <v>-2.8676503258367201</v>
      </c>
      <c r="AU165">
        <v>15.507280230464</v>
      </c>
      <c r="AV165">
        <v>26.858622186776199</v>
      </c>
      <c r="AW165">
        <v>-16.6393374744681</v>
      </c>
      <c r="AX165">
        <v>3.15</v>
      </c>
      <c r="AY165">
        <v>1.44</v>
      </c>
      <c r="AZ165">
        <v>169</v>
      </c>
      <c r="BA165">
        <v>76.099999999999994</v>
      </c>
      <c r="BB165">
        <v>67</v>
      </c>
      <c r="BC165">
        <v>92.9</v>
      </c>
      <c r="BD165">
        <v>2610</v>
      </c>
      <c r="BE165">
        <v>6.6</v>
      </c>
      <c r="BF165">
        <v>746607</v>
      </c>
      <c r="BG165">
        <v>668939</v>
      </c>
      <c r="BH165">
        <v>663624</v>
      </c>
      <c r="BI165">
        <v>702616</v>
      </c>
      <c r="BJ165">
        <v>602104</v>
      </c>
      <c r="BK165">
        <v>683002</v>
      </c>
      <c r="BL165">
        <v>681297</v>
      </c>
      <c r="BM165">
        <v>656775</v>
      </c>
      <c r="BN165">
        <v>623993</v>
      </c>
      <c r="BO165">
        <v>53.87</v>
      </c>
      <c r="BW165">
        <v>22</v>
      </c>
      <c r="BX165">
        <v>2</v>
      </c>
      <c r="BY165" t="s">
        <v>144</v>
      </c>
      <c r="BZ165">
        <v>2</v>
      </c>
      <c r="CA165">
        <v>1</v>
      </c>
      <c r="CB165">
        <v>2</v>
      </c>
      <c r="CC165">
        <v>1</v>
      </c>
      <c r="CD165">
        <v>1</v>
      </c>
      <c r="CE165">
        <v>2</v>
      </c>
      <c r="CF165">
        <v>2</v>
      </c>
      <c r="CG165">
        <v>1</v>
      </c>
      <c r="CH165" t="s">
        <v>126</v>
      </c>
      <c r="CI165" t="s">
        <v>126</v>
      </c>
      <c r="CJ165">
        <v>127</v>
      </c>
      <c r="CK165">
        <v>0</v>
      </c>
      <c r="CL165">
        <v>-3.5999999999999997E-2</v>
      </c>
      <c r="CM165">
        <v>54.4</v>
      </c>
      <c r="CN165">
        <v>5.8</v>
      </c>
      <c r="CP165">
        <v>3.5999999999999997E-2</v>
      </c>
      <c r="CQ165">
        <v>88</v>
      </c>
      <c r="CR165">
        <v>1</v>
      </c>
      <c r="CS165">
        <v>1</v>
      </c>
      <c r="CT165">
        <v>0.65300000000000002</v>
      </c>
      <c r="CU165">
        <v>0.65300000000000002</v>
      </c>
      <c r="CV165">
        <v>26</v>
      </c>
      <c r="CW165">
        <v>28</v>
      </c>
      <c r="CX165">
        <v>27</v>
      </c>
      <c r="CY165">
        <v>29</v>
      </c>
      <c r="CZ165">
        <v>2</v>
      </c>
      <c r="DA165">
        <v>1</v>
      </c>
      <c r="DB165">
        <v>6</v>
      </c>
      <c r="DC165">
        <v>2</v>
      </c>
      <c r="DD165">
        <v>6</v>
      </c>
      <c r="DE165">
        <v>1</v>
      </c>
      <c r="DF165">
        <v>1.42</v>
      </c>
      <c r="DG165">
        <v>1.1399999999999999</v>
      </c>
      <c r="DH165">
        <v>-1.1399999999999999</v>
      </c>
      <c r="DI165">
        <v>22.1</v>
      </c>
      <c r="DJ165" s="6">
        <f>(-AS165-SQRT(AS165^2-2*AV165*(50-BO165)))/AV165</f>
        <v>-2.8805608595114558E-2</v>
      </c>
      <c r="DK165" s="2">
        <f>AR165+AU165*$DJ165</f>
        <v>-8.7634896734288024</v>
      </c>
      <c r="DL165" s="2">
        <f>AS165+AV165*$DJ165</f>
        <v>-134.73567599891334</v>
      </c>
      <c r="DM165" s="2">
        <f>AT165+AW165*$DJ165</f>
        <v>-2.3883440832651699</v>
      </c>
      <c r="DN165" s="4">
        <f>(-DL165-SQRT(DL165^2-2*AV165*(BO165-17/12)))/AV165</f>
        <v>0.40571157416225512</v>
      </c>
      <c r="DO165" s="12">
        <f t="shared" si="39"/>
        <v>-2.4720066001520351</v>
      </c>
      <c r="DP165" s="12">
        <f t="shared" si="40"/>
        <v>-123.83882211168709</v>
      </c>
      <c r="DQ165" s="12">
        <f t="shared" si="41"/>
        <v>-9.1391158830486248</v>
      </c>
      <c r="DR165" s="5">
        <f>(2 *DK165 +AU165*$DN165)/2</f>
        <v>-5.6177481367904187</v>
      </c>
      <c r="DS165" s="5">
        <f>(2 *DL165 +AV165*$DN165)/2</f>
        <v>-129.28724905530021</v>
      </c>
      <c r="DT165" s="5">
        <f>(2 *DM165 +AW165*$DN165)/2</f>
        <v>-5.7637299831568978</v>
      </c>
      <c r="DU165" s="5">
        <f>SQRT(DR165^2+DS165^2+DT165^2)</f>
        <v>129.53753296143316</v>
      </c>
      <c r="DV165" s="16">
        <f>DR165/$DU165</f>
        <v>-4.3367725232678123E-2</v>
      </c>
      <c r="DW165" s="16">
        <f>DS165/$DU165</f>
        <v>-0.99806786573426975</v>
      </c>
      <c r="DX165" s="16">
        <f>DT165/$DU165</f>
        <v>-4.449467155494552E-2</v>
      </c>
      <c r="DY165" s="16">
        <f t="shared" si="42"/>
        <v>28.170452897450193</v>
      </c>
      <c r="DZ165" s="9">
        <f>AU165+$DY165*DV165</f>
        <v>14.285591769527278</v>
      </c>
      <c r="EA165" s="9">
        <f>AV165+$DY165*DW165</f>
        <v>-1.2574016133496926</v>
      </c>
      <c r="EB165" s="9">
        <f>AW165+$DY165*DX165+32.174</f>
        <v>14.281227476305791</v>
      </c>
      <c r="EC165" s="9">
        <f t="shared" si="43"/>
        <v>20.238889526177847</v>
      </c>
      <c r="ED165" s="22">
        <f t="shared" si="44"/>
        <v>0.22405930723047754</v>
      </c>
      <c r="EE165" s="22">
        <f t="shared" si="45"/>
        <v>0.18245756498842067</v>
      </c>
      <c r="EF165" s="22">
        <f t="shared" si="46"/>
        <v>1865.2823160341798</v>
      </c>
      <c r="EG165" s="23">
        <f t="shared" si="47"/>
        <v>0.71466755403608417</v>
      </c>
      <c r="EH165" s="12">
        <f>IF(S165="L",1,-1)</f>
        <v>1</v>
      </c>
      <c r="EI165" s="10">
        <f>DEGREES(ATAN(DM165/SQRT(DL165^2+DK165^2)))</f>
        <v>-1.0133860787264624</v>
      </c>
      <c r="EJ165" s="10">
        <f>-DEGREES(ATAN(DK165/SQRT(DL165^2+DM165^2)))*EH165</f>
        <v>3.7208123951808245</v>
      </c>
      <c r="EK165" s="10">
        <f>DEGREES(ATAN(DQ165/SQRT(DP165^2+DO165^2)))</f>
        <v>-4.2198522313095497</v>
      </c>
      <c r="EL165" s="10">
        <f>-DEGREES(ATAN(DO165/SQRT(DP165^2+DQ165^2)))*EH165</f>
        <v>1.1404563385366133</v>
      </c>
      <c r="EM165" s="15">
        <f>(AD165-D165- (DK165/DL165)*(17/12-BO165))*12*EH165</f>
        <v>13.5800917696625</v>
      </c>
      <c r="EN165" s="15">
        <f>(AE165-E165-(DM165/DL165)*(17/12-BO165)+0.5*32.174*DN165^2)*12</f>
        <v>14.972950087894995</v>
      </c>
      <c r="EO165" s="15">
        <f t="shared" si="48"/>
        <v>20.21405765320387</v>
      </c>
      <c r="EP165" s="15">
        <f>EM165/DN165*0.4</f>
        <v>13.388912354993799</v>
      </c>
      <c r="EQ165" s="15">
        <f>EN165/DN165*0.4</f>
        <v>14.762162128415794</v>
      </c>
      <c r="ER165" s="17">
        <f>SIN(RADIANS(CJ165))*EH165</f>
        <v>0.79863551004729272</v>
      </c>
      <c r="ES165" s="17">
        <f t="shared" si="49"/>
        <v>0.60181502315204838</v>
      </c>
      <c r="ET165" s="16">
        <f t="shared" si="50"/>
        <v>1</v>
      </c>
      <c r="EU165" s="20">
        <f>(0.5*DZ165*DN165^2)*12*EH165</f>
        <v>14.108611693849124</v>
      </c>
      <c r="EV165" s="20">
        <f>(0.5*EB165*DN165^2)*12</f>
        <v>14.104301468597454</v>
      </c>
      <c r="EW165" s="20">
        <f t="shared" si="51"/>
        <v>19.94954244700606</v>
      </c>
      <c r="EX165" s="14">
        <f t="shared" si="52"/>
        <v>-1.8238013135256761</v>
      </c>
      <c r="EY165" s="14">
        <f t="shared" si="53"/>
        <v>2.0983671189797306</v>
      </c>
      <c r="EZ165" s="5">
        <f t="shared" si="54"/>
        <v>-2.5635724743293533</v>
      </c>
      <c r="FA165" s="5">
        <f t="shared" si="55"/>
        <v>2.807826513335268</v>
      </c>
      <c r="FB165" s="9">
        <f>IFERROR(INDEX('Pitcher Heights'!$B:$B,MATCH(H165,'Pitcher Heights'!A:A,0)),75)</f>
        <v>77</v>
      </c>
      <c r="FC165" s="26">
        <f>(9.58+0.31*FB165+1.02*ABS(D165)-2.57*E165-1.88*BE165)</f>
        <v>9.0858000000000008</v>
      </c>
      <c r="FD165" s="26">
        <f>17.16 -0.25*FB165-0.85*ABS(D165)+2.53*E165+0.665*BE165</f>
        <v>14.475999999999999</v>
      </c>
      <c r="FE165" s="26">
        <f t="shared" si="56"/>
        <v>4.3031123549937984</v>
      </c>
      <c r="FF165" s="26">
        <f t="shared" si="57"/>
        <v>0.28616212841579447</v>
      </c>
    </row>
    <row r="166" spans="1:162" x14ac:dyDescent="0.25">
      <c r="A166" t="s">
        <v>143</v>
      </c>
      <c r="B166" s="1">
        <v>45505</v>
      </c>
      <c r="C166">
        <v>94.2</v>
      </c>
      <c r="D166">
        <v>-3.05</v>
      </c>
      <c r="E166">
        <v>5.5</v>
      </c>
      <c r="F166" t="s">
        <v>194</v>
      </c>
      <c r="G166">
        <v>681807</v>
      </c>
      <c r="H166">
        <v>657097</v>
      </c>
      <c r="J166" t="s">
        <v>160</v>
      </c>
      <c r="O166">
        <v>2</v>
      </c>
      <c r="P166" t="s">
        <v>243</v>
      </c>
      <c r="Q166" t="s">
        <v>118</v>
      </c>
      <c r="R166" t="s">
        <v>118</v>
      </c>
      <c r="S166" t="s">
        <v>118</v>
      </c>
      <c r="T166" t="s">
        <v>120</v>
      </c>
      <c r="U166" t="s">
        <v>121</v>
      </c>
      <c r="V166" t="s">
        <v>129</v>
      </c>
      <c r="Y166">
        <v>0</v>
      </c>
      <c r="Z166">
        <v>1</v>
      </c>
      <c r="AA166">
        <v>2024</v>
      </c>
      <c r="AB166">
        <v>-0.82</v>
      </c>
      <c r="AC166">
        <v>1.31</v>
      </c>
      <c r="AD166">
        <v>0.2</v>
      </c>
      <c r="AE166">
        <v>3.31</v>
      </c>
      <c r="AH166">
        <v>647304</v>
      </c>
      <c r="AI166">
        <v>0</v>
      </c>
      <c r="AJ166">
        <v>7</v>
      </c>
      <c r="AK166" t="s">
        <v>123</v>
      </c>
      <c r="AR166">
        <v>10.2518481952012</v>
      </c>
      <c r="AS166">
        <v>-136.93933306076599</v>
      </c>
      <c r="AT166">
        <v>-2.9243509493592201</v>
      </c>
      <c r="AU166">
        <v>-12.494517936776299</v>
      </c>
      <c r="AV166">
        <v>27.5776976042558</v>
      </c>
      <c r="AW166">
        <v>-15.165042304024199</v>
      </c>
      <c r="AX166">
        <v>3.31</v>
      </c>
      <c r="AY166">
        <v>1.52</v>
      </c>
      <c r="BC166">
        <v>94.4</v>
      </c>
      <c r="BD166">
        <v>2469</v>
      </c>
      <c r="BE166">
        <v>6.2</v>
      </c>
      <c r="BF166">
        <v>746607</v>
      </c>
      <c r="BG166">
        <v>668939</v>
      </c>
      <c r="BH166">
        <v>663624</v>
      </c>
      <c r="BI166">
        <v>702616</v>
      </c>
      <c r="BJ166">
        <v>602104</v>
      </c>
      <c r="BK166">
        <v>683002</v>
      </c>
      <c r="BL166">
        <v>681297</v>
      </c>
      <c r="BM166">
        <v>656775</v>
      </c>
      <c r="BN166">
        <v>623993</v>
      </c>
      <c r="BO166">
        <v>54.27</v>
      </c>
      <c r="BW166">
        <v>57</v>
      </c>
      <c r="BX166">
        <v>2</v>
      </c>
      <c r="BY166" t="s">
        <v>144</v>
      </c>
      <c r="BZ166">
        <v>7</v>
      </c>
      <c r="CA166">
        <v>2</v>
      </c>
      <c r="CB166">
        <v>7</v>
      </c>
      <c r="CC166">
        <v>2</v>
      </c>
      <c r="CD166">
        <v>2</v>
      </c>
      <c r="CE166">
        <v>7</v>
      </c>
      <c r="CF166">
        <v>7</v>
      </c>
      <c r="CG166">
        <v>2</v>
      </c>
      <c r="CH166" t="s">
        <v>126</v>
      </c>
      <c r="CI166" t="s">
        <v>126</v>
      </c>
      <c r="CJ166">
        <v>221</v>
      </c>
      <c r="CK166">
        <v>0</v>
      </c>
      <c r="CL166">
        <v>-7.2999999999999995E-2</v>
      </c>
      <c r="CM166">
        <v>70.400000000000006</v>
      </c>
      <c r="CN166">
        <v>6.9</v>
      </c>
      <c r="CP166">
        <v>7.2999999999999995E-2</v>
      </c>
      <c r="CR166">
        <v>5</v>
      </c>
      <c r="CS166">
        <v>5</v>
      </c>
      <c r="CT166">
        <v>0.98899999999999999</v>
      </c>
      <c r="CU166">
        <v>0.98899999999999999</v>
      </c>
      <c r="CV166">
        <v>30</v>
      </c>
      <c r="CW166">
        <v>28</v>
      </c>
      <c r="CX166">
        <v>31</v>
      </c>
      <c r="CY166">
        <v>29</v>
      </c>
      <c r="CZ166">
        <v>1</v>
      </c>
      <c r="DA166">
        <v>3</v>
      </c>
      <c r="DB166">
        <v>3</v>
      </c>
      <c r="DC166">
        <v>3</v>
      </c>
      <c r="DD166">
        <v>1</v>
      </c>
      <c r="DE166">
        <v>1</v>
      </c>
      <c r="DF166">
        <v>1.25</v>
      </c>
      <c r="DG166">
        <v>0.82</v>
      </c>
      <c r="DH166">
        <v>0.82</v>
      </c>
      <c r="DI166">
        <v>30.3</v>
      </c>
      <c r="DJ166" s="6">
        <f>(-AS166-SQRT(AS166^2-2*AV166*(50-BO166)))/AV166</f>
        <v>-3.1084397526760475E-2</v>
      </c>
      <c r="DK166" s="2">
        <f>AR166+AU166*$DJ166</f>
        <v>10.640232757653193</v>
      </c>
      <c r="DL166" s="2">
        <f>AS166+AV166*$DJ166</f>
        <v>-137.79656917596947</v>
      </c>
      <c r="DM166" s="2">
        <f>AT166+AW166*$DJ166</f>
        <v>-2.4529547458707923</v>
      </c>
      <c r="DN166" s="4">
        <f>(-DL166-SQRT(DL166^2-2*AV166*(BO166-17/12)))/AV166</f>
        <v>0.3995339777881608</v>
      </c>
      <c r="DO166" s="12">
        <f t="shared" si="39"/>
        <v>5.6482483058274342</v>
      </c>
      <c r="DP166" s="12">
        <f t="shared" si="40"/>
        <v>-126.77834195390211</v>
      </c>
      <c r="DQ166" s="12">
        <f t="shared" si="41"/>
        <v>-8.5119044209233152</v>
      </c>
      <c r="DR166" s="5">
        <f>(2 *DK166 +AU166*$DN166)/2</f>
        <v>8.1442405317403139</v>
      </c>
      <c r="DS166" s="5">
        <f>(2 *DL166 +AV166*$DN166)/2</f>
        <v>-132.28745556493578</v>
      </c>
      <c r="DT166" s="5">
        <f>(2 *DM166 +AW166*$DN166)/2</f>
        <v>-5.482429583397054</v>
      </c>
      <c r="DU166" s="5">
        <f>SQRT(DR166^2+DS166^2+DT166^2)</f>
        <v>132.65125927717614</v>
      </c>
      <c r="DV166" s="16">
        <f>DR166/$DU166</f>
        <v>6.1395878004616912E-2</v>
      </c>
      <c r="DW166" s="16">
        <f>DS166/$DU166</f>
        <v>-0.99725744245307024</v>
      </c>
      <c r="DX166" s="16">
        <f>DT166/$DU166</f>
        <v>-4.1329645969975015E-2</v>
      </c>
      <c r="DY166" s="16">
        <f t="shared" si="42"/>
        <v>28.972150280430075</v>
      </c>
      <c r="DZ166" s="9">
        <f>AU166+$DY166*DV166</f>
        <v>-10.715747332627586</v>
      </c>
      <c r="EA166" s="9">
        <f>AV166+$DY166*DW166</f>
        <v>-1.314994886771899</v>
      </c>
      <c r="EB166" s="9">
        <f>AW166+$DY166*DX166+32.174</f>
        <v>15.811548981896713</v>
      </c>
      <c r="EC166" s="9">
        <f t="shared" si="43"/>
        <v>19.145796762106048</v>
      </c>
      <c r="ED166" s="22">
        <f t="shared" si="44"/>
        <v>0.20212416672606759</v>
      </c>
      <c r="EE166" s="22">
        <f t="shared" si="45"/>
        <v>0.15275293555307906</v>
      </c>
      <c r="EF166" s="22">
        <f t="shared" si="46"/>
        <v>1599.1456419519479</v>
      </c>
      <c r="EG166" s="23">
        <f t="shared" si="47"/>
        <v>0.64768960791897445</v>
      </c>
      <c r="EH166" s="12">
        <f>IF(S166="L",1,-1)</f>
        <v>-1</v>
      </c>
      <c r="EI166" s="10">
        <f>DEGREES(ATAN(DM166/SQRT(DL166^2+DK166^2)))</f>
        <v>-1.0168040817797142</v>
      </c>
      <c r="EJ166" s="10">
        <f>-DEGREES(ATAN(DK166/SQRT(DL166^2+DM166^2)))*EH166</f>
        <v>4.4147477690494199</v>
      </c>
      <c r="EK166" s="10">
        <f>DEGREES(ATAN(DQ166/SQRT(DP166^2+DO166^2)))</f>
        <v>-3.8372819066548587</v>
      </c>
      <c r="EL166" s="10">
        <f>-DEGREES(ATAN(DO166/SQRT(DP166^2+DQ166^2)))*EH166</f>
        <v>2.5452408386307752</v>
      </c>
      <c r="EM166" s="15">
        <f>(AD166-D166- (DK166/DL166)*(17/12-BO166))*12*EH166</f>
        <v>9.9740874142956173</v>
      </c>
      <c r="EN166" s="15">
        <f>(AE166-E166-(DM166/DL166)*(17/12-BO166)+0.5*32.174*DN166^2)*12</f>
        <v>15.825392917506388</v>
      </c>
      <c r="EO166" s="15">
        <f t="shared" si="48"/>
        <v>18.706295216890798</v>
      </c>
      <c r="EP166" s="15">
        <f>EM166/DN166*0.4</f>
        <v>9.9857213341529985</v>
      </c>
      <c r="EQ166" s="15">
        <f>EN166/DN166*0.4</f>
        <v>15.843851884754853</v>
      </c>
      <c r="ER166" s="17">
        <f>SIN(RADIANS(CJ166))*EH166</f>
        <v>0.65605902899050705</v>
      </c>
      <c r="ES166" s="17">
        <f t="shared" si="49"/>
        <v>0.75470958022277213</v>
      </c>
      <c r="ET166" s="16">
        <f t="shared" si="50"/>
        <v>0.99999999999999989</v>
      </c>
      <c r="EU166" s="20">
        <f>(0.5*DZ166*DN166^2)*12*EH166</f>
        <v>10.263161276473856</v>
      </c>
      <c r="EV166" s="20">
        <f>(0.5*EB166*DN166^2)*12</f>
        <v>15.143738667481298</v>
      </c>
      <c r="EW166" s="20">
        <f t="shared" si="51"/>
        <v>18.293859631468717</v>
      </c>
      <c r="EX166" s="14">
        <f t="shared" si="52"/>
        <v>-1.7386905098361467</v>
      </c>
      <c r="EY166" s="14">
        <f t="shared" si="53"/>
        <v>1.3371875443612264</v>
      </c>
      <c r="EZ166" s="5">
        <f t="shared" si="54"/>
        <v>-2.298346461707526</v>
      </c>
      <c r="FA166" s="5">
        <f t="shared" si="55"/>
        <v>1.7075727068434841</v>
      </c>
      <c r="FB166" s="9">
        <f>IFERROR(INDEX('Pitcher Heights'!$B:$B,MATCH(H166,'Pitcher Heights'!A:A,0)),75)</f>
        <v>74</v>
      </c>
      <c r="FC166" s="26">
        <f>(9.58+0.31*FB166+1.02*ABS(D166)-2.57*E166-1.88*BE166)</f>
        <v>9.8400000000000034</v>
      </c>
      <c r="FD166" s="26">
        <f>17.16 -0.25*FB166-0.85*ABS(D166)+2.53*E166+0.665*BE166</f>
        <v>14.105499999999999</v>
      </c>
      <c r="FE166" s="26">
        <f t="shared" si="56"/>
        <v>0.14572133415299504</v>
      </c>
      <c r="FF166" s="26">
        <f t="shared" si="57"/>
        <v>1.738351884754854</v>
      </c>
    </row>
    <row r="167" spans="1:162" x14ac:dyDescent="0.25">
      <c r="A167" t="s">
        <v>131</v>
      </c>
      <c r="B167" s="1">
        <v>45505</v>
      </c>
      <c r="C167">
        <v>85.7</v>
      </c>
      <c r="D167">
        <v>2.65</v>
      </c>
      <c r="E167">
        <v>5.52</v>
      </c>
      <c r="F167" t="s">
        <v>114</v>
      </c>
      <c r="G167">
        <v>678877</v>
      </c>
      <c r="H167">
        <v>669432</v>
      </c>
      <c r="I167" t="s">
        <v>135</v>
      </c>
      <c r="J167" t="s">
        <v>136</v>
      </c>
      <c r="O167">
        <v>14</v>
      </c>
      <c r="P167" t="s">
        <v>171</v>
      </c>
      <c r="Q167" t="s">
        <v>118</v>
      </c>
      <c r="R167" t="s">
        <v>118</v>
      </c>
      <c r="S167" t="s">
        <v>119</v>
      </c>
      <c r="T167" t="s">
        <v>120</v>
      </c>
      <c r="U167" t="s">
        <v>121</v>
      </c>
      <c r="V167" t="s">
        <v>138</v>
      </c>
      <c r="W167">
        <v>6</v>
      </c>
      <c r="X167" t="s">
        <v>152</v>
      </c>
      <c r="Y167">
        <v>0</v>
      </c>
      <c r="Z167">
        <v>2</v>
      </c>
      <c r="AA167">
        <v>2024</v>
      </c>
      <c r="AB167">
        <v>1.25</v>
      </c>
      <c r="AC167">
        <v>0</v>
      </c>
      <c r="AD167">
        <v>0.83</v>
      </c>
      <c r="AE167">
        <v>1.57</v>
      </c>
      <c r="AI167">
        <v>2</v>
      </c>
      <c r="AJ167">
        <v>3</v>
      </c>
      <c r="AK167" t="s">
        <v>123</v>
      </c>
      <c r="AL167">
        <v>109.59</v>
      </c>
      <c r="AM167">
        <v>155.21</v>
      </c>
      <c r="AR167">
        <v>-6.9016167261491201</v>
      </c>
      <c r="AS167">
        <v>-124.678422893464</v>
      </c>
      <c r="AT167">
        <v>-3.14376835459738</v>
      </c>
      <c r="AU167">
        <v>14.349545116410001</v>
      </c>
      <c r="AV167">
        <v>23.218659216596201</v>
      </c>
      <c r="AW167">
        <v>-31.7791610318591</v>
      </c>
      <c r="AX167">
        <v>3.49</v>
      </c>
      <c r="AY167">
        <v>1.7</v>
      </c>
      <c r="AZ167">
        <v>25</v>
      </c>
      <c r="BA167">
        <v>104.4</v>
      </c>
      <c r="BB167">
        <v>-3</v>
      </c>
      <c r="BC167">
        <v>87</v>
      </c>
      <c r="BD167">
        <v>1864</v>
      </c>
      <c r="BE167">
        <v>7</v>
      </c>
      <c r="BF167">
        <v>746607</v>
      </c>
      <c r="BG167">
        <v>668939</v>
      </c>
      <c r="BH167">
        <v>663624</v>
      </c>
      <c r="BI167">
        <v>702616</v>
      </c>
      <c r="BJ167">
        <v>602104</v>
      </c>
      <c r="BK167">
        <v>683002</v>
      </c>
      <c r="BL167">
        <v>681297</v>
      </c>
      <c r="BM167">
        <v>656775</v>
      </c>
      <c r="BN167">
        <v>623993</v>
      </c>
      <c r="BO167">
        <v>53.54</v>
      </c>
      <c r="BP167">
        <v>0.40300000000000002</v>
      </c>
      <c r="BQ167">
        <v>0.379</v>
      </c>
      <c r="BR167">
        <v>0</v>
      </c>
      <c r="BS167">
        <v>1</v>
      </c>
      <c r="BT167">
        <v>0</v>
      </c>
      <c r="BU167">
        <v>0</v>
      </c>
      <c r="BV167">
        <v>2</v>
      </c>
      <c r="BW167">
        <v>26</v>
      </c>
      <c r="BX167">
        <v>4</v>
      </c>
      <c r="BY167" t="s">
        <v>132</v>
      </c>
      <c r="BZ167">
        <v>5</v>
      </c>
      <c r="CA167">
        <v>1</v>
      </c>
      <c r="CB167">
        <v>5</v>
      </c>
      <c r="CC167">
        <v>1</v>
      </c>
      <c r="CD167">
        <v>1</v>
      </c>
      <c r="CE167">
        <v>5</v>
      </c>
      <c r="CF167">
        <v>5</v>
      </c>
      <c r="CG167">
        <v>1</v>
      </c>
      <c r="CH167" t="s">
        <v>126</v>
      </c>
      <c r="CI167" t="s">
        <v>126</v>
      </c>
      <c r="CJ167">
        <v>116</v>
      </c>
      <c r="CK167">
        <v>-4.0000000000000001E-3</v>
      </c>
      <c r="CL167">
        <v>-6.0999999999999999E-2</v>
      </c>
      <c r="CM167">
        <v>74.599999999999994</v>
      </c>
      <c r="CN167">
        <v>7.9</v>
      </c>
      <c r="CO167">
        <v>0.43</v>
      </c>
      <c r="CP167">
        <v>6.0999999999999999E-2</v>
      </c>
      <c r="CQ167">
        <v>104.4</v>
      </c>
      <c r="CR167">
        <v>4</v>
      </c>
      <c r="CS167">
        <v>4</v>
      </c>
      <c r="CT167">
        <v>0.89</v>
      </c>
      <c r="CU167">
        <v>0.89</v>
      </c>
      <c r="CV167">
        <v>26</v>
      </c>
      <c r="CW167">
        <v>22</v>
      </c>
      <c r="CX167">
        <v>27</v>
      </c>
      <c r="CY167">
        <v>23</v>
      </c>
      <c r="CZ167">
        <v>2</v>
      </c>
      <c r="DA167">
        <v>1</v>
      </c>
      <c r="DB167">
        <v>6</v>
      </c>
      <c r="DC167">
        <v>3</v>
      </c>
      <c r="DD167">
        <v>6</v>
      </c>
      <c r="DE167">
        <v>2</v>
      </c>
      <c r="DF167">
        <v>3.09</v>
      </c>
      <c r="DG167">
        <v>1.25</v>
      </c>
      <c r="DH167">
        <v>-1.25</v>
      </c>
      <c r="DI167">
        <v>18.600000000000001</v>
      </c>
      <c r="DJ167" s="6">
        <f>(-AS167-SQRT(AS167^2-2*AV167*(50-BO167)))/AV167</f>
        <v>-2.8318373341987807E-2</v>
      </c>
      <c r="DK167" s="2">
        <f>AR167+AU167*$DJ167</f>
        <v>-7.3079725020433166</v>
      </c>
      <c r="DL167" s="2">
        <f>AS167+AV167*$DJ167</f>
        <v>-125.33593755365996</v>
      </c>
      <c r="DM167" s="2">
        <f>AT167+AW167*$DJ167</f>
        <v>-2.2438342080020437</v>
      </c>
      <c r="DN167" s="4">
        <f>(-DL167-SQRT(DL167^2-2*AV167*(BO167-17/12)))/AV167</f>
        <v>0.43325584796773775</v>
      </c>
      <c r="DO167" s="12">
        <f t="shared" si="39"/>
        <v>-1.0909481646817918</v>
      </c>
      <c r="DP167" s="12">
        <f t="shared" si="40"/>
        <v>-115.27631766609964</v>
      </c>
      <c r="DQ167" s="12">
        <f t="shared" si="41"/>
        <v>-16.012341568563446</v>
      </c>
      <c r="DR167" s="5">
        <f>(2 *DK167 +AU167*$DN167)/2</f>
        <v>-4.1994603333625538</v>
      </c>
      <c r="DS167" s="5">
        <f>(2 *DL167 +AV167*$DN167)/2</f>
        <v>-120.30612760987981</v>
      </c>
      <c r="DT167" s="5">
        <f>(2 *DM167 +AW167*$DN167)/2</f>
        <v>-9.1280878882827459</v>
      </c>
      <c r="DU167" s="5">
        <f>SQRT(DR167^2+DS167^2+DT167^2)</f>
        <v>120.72498414194298</v>
      </c>
      <c r="DV167" s="16">
        <f>DR167/$DU167</f>
        <v>-3.4785345910048067E-2</v>
      </c>
      <c r="DW167" s="16">
        <f>DS167/$DU167</f>
        <v>-0.99653049006350913</v>
      </c>
      <c r="DX167" s="16">
        <f>DT167/$DU167</f>
        <v>-7.5610595049243098E-2</v>
      </c>
      <c r="DY167" s="16">
        <f t="shared" si="42"/>
        <v>23.667109747588153</v>
      </c>
      <c r="DZ167" s="9">
        <f>AU167+$DY167*DV167</f>
        <v>13.526276517149077</v>
      </c>
      <c r="EA167" s="9">
        <f>AV167+$DY167*DW167</f>
        <v>-0.36633725855467603</v>
      </c>
      <c r="EB167" s="9">
        <f>AW167+$DY167*DX167+32.174</f>
        <v>-1.3946452829699822</v>
      </c>
      <c r="EC167" s="9">
        <f t="shared" si="43"/>
        <v>13.60291861589616</v>
      </c>
      <c r="ED167" s="22">
        <f t="shared" si="44"/>
        <v>0.17338253087029554</v>
      </c>
      <c r="EE167" s="22">
        <f t="shared" si="45"/>
        <v>0.12046794837811894</v>
      </c>
      <c r="EF167" s="22">
        <f t="shared" si="46"/>
        <v>1147.7723221546994</v>
      </c>
      <c r="EG167" s="23">
        <f t="shared" si="47"/>
        <v>0.61575768355938809</v>
      </c>
      <c r="EH167" s="12">
        <f>IF(S167="L",1,-1)</f>
        <v>1</v>
      </c>
      <c r="EI167" s="10">
        <f>DEGREES(ATAN(DM167/SQRT(DL167^2+DK167^2)))</f>
        <v>-1.0238929731935758</v>
      </c>
      <c r="EJ167" s="10">
        <f>-DEGREES(ATAN(DK167/SQRT(DL167^2+DM167^2)))*EH167</f>
        <v>3.336438005008397</v>
      </c>
      <c r="EK167" s="10">
        <f>DEGREES(ATAN(DQ167/SQRT(DP167^2+DO167^2)))</f>
        <v>-7.9076624605595009</v>
      </c>
      <c r="EL167" s="10">
        <f>-DEGREES(ATAN(DO167/SQRT(DP167^2+DQ167^2)))*EH167</f>
        <v>0.53706163710937671</v>
      </c>
      <c r="EM167" s="15">
        <f>(AD167-D167- (DK167/DL167)*(17/12-BO167))*12*EH167</f>
        <v>14.629912219877715</v>
      </c>
      <c r="EN167" s="15">
        <f>(AE167-E167-(DM167/DL167)*(17/12-BO167)+0.5*32.174*DN167^2)*12</f>
        <v>3.410437589935178E-2</v>
      </c>
      <c r="EO167" s="15">
        <f t="shared" si="48"/>
        <v>14.629951970863841</v>
      </c>
      <c r="EP167" s="15">
        <f>EM167/DN167*0.4</f>
        <v>13.506949566637704</v>
      </c>
      <c r="EQ167" s="15">
        <f>EN167/DN167*0.4</f>
        <v>3.1486592561253877E-2</v>
      </c>
      <c r="ER167" s="17">
        <f>SIN(RADIANS(CJ167))*EH167</f>
        <v>0.89879404629916693</v>
      </c>
      <c r="ES167" s="17">
        <f t="shared" si="49"/>
        <v>0.43837114678907751</v>
      </c>
      <c r="ET167" s="16">
        <f t="shared" si="50"/>
        <v>0.99999999999999989</v>
      </c>
      <c r="EU167" s="20">
        <f>(0.5*DZ167*DN167^2)*12*EH167</f>
        <v>15.234155303155468</v>
      </c>
      <c r="EV167" s="20">
        <f>(0.5*EB167*DN167^2)*12</f>
        <v>-1.5707384664686692</v>
      </c>
      <c r="EW167" s="20">
        <f t="shared" si="51"/>
        <v>15.314917797059971</v>
      </c>
      <c r="EX167" s="14">
        <f t="shared" si="52"/>
        <v>1.4691983675968121</v>
      </c>
      <c r="EY167" s="14">
        <f t="shared" si="53"/>
        <v>-8.2843565441463021</v>
      </c>
      <c r="EZ167" s="5">
        <f t="shared" si="54"/>
        <v>1.4805984908225316</v>
      </c>
      <c r="FA167" s="5">
        <f t="shared" si="55"/>
        <v>-6.3792444470373546</v>
      </c>
      <c r="FB167" s="9">
        <f>IFERROR(INDEX('Pitcher Heights'!$B:$B,MATCH(H167,'Pitcher Heights'!A:A,0)),75)</f>
        <v>77</v>
      </c>
      <c r="FC167" s="26">
        <f>(9.58+0.31*FB167+1.02*ABS(D167)-2.57*E167-1.88*BE167)</f>
        <v>8.8066000000000066</v>
      </c>
      <c r="FD167" s="26">
        <f>17.16 -0.25*FB167-0.85*ABS(D167)+2.53*E167+0.665*BE167</f>
        <v>14.278099999999998</v>
      </c>
      <c r="FE167" s="26">
        <f t="shared" si="56"/>
        <v>4.7003495666376978</v>
      </c>
      <c r="FF167" s="26">
        <f t="shared" si="57"/>
        <v>-14.246613407438744</v>
      </c>
    </row>
    <row r="168" spans="1:162" x14ac:dyDescent="0.25">
      <c r="A168" t="s">
        <v>143</v>
      </c>
      <c r="B168" s="1">
        <v>45505</v>
      </c>
      <c r="C168">
        <v>93.7</v>
      </c>
      <c r="D168">
        <v>-3.13</v>
      </c>
      <c r="E168">
        <v>5.44</v>
      </c>
      <c r="F168" t="s">
        <v>194</v>
      </c>
      <c r="G168">
        <v>671289</v>
      </c>
      <c r="H168">
        <v>657097</v>
      </c>
      <c r="I168" t="s">
        <v>229</v>
      </c>
      <c r="J168" t="s">
        <v>229</v>
      </c>
      <c r="O168">
        <v>11</v>
      </c>
      <c r="P168" t="s">
        <v>230</v>
      </c>
      <c r="Q168" t="s">
        <v>118</v>
      </c>
      <c r="R168" t="s">
        <v>118</v>
      </c>
      <c r="S168" t="s">
        <v>118</v>
      </c>
      <c r="T168" t="s">
        <v>120</v>
      </c>
      <c r="U168" t="s">
        <v>121</v>
      </c>
      <c r="V168" t="s">
        <v>122</v>
      </c>
      <c r="Y168">
        <v>3</v>
      </c>
      <c r="Z168">
        <v>2</v>
      </c>
      <c r="AA168">
        <v>2024</v>
      </c>
      <c r="AB168">
        <v>-0.82</v>
      </c>
      <c r="AC168">
        <v>1.36</v>
      </c>
      <c r="AD168">
        <v>-1.19</v>
      </c>
      <c r="AE168">
        <v>3.24</v>
      </c>
      <c r="AH168">
        <v>647304</v>
      </c>
      <c r="AI168">
        <v>2</v>
      </c>
      <c r="AJ168">
        <v>7</v>
      </c>
      <c r="AK168" t="s">
        <v>123</v>
      </c>
      <c r="AR168">
        <v>6.8584787886098502</v>
      </c>
      <c r="AS168">
        <v>-136.30522319499701</v>
      </c>
      <c r="AT168">
        <v>-2.9321278897599301</v>
      </c>
      <c r="AU168">
        <v>-11.7378522440113</v>
      </c>
      <c r="AV168">
        <v>29.9449339327263</v>
      </c>
      <c r="AW168">
        <v>-14.821331732340701</v>
      </c>
      <c r="AX168">
        <v>3.22</v>
      </c>
      <c r="AY168">
        <v>1.42</v>
      </c>
      <c r="BC168">
        <v>94</v>
      </c>
      <c r="BD168">
        <v>2518</v>
      </c>
      <c r="BE168">
        <v>6.5</v>
      </c>
      <c r="BF168">
        <v>746607</v>
      </c>
      <c r="BG168">
        <v>668939</v>
      </c>
      <c r="BH168">
        <v>663624</v>
      </c>
      <c r="BI168">
        <v>702616</v>
      </c>
      <c r="BJ168">
        <v>602104</v>
      </c>
      <c r="BK168">
        <v>683002</v>
      </c>
      <c r="BL168">
        <v>681297</v>
      </c>
      <c r="BM168">
        <v>656775</v>
      </c>
      <c r="BN168">
        <v>623993</v>
      </c>
      <c r="BO168">
        <v>54.03</v>
      </c>
      <c r="BQ168">
        <v>0.72019200000000005</v>
      </c>
      <c r="BR168">
        <v>0.7</v>
      </c>
      <c r="BS168">
        <v>1</v>
      </c>
      <c r="BT168">
        <v>0</v>
      </c>
      <c r="BU168">
        <v>0</v>
      </c>
      <c r="BW168">
        <v>59</v>
      </c>
      <c r="BX168">
        <v>6</v>
      </c>
      <c r="BY168" t="s">
        <v>144</v>
      </c>
      <c r="BZ168">
        <v>7</v>
      </c>
      <c r="CA168">
        <v>2</v>
      </c>
      <c r="CB168">
        <v>7</v>
      </c>
      <c r="CC168">
        <v>2</v>
      </c>
      <c r="CD168">
        <v>2</v>
      </c>
      <c r="CE168">
        <v>7</v>
      </c>
      <c r="CF168">
        <v>7</v>
      </c>
      <c r="CG168">
        <v>2</v>
      </c>
      <c r="CH168" t="s">
        <v>142</v>
      </c>
      <c r="CI168" t="s">
        <v>126</v>
      </c>
      <c r="CJ168">
        <v>222</v>
      </c>
      <c r="CK168">
        <v>1E-3</v>
      </c>
      <c r="CL168">
        <v>0.17899999999999999</v>
      </c>
      <c r="CP168">
        <v>-0.17899999999999999</v>
      </c>
      <c r="CR168">
        <v>5</v>
      </c>
      <c r="CS168">
        <v>5</v>
      </c>
      <c r="CT168">
        <v>0.98599999999999999</v>
      </c>
      <c r="CU168">
        <v>0.98599999999999999</v>
      </c>
      <c r="CV168">
        <v>30</v>
      </c>
      <c r="CW168">
        <v>25</v>
      </c>
      <c r="CX168">
        <v>31</v>
      </c>
      <c r="CY168">
        <v>25</v>
      </c>
      <c r="CZ168">
        <v>1</v>
      </c>
      <c r="DA168">
        <v>3</v>
      </c>
      <c r="DB168">
        <v>3</v>
      </c>
      <c r="DC168">
        <v>2</v>
      </c>
      <c r="DD168">
        <v>1</v>
      </c>
      <c r="DE168">
        <v>3</v>
      </c>
      <c r="DF168">
        <v>1.24</v>
      </c>
      <c r="DG168">
        <v>0.82</v>
      </c>
      <c r="DH168">
        <v>0.82</v>
      </c>
      <c r="DI168">
        <v>34.6</v>
      </c>
      <c r="DJ168" s="6">
        <f>(-AS168-SQRT(AS168^2-2*AV168*(50-BO168)))/AV168</f>
        <v>-2.94705960508976E-2</v>
      </c>
      <c r="DK168" s="2">
        <f>AR168+AU168*$DJ168</f>
        <v>7.2044002905982287</v>
      </c>
      <c r="DL168" s="2">
        <f>AS168+AV168*$DJ168</f>
        <v>-137.18771824669921</v>
      </c>
      <c r="DM168" s="2">
        <f>AT168+AW168*$DJ168</f>
        <v>-2.4953344093397671</v>
      </c>
      <c r="DN168" s="4">
        <f>(-DL168-SQRT(DL168^2-2*AV168*(BO168-17/12)))/AV168</f>
        <v>0.40106906903917217</v>
      </c>
      <c r="DO168" s="12">
        <f t="shared" si="39"/>
        <v>2.4967108185732583</v>
      </c>
      <c r="DP168" s="12">
        <f t="shared" si="40"/>
        <v>-125.17773147186115</v>
      </c>
      <c r="DQ168" s="12">
        <f t="shared" si="41"/>
        <v>-8.4397121291503936</v>
      </c>
      <c r="DR168" s="5">
        <f>(2 *DK168 +AU168*$DN168)/2</f>
        <v>4.8505555545857435</v>
      </c>
      <c r="DS168" s="5">
        <f>(2 *DL168 +AV168*$DN168)/2</f>
        <v>-131.18272485928017</v>
      </c>
      <c r="DT168" s="5">
        <f>(2 *DM168 +AW168*$DN168)/2</f>
        <v>-5.4675232692450795</v>
      </c>
      <c r="DU168" s="5">
        <f>SQRT(DR168^2+DS168^2+DT168^2)</f>
        <v>131.38618268826241</v>
      </c>
      <c r="DV168" s="16">
        <f>DR168/$DU168</f>
        <v>3.691830796313314E-2</v>
      </c>
      <c r="DW168" s="16">
        <f>DS168/$DU168</f>
        <v>-0.99845145185879269</v>
      </c>
      <c r="DX168" s="16">
        <f>DT168/$DU168</f>
        <v>-4.1614142045802271E-2</v>
      </c>
      <c r="DY168" s="16">
        <f t="shared" si="42"/>
        <v>31.054020807080423</v>
      </c>
      <c r="DZ168" s="9">
        <f>AU168+$DY168*DV168</f>
        <v>-10.591390340361961</v>
      </c>
      <c r="EA168" s="9">
        <f>AV168+$DY168*DW168</f>
        <v>-1.0609982281563042</v>
      </c>
      <c r="EB168" s="9">
        <f>AW168+$DY168*DX168+32.174</f>
        <v>16.060381834700156</v>
      </c>
      <c r="EC168" s="9">
        <f t="shared" si="43"/>
        <v>19.267566822472169</v>
      </c>
      <c r="ED168" s="22">
        <f t="shared" si="44"/>
        <v>0.20734570163518709</v>
      </c>
      <c r="EE168" s="22">
        <f t="shared" si="45"/>
        <v>0.15935704694055905</v>
      </c>
      <c r="EF168" s="22">
        <f t="shared" si="46"/>
        <v>1652.3728273509903</v>
      </c>
      <c r="EG168" s="23">
        <f t="shared" si="47"/>
        <v>0.65622431586615981</v>
      </c>
      <c r="EH168" s="12">
        <f>IF(S168="L",1,-1)</f>
        <v>-1</v>
      </c>
      <c r="EI168" s="10">
        <f>DEGREES(ATAN(DM168/SQRT(DL168^2+DK168^2)))</f>
        <v>-1.0406156923083096</v>
      </c>
      <c r="EJ168" s="10">
        <f>-DEGREES(ATAN(DK168/SQRT(DL168^2+DM168^2)))*EH168</f>
        <v>3.0056248821993301</v>
      </c>
      <c r="EK168" s="10">
        <f>DEGREES(ATAN(DQ168/SQRT(DP168^2+DO168^2)))</f>
        <v>-3.8563843959889024</v>
      </c>
      <c r="EL168" s="10">
        <f>-DEGREES(ATAN(DO168/SQRT(DP168^2+DQ168^2)))*EH168</f>
        <v>1.1400440416514301</v>
      </c>
      <c r="EM168" s="15">
        <f>(AD168-D168- (DK168/DL168)*(17/12-BO168))*12*EH168</f>
        <v>9.8758118000955868</v>
      </c>
      <c r="EN168" s="15">
        <f>(AE168-E168-(DM168/DL168)*(17/12-BO168)+0.5*32.174*DN168^2)*12</f>
        <v>16.136293830778943</v>
      </c>
      <c r="EO168" s="15">
        <f t="shared" si="48"/>
        <v>18.918552727524951</v>
      </c>
      <c r="EP168" s="15">
        <f>EM168/DN168*0.4</f>
        <v>9.8494873451645049</v>
      </c>
      <c r="EQ168" s="15">
        <f>EN168/DN168*0.4</f>
        <v>16.093281757614594</v>
      </c>
      <c r="ER168" s="17">
        <f>SIN(RADIANS(CJ168))*EH168</f>
        <v>0.66913060635885824</v>
      </c>
      <c r="ES168" s="17">
        <f t="shared" si="49"/>
        <v>0.74314482547739424</v>
      </c>
      <c r="ET168" s="16">
        <f t="shared" si="50"/>
        <v>1</v>
      </c>
      <c r="EU168" s="20">
        <f>(0.5*DZ168*DN168^2)*12*EH168</f>
        <v>10.222157408669196</v>
      </c>
      <c r="EV168" s="20">
        <f>(0.5*EB168*DN168^2)*12</f>
        <v>15.500491048092725</v>
      </c>
      <c r="EW168" s="20">
        <f t="shared" si="51"/>
        <v>18.567652646999115</v>
      </c>
      <c r="EX168" s="14">
        <f t="shared" si="52"/>
        <v>-2.202027265677982</v>
      </c>
      <c r="EY168" s="14">
        <f t="shared" si="53"/>
        <v>1.7020360622136899</v>
      </c>
      <c r="EZ168" s="5">
        <f t="shared" si="54"/>
        <v>-2.7831708579052155</v>
      </c>
      <c r="FA168" s="5">
        <f t="shared" si="55"/>
        <v>2.0770692657975331</v>
      </c>
      <c r="FB168" s="9">
        <f>IFERROR(INDEX('Pitcher Heights'!$B:$B,MATCH(H168,'Pitcher Heights'!A:A,0)),75)</f>
        <v>74</v>
      </c>
      <c r="FC168" s="26">
        <f>(9.58+0.31*FB168+1.02*ABS(D168)-2.57*E168-1.88*BE168)</f>
        <v>9.5118000000000009</v>
      </c>
      <c r="FD168" s="26">
        <f>17.16 -0.25*FB168-0.85*ABS(D168)+2.53*E168+0.665*BE168</f>
        <v>14.085199999999999</v>
      </c>
      <c r="FE168" s="26">
        <f t="shared" si="56"/>
        <v>0.33768734516450394</v>
      </c>
      <c r="FF168" s="26">
        <f t="shared" si="57"/>
        <v>2.0080817576145957</v>
      </c>
    </row>
    <row r="169" spans="1:162" x14ac:dyDescent="0.25">
      <c r="A169" t="s">
        <v>127</v>
      </c>
      <c r="B169" s="1">
        <v>45505</v>
      </c>
      <c r="C169">
        <v>90.4</v>
      </c>
      <c r="D169">
        <v>2.46</v>
      </c>
      <c r="E169">
        <v>5.6</v>
      </c>
      <c r="F169" t="s">
        <v>114</v>
      </c>
      <c r="G169">
        <v>657041</v>
      </c>
      <c r="H169">
        <v>669432</v>
      </c>
      <c r="I169" t="s">
        <v>135</v>
      </c>
      <c r="J169" t="s">
        <v>136</v>
      </c>
      <c r="O169">
        <v>6</v>
      </c>
      <c r="P169" t="s">
        <v>156</v>
      </c>
      <c r="Q169" t="s">
        <v>118</v>
      </c>
      <c r="R169" t="s">
        <v>118</v>
      </c>
      <c r="S169" t="s">
        <v>119</v>
      </c>
      <c r="T169" t="s">
        <v>120</v>
      </c>
      <c r="U169" t="s">
        <v>121</v>
      </c>
      <c r="V169" t="s">
        <v>138</v>
      </c>
      <c r="W169">
        <v>9</v>
      </c>
      <c r="X169" t="s">
        <v>148</v>
      </c>
      <c r="Y169">
        <v>0</v>
      </c>
      <c r="Z169">
        <v>1</v>
      </c>
      <c r="AA169">
        <v>2024</v>
      </c>
      <c r="AB169">
        <v>1.56</v>
      </c>
      <c r="AC169">
        <v>0.43</v>
      </c>
      <c r="AD169">
        <v>0.59</v>
      </c>
      <c r="AE169">
        <v>2.31</v>
      </c>
      <c r="AF169">
        <v>677587</v>
      </c>
      <c r="AH169">
        <v>680757</v>
      </c>
      <c r="AI169">
        <v>2</v>
      </c>
      <c r="AJ169">
        <v>4</v>
      </c>
      <c r="AK169" t="s">
        <v>123</v>
      </c>
      <c r="AL169">
        <v>182.1</v>
      </c>
      <c r="AM169">
        <v>99.02</v>
      </c>
      <c r="AR169">
        <v>-8.0430361167874196</v>
      </c>
      <c r="AS169">
        <v>-131.42375988919301</v>
      </c>
      <c r="AT169">
        <v>-3.1858025474208902</v>
      </c>
      <c r="AU169">
        <v>19.7828004770519</v>
      </c>
      <c r="AV169">
        <v>28.4032729708731</v>
      </c>
      <c r="AW169">
        <v>-26.664714397091402</v>
      </c>
      <c r="AX169">
        <v>3.15</v>
      </c>
      <c r="AY169">
        <v>1.44</v>
      </c>
      <c r="AZ169">
        <v>285</v>
      </c>
      <c r="BA169">
        <v>105.8</v>
      </c>
      <c r="BB169">
        <v>14</v>
      </c>
      <c r="BC169">
        <v>91</v>
      </c>
      <c r="BD169">
        <v>2360</v>
      </c>
      <c r="BE169">
        <v>6.8</v>
      </c>
      <c r="BF169">
        <v>746607</v>
      </c>
      <c r="BG169">
        <v>668939</v>
      </c>
      <c r="BH169">
        <v>663624</v>
      </c>
      <c r="BI169">
        <v>702616</v>
      </c>
      <c r="BJ169">
        <v>602104</v>
      </c>
      <c r="BK169">
        <v>683002</v>
      </c>
      <c r="BL169">
        <v>681297</v>
      </c>
      <c r="BM169">
        <v>656775</v>
      </c>
      <c r="BN169">
        <v>623993</v>
      </c>
      <c r="BO169">
        <v>53.75</v>
      </c>
      <c r="BP169">
        <v>0.751</v>
      </c>
      <c r="BQ169">
        <v>0.79900000000000004</v>
      </c>
      <c r="BR169">
        <v>0</v>
      </c>
      <c r="BS169">
        <v>1</v>
      </c>
      <c r="BT169">
        <v>0</v>
      </c>
      <c r="BU169">
        <v>0</v>
      </c>
      <c r="BV169">
        <v>5</v>
      </c>
      <c r="BW169">
        <v>35</v>
      </c>
      <c r="BX169">
        <v>2</v>
      </c>
      <c r="BY169" t="s">
        <v>130</v>
      </c>
      <c r="BZ169">
        <v>5</v>
      </c>
      <c r="CA169">
        <v>2</v>
      </c>
      <c r="CB169">
        <v>5</v>
      </c>
      <c r="CC169">
        <v>2</v>
      </c>
      <c r="CD169">
        <v>2</v>
      </c>
      <c r="CE169">
        <v>5</v>
      </c>
      <c r="CF169">
        <v>5</v>
      </c>
      <c r="CG169">
        <v>2</v>
      </c>
      <c r="CH169" t="s">
        <v>126</v>
      </c>
      <c r="CI169" t="s">
        <v>126</v>
      </c>
      <c r="CJ169">
        <v>128</v>
      </c>
      <c r="CK169">
        <v>-2.1999999999999999E-2</v>
      </c>
      <c r="CL169">
        <v>-0.42599999999999999</v>
      </c>
      <c r="CM169">
        <v>70.900000000000006</v>
      </c>
      <c r="CN169">
        <v>6.1</v>
      </c>
      <c r="CO169">
        <v>1.115</v>
      </c>
      <c r="CP169">
        <v>0.42599999999999999</v>
      </c>
      <c r="CQ169">
        <v>105.8</v>
      </c>
      <c r="CR169">
        <v>3</v>
      </c>
      <c r="CS169">
        <v>3</v>
      </c>
      <c r="CT169">
        <v>0.86799999999999999</v>
      </c>
      <c r="CU169">
        <v>0.86799999999999999</v>
      </c>
      <c r="CV169">
        <v>26</v>
      </c>
      <c r="CW169">
        <v>28</v>
      </c>
      <c r="CX169">
        <v>27</v>
      </c>
      <c r="CY169">
        <v>29</v>
      </c>
      <c r="CZ169">
        <v>3</v>
      </c>
      <c r="DA169">
        <v>2</v>
      </c>
      <c r="DB169">
        <v>6</v>
      </c>
      <c r="DC169">
        <v>2</v>
      </c>
      <c r="DD169">
        <v>6</v>
      </c>
      <c r="DE169">
        <v>1</v>
      </c>
      <c r="DF169">
        <v>2.37</v>
      </c>
      <c r="DG169">
        <v>1.56</v>
      </c>
      <c r="DH169">
        <v>-1.56</v>
      </c>
      <c r="DI169">
        <v>19.3</v>
      </c>
      <c r="DJ169" s="6">
        <f>(-AS169-SQRT(AS169^2-2*AV169*(50-BO169)))/AV169</f>
        <v>-2.8446212643239672E-2</v>
      </c>
      <c r="DK169" s="2">
        <f>AR169+AU169*$DJ169</f>
        <v>-8.6057818658364216</v>
      </c>
      <c r="DL169" s="2">
        <f>AS169+AV169*$DJ169</f>
        <v>-132.23172543188645</v>
      </c>
      <c r="DM169" s="2">
        <f>AT169+AW169*$DJ169</f>
        <v>-2.4272924116099741</v>
      </c>
      <c r="DN169" s="4">
        <f>(-DL169-SQRT(DL169^2-2*AV169*(BO169-17/12)))/AV169</f>
        <v>0.41419509165459462</v>
      </c>
      <c r="DO169" s="12">
        <f t="shared" si="39"/>
        <v>-0.41184300905935167</v>
      </c>
      <c r="DP169" s="12">
        <f t="shared" si="40"/>
        <v>-120.46722918042519</v>
      </c>
      <c r="DQ169" s="12">
        <f t="shared" si="41"/>
        <v>-13.471686235256836</v>
      </c>
      <c r="DR169" s="5">
        <f>(2 *DK169 +AU169*$DN169)/2</f>
        <v>-4.5088124374478866</v>
      </c>
      <c r="DS169" s="5">
        <f>(2 *DL169 +AV169*$DN169)/2</f>
        <v>-126.34947730615582</v>
      </c>
      <c r="DT169" s="5">
        <f>(2 *DM169 +AW169*$DN169)/2</f>
        <v>-7.9494893234334052</v>
      </c>
      <c r="DU169" s="5">
        <f>SQRT(DR169^2+DS169^2+DT169^2)</f>
        <v>126.67957288228537</v>
      </c>
      <c r="DV169" s="16">
        <f>DR169/$DU169</f>
        <v>-3.55922611267218E-2</v>
      </c>
      <c r="DW169" s="16">
        <f>DS169/$DU169</f>
        <v>-0.99739424779687025</v>
      </c>
      <c r="DX169" s="16">
        <f>DT169/$DU169</f>
        <v>-6.2752732287946061E-2</v>
      </c>
      <c r="DY169" s="16">
        <f t="shared" si="42"/>
        <v>29.37909840468738</v>
      </c>
      <c r="DZ169" s="9">
        <f>AU169+$DY169*DV169</f>
        <v>18.737131934964612</v>
      </c>
      <c r="EA169" s="9">
        <f>AV169+$DY169*DW169</f>
        <v>-0.89927078342029887</v>
      </c>
      <c r="EB169" s="9">
        <f>AW169+$DY169*DX169+32.174</f>
        <v>3.6656669058580285</v>
      </c>
      <c r="EC169" s="9">
        <f t="shared" si="43"/>
        <v>19.113500855544146</v>
      </c>
      <c r="ED169" s="22">
        <f t="shared" si="44"/>
        <v>0.22125577337714281</v>
      </c>
      <c r="EE169" s="22">
        <f t="shared" si="45"/>
        <v>0.17835133374055676</v>
      </c>
      <c r="EF169" s="22">
        <f t="shared" si="46"/>
        <v>1783.0767140554342</v>
      </c>
      <c r="EG169" s="23">
        <f t="shared" si="47"/>
        <v>0.75554098053196361</v>
      </c>
      <c r="EH169" s="12">
        <f>IF(S169="L",1,-1)</f>
        <v>1</v>
      </c>
      <c r="EI169" s="10">
        <f>DEGREES(ATAN(DM169/SQRT(DL169^2+DK169^2)))</f>
        <v>-1.0494039739302206</v>
      </c>
      <c r="EJ169" s="10">
        <f>-DEGREES(ATAN(DK169/SQRT(DL169^2+DM169^2)))*EH169</f>
        <v>3.7229938152702005</v>
      </c>
      <c r="EK169" s="10">
        <f>DEGREES(ATAN(DQ169/SQRT(DP169^2+DO169^2)))</f>
        <v>-6.3807615005092666</v>
      </c>
      <c r="EL169" s="10">
        <f>-DEGREES(ATAN(DO169/SQRT(DP169^2+DQ169^2)))*EH169</f>
        <v>0.19466371702583679</v>
      </c>
      <c r="EM169" s="15">
        <f>(AD169-D169- (DK169/DL169)*(17/12-BO169))*12*EH169</f>
        <v>18.430910472457953</v>
      </c>
      <c r="EN169" s="15">
        <f>(AE169-E169-(DM169/DL169)*(17/12-BO169)+0.5*32.174*DN169^2)*12</f>
        <v>5.1659508530818581</v>
      </c>
      <c r="EO169" s="15">
        <f t="shared" si="48"/>
        <v>19.141199258672835</v>
      </c>
      <c r="EP169" s="15">
        <f>EM169/DN169*0.4</f>
        <v>17.799255320802157</v>
      </c>
      <c r="EQ169" s="15">
        <f>EN169/DN169*0.4</f>
        <v>4.9889059114103134</v>
      </c>
      <c r="ER169" s="17">
        <f>SIN(RADIANS(CJ169))*EH169</f>
        <v>0.78801075360672201</v>
      </c>
      <c r="ES169" s="17">
        <f t="shared" si="49"/>
        <v>0.61566147532565829</v>
      </c>
      <c r="ET169" s="16">
        <f t="shared" si="50"/>
        <v>1</v>
      </c>
      <c r="EU169" s="20">
        <f>(0.5*DZ169*DN169^2)*12*EH169</f>
        <v>19.286981385346813</v>
      </c>
      <c r="EV169" s="20">
        <f>(0.5*EB169*DN169^2)*12</f>
        <v>3.7732375276835111</v>
      </c>
      <c r="EW169" s="20">
        <f t="shared" si="51"/>
        <v>19.652607267205887</v>
      </c>
      <c r="EX169" s="14">
        <f t="shared" si="52"/>
        <v>3.8005155223789604</v>
      </c>
      <c r="EY169" s="14">
        <f t="shared" si="53"/>
        <v>-8.3261156564402192</v>
      </c>
      <c r="EZ169" s="5">
        <f t="shared" si="54"/>
        <v>3.3474396196947431</v>
      </c>
      <c r="FA169" s="5">
        <f t="shared" si="55"/>
        <v>-6.6185481220150564</v>
      </c>
      <c r="FB169" s="9">
        <f>IFERROR(INDEX('Pitcher Heights'!$B:$B,MATCH(H169,'Pitcher Heights'!A:A,0)),75)</f>
        <v>77</v>
      </c>
      <c r="FC169" s="26">
        <f>(9.58+0.31*FB169+1.02*ABS(D169)-2.57*E169-1.88*BE169)</f>
        <v>8.7832000000000079</v>
      </c>
      <c r="FD169" s="26">
        <f>17.16 -0.25*FB169-0.85*ABS(D169)+2.53*E169+0.665*BE169</f>
        <v>14.508999999999999</v>
      </c>
      <c r="FE169" s="26">
        <f t="shared" si="56"/>
        <v>9.016055320802149</v>
      </c>
      <c r="FF169" s="26">
        <f t="shared" si="57"/>
        <v>-9.5200940885896852</v>
      </c>
    </row>
    <row r="170" spans="1:162" x14ac:dyDescent="0.25">
      <c r="A170" t="s">
        <v>113</v>
      </c>
      <c r="B170" s="1">
        <v>45505</v>
      </c>
      <c r="C170">
        <v>83.4</v>
      </c>
      <c r="D170">
        <v>2.62</v>
      </c>
      <c r="E170">
        <v>5.74</v>
      </c>
      <c r="F170" t="s">
        <v>114</v>
      </c>
      <c r="G170">
        <v>608070</v>
      </c>
      <c r="H170">
        <v>669432</v>
      </c>
      <c r="J170" t="s">
        <v>145</v>
      </c>
      <c r="O170">
        <v>7</v>
      </c>
      <c r="P170" t="s">
        <v>181</v>
      </c>
      <c r="Q170" t="s">
        <v>118</v>
      </c>
      <c r="R170" t="s">
        <v>118</v>
      </c>
      <c r="S170" t="s">
        <v>119</v>
      </c>
      <c r="T170" t="s">
        <v>120</v>
      </c>
      <c r="U170" t="s">
        <v>121</v>
      </c>
      <c r="V170" t="s">
        <v>129</v>
      </c>
      <c r="Y170">
        <v>0</v>
      </c>
      <c r="Z170">
        <v>0</v>
      </c>
      <c r="AA170">
        <v>2024</v>
      </c>
      <c r="AB170">
        <v>-0.24</v>
      </c>
      <c r="AC170">
        <v>0.57999999999999996</v>
      </c>
      <c r="AD170">
        <v>-0.34</v>
      </c>
      <c r="AE170">
        <v>2.12</v>
      </c>
      <c r="AI170">
        <v>2</v>
      </c>
      <c r="AJ170">
        <v>3</v>
      </c>
      <c r="AK170" t="s">
        <v>123</v>
      </c>
      <c r="AR170">
        <v>-6.3597115009150302</v>
      </c>
      <c r="AS170">
        <v>-121.32411569379801</v>
      </c>
      <c r="AT170">
        <v>-3.0622512624598599</v>
      </c>
      <c r="AU170">
        <v>-1.26049094344024</v>
      </c>
      <c r="AV170">
        <v>22.1983997704315</v>
      </c>
      <c r="AW170">
        <v>-26.067626019750001</v>
      </c>
      <c r="AX170">
        <v>3.53</v>
      </c>
      <c r="AY170">
        <v>1.63</v>
      </c>
      <c r="BC170">
        <v>84.3</v>
      </c>
      <c r="BD170">
        <v>2446</v>
      </c>
      <c r="BE170">
        <v>6.7</v>
      </c>
      <c r="BF170">
        <v>746607</v>
      </c>
      <c r="BG170">
        <v>668939</v>
      </c>
      <c r="BH170">
        <v>663624</v>
      </c>
      <c r="BI170">
        <v>702616</v>
      </c>
      <c r="BJ170">
        <v>602104</v>
      </c>
      <c r="BK170">
        <v>683002</v>
      </c>
      <c r="BL170">
        <v>681297</v>
      </c>
      <c r="BM170">
        <v>656775</v>
      </c>
      <c r="BN170">
        <v>623993</v>
      </c>
      <c r="BO170">
        <v>53.77</v>
      </c>
      <c r="BW170">
        <v>23</v>
      </c>
      <c r="BX170">
        <v>1</v>
      </c>
      <c r="BY170" t="s">
        <v>124</v>
      </c>
      <c r="BZ170">
        <v>2</v>
      </c>
      <c r="CA170">
        <v>1</v>
      </c>
      <c r="CB170">
        <v>2</v>
      </c>
      <c r="CC170">
        <v>1</v>
      </c>
      <c r="CD170">
        <v>1</v>
      </c>
      <c r="CE170">
        <v>2</v>
      </c>
      <c r="CF170">
        <v>2</v>
      </c>
      <c r="CG170">
        <v>1</v>
      </c>
      <c r="CH170" t="s">
        <v>125</v>
      </c>
      <c r="CI170" t="s">
        <v>126</v>
      </c>
      <c r="CJ170">
        <v>179</v>
      </c>
      <c r="CK170">
        <v>0</v>
      </c>
      <c r="CL170">
        <v>-1.6E-2</v>
      </c>
      <c r="CP170">
        <v>1.6E-2</v>
      </c>
      <c r="CR170">
        <v>1</v>
      </c>
      <c r="CS170">
        <v>1</v>
      </c>
      <c r="CT170">
        <v>0.63800000000000001</v>
      </c>
      <c r="CU170">
        <v>0.63800000000000001</v>
      </c>
      <c r="CV170">
        <v>26</v>
      </c>
      <c r="CW170">
        <v>31</v>
      </c>
      <c r="CX170">
        <v>27</v>
      </c>
      <c r="CY170">
        <v>32</v>
      </c>
      <c r="CZ170">
        <v>2</v>
      </c>
      <c r="DA170">
        <v>1</v>
      </c>
      <c r="DB170">
        <v>6</v>
      </c>
      <c r="DC170">
        <v>2</v>
      </c>
      <c r="DD170">
        <v>6</v>
      </c>
      <c r="DE170">
        <v>1</v>
      </c>
      <c r="DF170">
        <v>2.68</v>
      </c>
      <c r="DG170">
        <v>-0.24</v>
      </c>
      <c r="DH170">
        <v>0.24</v>
      </c>
      <c r="DI170">
        <v>22.7</v>
      </c>
      <c r="DJ170" s="6">
        <f>(-AS170-SQRT(AS170^2-2*AV170*(50-BO170)))/AV170</f>
        <v>-3.0985952889471449E-2</v>
      </c>
      <c r="DK170" s="2">
        <f>AR170+AU170*$DJ170</f>
        <v>-6.3206539879239854</v>
      </c>
      <c r="DL170" s="2">
        <f>AS170+AV170*$DJ170</f>
        <v>-122.01195426330625</v>
      </c>
      <c r="DM170" s="2">
        <f>AT170+AW170*$DJ170</f>
        <v>-2.2545210306715262</v>
      </c>
      <c r="DN170" s="4">
        <f>(-DL170-SQRT(DL170^2-2*AV170*(BO170-17/12)))/AV170</f>
        <v>0.44728290572286683</v>
      </c>
      <c r="DO170" s="12">
        <f t="shared" si="39"/>
        <v>-6.8844500397432942</v>
      </c>
      <c r="DP170" s="12">
        <f t="shared" si="40"/>
        <v>-112.08298951158983</v>
      </c>
      <c r="DQ170" s="12">
        <f t="shared" si="41"/>
        <v>-13.914124542082316</v>
      </c>
      <c r="DR170" s="5">
        <f>(2 *DK170 +AU170*$DN170)/2</f>
        <v>-6.6025520138336393</v>
      </c>
      <c r="DS170" s="5">
        <f>(2 *DL170 +AV170*$DN170)/2</f>
        <v>-117.04747188744804</v>
      </c>
      <c r="DT170" s="5">
        <f>(2 *DM170 +AW170*$DN170)/2</f>
        <v>-8.0843227863769211</v>
      </c>
      <c r="DU170" s="5">
        <f>SQRT(DR170^2+DS170^2+DT170^2)</f>
        <v>117.51195957540939</v>
      </c>
      <c r="DV170" s="16">
        <f>DR170/$DU170</f>
        <v>-5.618621319642509E-2</v>
      </c>
      <c r="DW170" s="16">
        <f>DS170/$DU170</f>
        <v>-0.99604731561247362</v>
      </c>
      <c r="DX170" s="16">
        <f>DT170/$DU170</f>
        <v>-6.8795744838116457E-2</v>
      </c>
      <c r="DY170" s="16">
        <f t="shared" si="42"/>
        <v>22.459926835581939</v>
      </c>
      <c r="DZ170" s="9">
        <f>AU170+$DY170*DV170</f>
        <v>-2.5224291810003558</v>
      </c>
      <c r="EA170" s="9">
        <f>AV170+$DY170*DW170</f>
        <v>-0.1727500630024501</v>
      </c>
      <c r="EB170" s="9">
        <f>AW170+$DY170*DX170+32.174</f>
        <v>4.5612265845865387</v>
      </c>
      <c r="EC170" s="9">
        <f t="shared" si="43"/>
        <v>5.2151011028903795</v>
      </c>
      <c r="ED170" s="22">
        <f t="shared" si="44"/>
        <v>7.0156214594531363E-2</v>
      </c>
      <c r="EE170" s="22">
        <f t="shared" si="45"/>
        <v>3.8877581236522664E-2</v>
      </c>
      <c r="EF170" s="22">
        <f t="shared" si="46"/>
        <v>360.55239315744728</v>
      </c>
      <c r="EG170" s="23">
        <f t="shared" si="47"/>
        <v>0.14740490317148294</v>
      </c>
      <c r="EH170" s="12">
        <f>IF(S170="L",1,-1)</f>
        <v>1</v>
      </c>
      <c r="EI170" s="10">
        <f>DEGREES(ATAN(DM170/SQRT(DL170^2+DK170^2)))</f>
        <v>-1.0571662612402997</v>
      </c>
      <c r="EJ170" s="10">
        <f>-DEGREES(ATAN(DK170/SQRT(DL170^2+DM170^2)))*EH170</f>
        <v>2.9649694869458147</v>
      </c>
      <c r="EK170" s="10">
        <f>DEGREES(ATAN(DQ170/SQRT(DP170^2+DO170^2)))</f>
        <v>-7.0633896697804524</v>
      </c>
      <c r="EL170" s="10">
        <f>-DEGREES(ATAN(DO170/SQRT(DP170^2+DQ170^2)))*EH170</f>
        <v>3.4881425564954842</v>
      </c>
      <c r="EM170" s="15">
        <f>(AD170-D170- (DK170/DL170)*(17/12-BO170))*12*EH170</f>
        <v>-2.9749294341762251</v>
      </c>
      <c r="EN170" s="15">
        <f>(AE170-E170-(DM170/DL170)*(17/12-BO170)+0.5*32.174*DN170^2)*12</f>
        <v>6.789305349757969</v>
      </c>
      <c r="EO170" s="15">
        <f t="shared" si="48"/>
        <v>7.412480844533782</v>
      </c>
      <c r="EP170" s="15">
        <f>EM170/DN170*0.4</f>
        <v>-2.6604454550914309</v>
      </c>
      <c r="EQ170" s="15">
        <f>EN170/DN170*0.4</f>
        <v>6.071598322127314</v>
      </c>
      <c r="ER170" s="17">
        <f>SIN(RADIANS(CJ170))*EH170</f>
        <v>1.7452406437283439E-2</v>
      </c>
      <c r="ES170" s="17">
        <f t="shared" si="49"/>
        <v>0.99984769515639127</v>
      </c>
      <c r="ET170" s="16">
        <f t="shared" si="50"/>
        <v>1</v>
      </c>
      <c r="EU170" s="20">
        <f>(0.5*DZ170*DN170^2)*12*EH170</f>
        <v>-3.0278533268315844</v>
      </c>
      <c r="EV170" s="20">
        <f>(0.5*EB170*DN170^2)*12</f>
        <v>5.4751686162685047</v>
      </c>
      <c r="EW170" s="20">
        <f t="shared" si="51"/>
        <v>6.2566258594690369</v>
      </c>
      <c r="EX170" s="14">
        <f t="shared" si="52"/>
        <v>-3.1370465042570559</v>
      </c>
      <c r="EY170" s="14">
        <f t="shared" si="53"/>
        <v>-0.78050432877748754</v>
      </c>
      <c r="EZ170" s="5">
        <f t="shared" si="54"/>
        <v>-3.1042950625836068</v>
      </c>
      <c r="FA170" s="5">
        <f t="shared" si="55"/>
        <v>-0.62204653804003396</v>
      </c>
      <c r="FB170" s="9">
        <f>IFERROR(INDEX('Pitcher Heights'!$B:$B,MATCH(H170,'Pitcher Heights'!A:A,0)),75)</f>
        <v>77</v>
      </c>
      <c r="FC170" s="26">
        <f>(9.58+0.31*FB170+1.02*ABS(D170)-2.57*E170-1.88*BE170)</f>
        <v>8.7746000000000066</v>
      </c>
      <c r="FD170" s="26">
        <f>17.16 -0.25*FB170-0.85*ABS(D170)+2.53*E170+0.665*BE170</f>
        <v>14.6607</v>
      </c>
      <c r="FE170" s="26">
        <f t="shared" si="56"/>
        <v>-11.435045455091437</v>
      </c>
      <c r="FF170" s="26">
        <f t="shared" si="57"/>
        <v>-8.5891016778726872</v>
      </c>
    </row>
    <row r="171" spans="1:162" x14ac:dyDescent="0.25">
      <c r="A171" t="s">
        <v>131</v>
      </c>
      <c r="B171" s="1">
        <v>45505</v>
      </c>
      <c r="C171">
        <v>86.3</v>
      </c>
      <c r="D171">
        <v>2.56</v>
      </c>
      <c r="E171">
        <v>5.56</v>
      </c>
      <c r="F171" t="s">
        <v>114</v>
      </c>
      <c r="G171">
        <v>666310</v>
      </c>
      <c r="H171">
        <v>669432</v>
      </c>
      <c r="J171" t="s">
        <v>128</v>
      </c>
      <c r="O171">
        <v>9</v>
      </c>
      <c r="P171" t="s">
        <v>193</v>
      </c>
      <c r="Q171" t="s">
        <v>118</v>
      </c>
      <c r="R171" t="s">
        <v>119</v>
      </c>
      <c r="S171" t="s">
        <v>119</v>
      </c>
      <c r="T171" t="s">
        <v>120</v>
      </c>
      <c r="U171" t="s">
        <v>121</v>
      </c>
      <c r="V171" t="s">
        <v>129</v>
      </c>
      <c r="Y171">
        <v>2</v>
      </c>
      <c r="Z171">
        <v>2</v>
      </c>
      <c r="AA171">
        <v>2024</v>
      </c>
      <c r="AB171">
        <v>1</v>
      </c>
      <c r="AC171">
        <v>-0.06</v>
      </c>
      <c r="AD171">
        <v>0.43</v>
      </c>
      <c r="AE171">
        <v>1.55</v>
      </c>
      <c r="AI171">
        <v>1</v>
      </c>
      <c r="AJ171">
        <v>2</v>
      </c>
      <c r="AK171" t="s">
        <v>123</v>
      </c>
      <c r="AR171">
        <v>-7.2117782290112498</v>
      </c>
      <c r="AS171">
        <v>-125.598083541756</v>
      </c>
      <c r="AT171">
        <v>-3.2524255249101199</v>
      </c>
      <c r="AU171">
        <v>12.031024109884999</v>
      </c>
      <c r="AV171">
        <v>23.953177212418801</v>
      </c>
      <c r="AW171">
        <v>-32.400056285359099</v>
      </c>
      <c r="AX171">
        <v>3.25</v>
      </c>
      <c r="AY171">
        <v>1.54</v>
      </c>
      <c r="AZ171">
        <v>343</v>
      </c>
      <c r="BA171">
        <v>97.1</v>
      </c>
      <c r="BB171">
        <v>43</v>
      </c>
      <c r="BC171">
        <v>87.7</v>
      </c>
      <c r="BD171">
        <v>1642</v>
      </c>
      <c r="BE171">
        <v>7</v>
      </c>
      <c r="BF171">
        <v>746607</v>
      </c>
      <c r="BG171">
        <v>668939</v>
      </c>
      <c r="BH171">
        <v>663624</v>
      </c>
      <c r="BI171">
        <v>702616</v>
      </c>
      <c r="BJ171">
        <v>602104</v>
      </c>
      <c r="BK171">
        <v>683002</v>
      </c>
      <c r="BL171">
        <v>681297</v>
      </c>
      <c r="BM171">
        <v>656775</v>
      </c>
      <c r="BN171">
        <v>623993</v>
      </c>
      <c r="BO171">
        <v>53.49</v>
      </c>
      <c r="BW171">
        <v>16</v>
      </c>
      <c r="BX171">
        <v>5</v>
      </c>
      <c r="BY171" t="s">
        <v>132</v>
      </c>
      <c r="BZ171">
        <v>2</v>
      </c>
      <c r="CA171">
        <v>1</v>
      </c>
      <c r="CB171">
        <v>2</v>
      </c>
      <c r="CC171">
        <v>1</v>
      </c>
      <c r="CD171">
        <v>1</v>
      </c>
      <c r="CE171">
        <v>2</v>
      </c>
      <c r="CF171">
        <v>2</v>
      </c>
      <c r="CG171">
        <v>1</v>
      </c>
      <c r="CH171" t="s">
        <v>125</v>
      </c>
      <c r="CI171" t="s">
        <v>126</v>
      </c>
      <c r="CJ171">
        <v>114</v>
      </c>
      <c r="CK171">
        <v>0</v>
      </c>
      <c r="CL171">
        <v>0</v>
      </c>
      <c r="CM171">
        <v>67.900000000000006</v>
      </c>
      <c r="CN171">
        <v>8.3000000000000007</v>
      </c>
      <c r="CP171">
        <v>0</v>
      </c>
      <c r="CQ171">
        <v>97.1</v>
      </c>
      <c r="CR171">
        <v>1</v>
      </c>
      <c r="CS171">
        <v>1</v>
      </c>
      <c r="CT171">
        <v>0.64</v>
      </c>
      <c r="CU171">
        <v>0.64</v>
      </c>
      <c r="CV171">
        <v>26</v>
      </c>
      <c r="CW171">
        <v>24</v>
      </c>
      <c r="CX171">
        <v>27</v>
      </c>
      <c r="CY171">
        <v>24</v>
      </c>
      <c r="CZ171">
        <v>1</v>
      </c>
      <c r="DA171">
        <v>0</v>
      </c>
      <c r="DB171">
        <v>6</v>
      </c>
      <c r="DC171">
        <v>3</v>
      </c>
      <c r="DD171">
        <v>6</v>
      </c>
      <c r="DE171">
        <v>2</v>
      </c>
      <c r="DF171">
        <v>3.11</v>
      </c>
      <c r="DG171">
        <v>1</v>
      </c>
      <c r="DH171">
        <v>1</v>
      </c>
      <c r="DI171">
        <v>20.6</v>
      </c>
      <c r="DJ171" s="6">
        <f>(-AS171-SQRT(AS171^2-2*AV171*(50-BO171)))/AV171</f>
        <v>-2.7713809163859477E-2</v>
      </c>
      <c r="DK171" s="2">
        <f>AR171+AU171*$DJ171</f>
        <v>-7.5452037352383954</v>
      </c>
      <c r="DL171" s="2">
        <f>AS171+AV171*$DJ171</f>
        <v>-126.26191732388908</v>
      </c>
      <c r="DM171" s="2">
        <f>AT171+AW171*$DJ171</f>
        <v>-2.3544965481193723</v>
      </c>
      <c r="DN171" s="4">
        <f>(-DL171-SQRT(DL171^2-2*AV171*(BO171-17/12)))/AV171</f>
        <v>0.4299584358683407</v>
      </c>
      <c r="DO171" s="12">
        <f t="shared" si="39"/>
        <v>-2.3723634270579455</v>
      </c>
      <c r="DP171" s="12">
        <f t="shared" si="40"/>
        <v>-115.96304671556031</v>
      </c>
      <c r="DQ171" s="12">
        <f t="shared" si="41"/>
        <v>-16.28517407061857</v>
      </c>
      <c r="DR171" s="5">
        <f>(2 *DK171 +AU171*$DN171)/2</f>
        <v>-4.95878358114817</v>
      </c>
      <c r="DS171" s="5">
        <f>(2 *DL171 +AV171*$DN171)/2</f>
        <v>-121.11248201972469</v>
      </c>
      <c r="DT171" s="5">
        <f>(2 *DM171 +AW171*$DN171)/2</f>
        <v>-9.3198353093689725</v>
      </c>
      <c r="DU171" s="5">
        <f>SQRT(DR171^2+DS171^2+DT171^2)</f>
        <v>121.57171614226955</v>
      </c>
      <c r="DV171" s="16">
        <f>DR171/$DU171</f>
        <v>-4.0788957649862762E-2</v>
      </c>
      <c r="DW171" s="16">
        <f>DS171/$DU171</f>
        <v>-0.99622252496619002</v>
      </c>
      <c r="DX171" s="16">
        <f>DT171/$DU171</f>
        <v>-7.6661213686104554E-2</v>
      </c>
      <c r="DY171" s="16">
        <f t="shared" si="42"/>
        <v>24.336097867224041</v>
      </c>
      <c r="DZ171" s="9">
        <f>AU171+$DY171*DV171</f>
        <v>11.038380044615883</v>
      </c>
      <c r="EA171" s="9">
        <f>AV171+$DY171*DW171</f>
        <v>-0.29099165269144578</v>
      </c>
      <c r="EB171" s="9">
        <f>AW171+$DY171*DX171+32.174</f>
        <v>-2.0916910842443173</v>
      </c>
      <c r="EC171" s="9">
        <f t="shared" si="43"/>
        <v>11.238580059029584</v>
      </c>
      <c r="ED171" s="22">
        <f t="shared" si="44"/>
        <v>0.14125827591348733</v>
      </c>
      <c r="EE171" s="22">
        <f t="shared" si="45"/>
        <v>9.0542537215568486E-2</v>
      </c>
      <c r="EF171" s="22">
        <f t="shared" si="46"/>
        <v>868.70492608993186</v>
      </c>
      <c r="EG171" s="23">
        <f t="shared" si="47"/>
        <v>0.52905293915342988</v>
      </c>
      <c r="EH171" s="12">
        <f>IF(S171="L",1,-1)</f>
        <v>1</v>
      </c>
      <c r="EI171" s="10">
        <f>DEGREES(ATAN(DM171/SQRT(DL171^2+DK171^2)))</f>
        <v>-1.0664097140750646</v>
      </c>
      <c r="EJ171" s="10">
        <f>-DEGREES(ATAN(DK171/SQRT(DL171^2+DM171^2)))*EH171</f>
        <v>3.419241216224953</v>
      </c>
      <c r="EK171" s="10">
        <f>DEGREES(ATAN(DQ171/SQRT(DP171^2+DO171^2)))</f>
        <v>-7.9923560613111091</v>
      </c>
      <c r="EL171" s="10">
        <f>-DEGREES(ATAN(DO171/SQRT(DP171^2+DQ171^2)))*EH171</f>
        <v>1.160603797865035</v>
      </c>
      <c r="EM171" s="15">
        <f>(AD171-D171- (DK171/DL171)*(17/12-BO171))*12*EH171</f>
        <v>11.781797194328741</v>
      </c>
      <c r="EN171" s="15">
        <f>(AE171-E171-(DM171/DL171)*(17/12-BO171)+0.5*32.174*DN171^2)*12</f>
        <v>-0.78047882731243945</v>
      </c>
      <c r="EO171" s="15">
        <f t="shared" si="48"/>
        <v>11.807620095860791</v>
      </c>
      <c r="EP171" s="15">
        <f>EM171/DN171*0.4</f>
        <v>10.960870829790155</v>
      </c>
      <c r="EQ171" s="15">
        <f>EN171/DN171*0.4</f>
        <v>-0.72609700120077003</v>
      </c>
      <c r="ER171" s="17">
        <f>SIN(RADIANS(CJ171))*EH171</f>
        <v>0.91354545764260087</v>
      </c>
      <c r="ES171" s="17">
        <f t="shared" si="49"/>
        <v>0.40673664307580026</v>
      </c>
      <c r="ET171" s="16">
        <f t="shared" si="50"/>
        <v>1</v>
      </c>
      <c r="EU171" s="20">
        <f>(0.5*DZ171*DN171^2)*12*EH171</f>
        <v>12.243611524398336</v>
      </c>
      <c r="EV171" s="20">
        <f>(0.5*EB171*DN171^2)*12</f>
        <v>-2.3200735036321314</v>
      </c>
      <c r="EW171" s="20">
        <f t="shared" si="51"/>
        <v>12.461491251958394</v>
      </c>
      <c r="EX171" s="14">
        <f t="shared" si="52"/>
        <v>0.85947279571873736</v>
      </c>
      <c r="EY171" s="14">
        <f t="shared" si="53"/>
        <v>-7.3886186231721398</v>
      </c>
      <c r="EZ171" s="5">
        <f t="shared" si="54"/>
        <v>0.99499949018562361</v>
      </c>
      <c r="FA171" s="5">
        <f t="shared" si="55"/>
        <v>-5.5830705878172164</v>
      </c>
      <c r="FB171" s="9">
        <f>IFERROR(INDEX('Pitcher Heights'!$B:$B,MATCH(H171,'Pitcher Heights'!A:A,0)),75)</f>
        <v>77</v>
      </c>
      <c r="FC171" s="26">
        <f>(9.58+0.31*FB171+1.02*ABS(D171)-2.57*E171-1.88*BE171)</f>
        <v>8.6120000000000019</v>
      </c>
      <c r="FD171" s="26">
        <f>17.16 -0.25*FB171-0.85*ABS(D171)+2.53*E171+0.665*BE171</f>
        <v>14.455799999999996</v>
      </c>
      <c r="FE171" s="26">
        <f t="shared" si="56"/>
        <v>2.3488708297901528</v>
      </c>
      <c r="FF171" s="26">
        <f t="shared" si="57"/>
        <v>-15.181897001200767</v>
      </c>
    </row>
    <row r="172" spans="1:162" x14ac:dyDescent="0.25">
      <c r="A172" t="s">
        <v>127</v>
      </c>
      <c r="B172" s="1">
        <v>45505</v>
      </c>
      <c r="C172">
        <v>94.1</v>
      </c>
      <c r="D172">
        <v>1.69</v>
      </c>
      <c r="E172">
        <v>5.4</v>
      </c>
      <c r="F172" t="s">
        <v>206</v>
      </c>
      <c r="G172">
        <v>623993</v>
      </c>
      <c r="H172">
        <v>682120</v>
      </c>
      <c r="J172" t="s">
        <v>128</v>
      </c>
      <c r="O172">
        <v>7</v>
      </c>
      <c r="P172" t="s">
        <v>207</v>
      </c>
      <c r="Q172" t="s">
        <v>118</v>
      </c>
      <c r="R172" t="s">
        <v>118</v>
      </c>
      <c r="S172" t="s">
        <v>119</v>
      </c>
      <c r="T172" t="s">
        <v>120</v>
      </c>
      <c r="U172" t="s">
        <v>121</v>
      </c>
      <c r="V172" t="s">
        <v>129</v>
      </c>
      <c r="Y172">
        <v>2</v>
      </c>
      <c r="Z172">
        <v>1</v>
      </c>
      <c r="AA172">
        <v>2024</v>
      </c>
      <c r="AB172">
        <v>1.29</v>
      </c>
      <c r="AC172">
        <v>-0.06</v>
      </c>
      <c r="AD172">
        <v>-0.49</v>
      </c>
      <c r="AE172">
        <v>1.79</v>
      </c>
      <c r="AF172">
        <v>596103</v>
      </c>
      <c r="AH172">
        <v>668939</v>
      </c>
      <c r="AI172">
        <v>2</v>
      </c>
      <c r="AJ172">
        <v>8</v>
      </c>
      <c r="AK172" t="s">
        <v>140</v>
      </c>
      <c r="AR172">
        <v>-8.5749833825460602</v>
      </c>
      <c r="AS172">
        <v>-136.72514589327699</v>
      </c>
      <c r="AT172">
        <v>-3.5311126376107498</v>
      </c>
      <c r="AU172">
        <v>18.066051085447</v>
      </c>
      <c r="AV172">
        <v>29.563896903356699</v>
      </c>
      <c r="AW172">
        <v>-32.297425589403502</v>
      </c>
      <c r="AX172">
        <v>3.33</v>
      </c>
      <c r="AY172">
        <v>1.57</v>
      </c>
      <c r="AZ172">
        <v>3</v>
      </c>
      <c r="BA172">
        <v>72</v>
      </c>
      <c r="BB172">
        <v>-34</v>
      </c>
      <c r="BC172">
        <v>94.8</v>
      </c>
      <c r="BD172">
        <v>2213</v>
      </c>
      <c r="BE172">
        <v>6.7</v>
      </c>
      <c r="BF172">
        <v>746607</v>
      </c>
      <c r="BG172">
        <v>666310</v>
      </c>
      <c r="BH172">
        <v>647304</v>
      </c>
      <c r="BI172">
        <v>671289</v>
      </c>
      <c r="BJ172">
        <v>608070</v>
      </c>
      <c r="BK172">
        <v>677587</v>
      </c>
      <c r="BL172">
        <v>680757</v>
      </c>
      <c r="BM172">
        <v>657041</v>
      </c>
      <c r="BN172">
        <v>678877</v>
      </c>
      <c r="BO172">
        <v>53.77</v>
      </c>
      <c r="BW172">
        <v>68</v>
      </c>
      <c r="BX172">
        <v>4</v>
      </c>
      <c r="BY172" t="s">
        <v>130</v>
      </c>
      <c r="BZ172">
        <v>10</v>
      </c>
      <c r="CA172">
        <v>3</v>
      </c>
      <c r="CB172">
        <v>3</v>
      </c>
      <c r="CC172">
        <v>10</v>
      </c>
      <c r="CD172">
        <v>3</v>
      </c>
      <c r="CE172">
        <v>10</v>
      </c>
      <c r="CF172">
        <v>3</v>
      </c>
      <c r="CG172">
        <v>10</v>
      </c>
      <c r="CH172" t="s">
        <v>142</v>
      </c>
      <c r="CI172" t="s">
        <v>126</v>
      </c>
      <c r="CJ172">
        <v>125</v>
      </c>
      <c r="CK172">
        <v>0</v>
      </c>
      <c r="CL172">
        <v>-9.6000000000000002E-2</v>
      </c>
      <c r="CM172">
        <v>73.400000000000006</v>
      </c>
      <c r="CN172">
        <v>7.4</v>
      </c>
      <c r="CP172">
        <v>9.6000000000000002E-2</v>
      </c>
      <c r="CQ172">
        <v>88</v>
      </c>
      <c r="CR172">
        <v>7</v>
      </c>
      <c r="CS172">
        <v>-7</v>
      </c>
      <c r="CT172">
        <v>0.998</v>
      </c>
      <c r="CU172">
        <v>2E-3</v>
      </c>
      <c r="CV172">
        <v>27</v>
      </c>
      <c r="CW172">
        <v>29</v>
      </c>
      <c r="CX172">
        <v>28</v>
      </c>
      <c r="CY172">
        <v>30</v>
      </c>
      <c r="CZ172">
        <v>1</v>
      </c>
      <c r="DA172">
        <v>3</v>
      </c>
      <c r="DB172">
        <v>2</v>
      </c>
      <c r="DC172">
        <v>1</v>
      </c>
      <c r="DD172">
        <v>3</v>
      </c>
      <c r="DE172">
        <v>1</v>
      </c>
      <c r="DF172">
        <v>2.63</v>
      </c>
      <c r="DG172">
        <v>1.29</v>
      </c>
      <c r="DH172">
        <v>-1.29</v>
      </c>
      <c r="DI172">
        <v>23.8</v>
      </c>
      <c r="DJ172" s="6">
        <f>(-AS172-SQRT(AS172^2-2*AV172*(50-BO172)))/AV172</f>
        <v>-2.7491854176185535E-2</v>
      </c>
      <c r="DK172" s="2">
        <f>AR172+AU172*$DJ172</f>
        <v>-9.0716526245266884</v>
      </c>
      <c r="DL172" s="2">
        <f>AS172+AV172*$DJ172</f>
        <v>-137.53791223582385</v>
      </c>
      <c r="DM172" s="2">
        <f>AT172+AW172*$DJ172</f>
        <v>-2.6431965230406655</v>
      </c>
      <c r="DN172" s="4">
        <f>(-DL172-SQRT(DL172^2-2*AV172*(BO172-17/12)))/AV172</f>
        <v>0.39764034722751102</v>
      </c>
      <c r="DO172" s="12">
        <f t="shared" si="39"/>
        <v>-1.8878617978795909</v>
      </c>
      <c r="DP172" s="12">
        <f t="shared" si="40"/>
        <v>-125.78211400577476</v>
      </c>
      <c r="DQ172" s="12">
        <f t="shared" si="41"/>
        <v>-15.485956048965775</v>
      </c>
      <c r="DR172" s="5">
        <f>(2 *DK172 +AU172*$DN172)/2</f>
        <v>-5.4797572112031396</v>
      </c>
      <c r="DS172" s="5">
        <f>(2 *DL172 +AV172*$DN172)/2</f>
        <v>-131.66001312079931</v>
      </c>
      <c r="DT172" s="5">
        <f>(2 *DM172 +AW172*$DN172)/2</f>
        <v>-9.06457628600322</v>
      </c>
      <c r="DU172" s="5">
        <f>SQRT(DR172^2+DS172^2+DT172^2)</f>
        <v>132.08540168128934</v>
      </c>
      <c r="DV172" s="16">
        <f>DR172/$DU172</f>
        <v>-4.1486471187976701E-2</v>
      </c>
      <c r="DW172" s="16">
        <f>DS172/$DU172</f>
        <v>-0.99677944303401178</v>
      </c>
      <c r="DX172" s="16">
        <f>DT172/$DU172</f>
        <v>-6.862663224415412E-2</v>
      </c>
      <c r="DY172" s="16">
        <f t="shared" si="42"/>
        <v>30.209711114546234</v>
      </c>
      <c r="DZ172" s="9">
        <f>AU172+$DY172*DV172</f>
        <v>16.812756775696279</v>
      </c>
      <c r="EA172" s="9">
        <f>AV172+$DY172*DW172</f>
        <v>-0.54852211561908959</v>
      </c>
      <c r="EB172" s="9">
        <f>AW172+$DY172*DX172+32.174</f>
        <v>-2.1966163242636014</v>
      </c>
      <c r="EC172" s="9">
        <f t="shared" si="43"/>
        <v>16.96451561896377</v>
      </c>
      <c r="ED172" s="22">
        <f t="shared" si="44"/>
        <v>0.18063394785995915</v>
      </c>
      <c r="EE172" s="22">
        <f t="shared" si="45"/>
        <v>0.12804031529821422</v>
      </c>
      <c r="EF172" s="22">
        <f t="shared" si="46"/>
        <v>1334.7152812093163</v>
      </c>
      <c r="EG172" s="23">
        <f t="shared" si="47"/>
        <v>0.60312484464948768</v>
      </c>
      <c r="EH172" s="12">
        <f>IF(S172="L",1,-1)</f>
        <v>1</v>
      </c>
      <c r="EI172" s="10">
        <f>DEGREES(ATAN(DM172/SQRT(DL172^2+DK172^2)))</f>
        <v>-1.0985853606115157</v>
      </c>
      <c r="EJ172" s="10">
        <f>-DEGREES(ATAN(DK172/SQRT(DL172^2+DM172^2)))*EH172</f>
        <v>3.7729240684426402</v>
      </c>
      <c r="EK172" s="10">
        <f>DEGREES(ATAN(DQ172/SQRT(DP172^2+DO172^2)))</f>
        <v>-7.0179988978535901</v>
      </c>
      <c r="EL172" s="10">
        <f>-DEGREES(ATAN(DO172/SQRT(DP172^2+DQ172^2)))*EH172</f>
        <v>0.85344399404534999</v>
      </c>
      <c r="EM172" s="15">
        <f>(AD172-D172- (DK172/DL172)*(17/12-BO172))*12*EH172</f>
        <v>15.277120515983883</v>
      </c>
      <c r="EN172" s="15">
        <f>(AE172-E172-(DM172/DL172)*(17/12-BO172)+0.5*32.174*DN172^2)*12</f>
        <v>-0.72281458007610944</v>
      </c>
      <c r="EO172" s="15">
        <f t="shared" si="48"/>
        <v>15.294210413652163</v>
      </c>
      <c r="EP172" s="15">
        <f>EM172/DN172*0.4</f>
        <v>15.367777060352518</v>
      </c>
      <c r="EQ172" s="15">
        <f>EN172/DN172*0.4</f>
        <v>-0.72710386168388408</v>
      </c>
      <c r="ER172" s="17">
        <f>SIN(RADIANS(CJ172))*EH172</f>
        <v>0.81915204428899169</v>
      </c>
      <c r="ES172" s="17">
        <f t="shared" si="49"/>
        <v>0.57357643635104616</v>
      </c>
      <c r="ET172" s="16">
        <f t="shared" si="50"/>
        <v>1</v>
      </c>
      <c r="EU172" s="20">
        <f>(0.5*DZ172*DN172^2)*12*EH172</f>
        <v>15.950381294266474</v>
      </c>
      <c r="EV172" s="20">
        <f>(0.5*EB172*DN172^2)*12</f>
        <v>-2.0839454467016472</v>
      </c>
      <c r="EW172" s="20">
        <f t="shared" si="51"/>
        <v>16.085940819775335</v>
      </c>
      <c r="EX172" s="14">
        <f t="shared" si="52"/>
        <v>2.7735499874357696</v>
      </c>
      <c r="EY172" s="14">
        <f t="shared" si="53"/>
        <v>-11.31046205746221</v>
      </c>
      <c r="EZ172" s="5">
        <f t="shared" si="54"/>
        <v>2.7488367898547281</v>
      </c>
      <c r="FA172" s="5">
        <f t="shared" si="55"/>
        <v>-9.4952132859417766</v>
      </c>
      <c r="FB172" s="9">
        <f>IFERROR(INDEX('Pitcher Heights'!$B:$B,MATCH(H172,'Pitcher Heights'!A:A,0)),75)</f>
        <v>78</v>
      </c>
      <c r="FC172" s="26">
        <f>(9.58+0.31*FB172+1.02*ABS(D172)-2.57*E172-1.88*BE172)</f>
        <v>9.0097999999999949</v>
      </c>
      <c r="FD172" s="26">
        <f>17.16 -0.25*FB172-0.85*ABS(D172)+2.53*E172+0.665*BE172</f>
        <v>14.341000000000001</v>
      </c>
      <c r="FE172" s="26">
        <f t="shared" si="56"/>
        <v>6.357977060352523</v>
      </c>
      <c r="FF172" s="26">
        <f t="shared" si="57"/>
        <v>-15.068103861683886</v>
      </c>
    </row>
    <row r="173" spans="1:162" x14ac:dyDescent="0.25">
      <c r="A173" t="s">
        <v>143</v>
      </c>
      <c r="B173" s="1">
        <v>45505</v>
      </c>
      <c r="C173">
        <v>93.4</v>
      </c>
      <c r="D173">
        <v>-1.53</v>
      </c>
      <c r="E173">
        <v>6.24</v>
      </c>
      <c r="F173" t="s">
        <v>178</v>
      </c>
      <c r="G173">
        <v>647304</v>
      </c>
      <c r="H173">
        <v>544150</v>
      </c>
      <c r="J173" t="s">
        <v>128</v>
      </c>
      <c r="O173">
        <v>11</v>
      </c>
      <c r="P173" t="s">
        <v>179</v>
      </c>
      <c r="Q173" t="s">
        <v>118</v>
      </c>
      <c r="R173" t="s">
        <v>119</v>
      </c>
      <c r="S173" t="s">
        <v>118</v>
      </c>
      <c r="T173" t="s">
        <v>120</v>
      </c>
      <c r="U173" t="s">
        <v>121</v>
      </c>
      <c r="V173" t="s">
        <v>129</v>
      </c>
      <c r="Y173">
        <v>1</v>
      </c>
      <c r="Z173">
        <v>2</v>
      </c>
      <c r="AA173">
        <v>2024</v>
      </c>
      <c r="AB173">
        <v>-0.48</v>
      </c>
      <c r="AC173">
        <v>1.33</v>
      </c>
      <c r="AD173">
        <v>-0.18</v>
      </c>
      <c r="AE173">
        <v>3.96</v>
      </c>
      <c r="AI173">
        <v>0</v>
      </c>
      <c r="AJ173">
        <v>7</v>
      </c>
      <c r="AK173" t="s">
        <v>123</v>
      </c>
      <c r="AR173">
        <v>4.5576356206415998</v>
      </c>
      <c r="AS173">
        <v>-135.99073276449701</v>
      </c>
      <c r="AT173">
        <v>-3.0712365274424198</v>
      </c>
      <c r="AU173">
        <v>-7.0048930921565198</v>
      </c>
      <c r="AV173">
        <v>30.456391760868101</v>
      </c>
      <c r="AW173">
        <v>-15.2533538191791</v>
      </c>
      <c r="AX173">
        <v>3.13</v>
      </c>
      <c r="AY173">
        <v>1.5</v>
      </c>
      <c r="AZ173">
        <v>65</v>
      </c>
      <c r="BA173">
        <v>79.900000000000006</v>
      </c>
      <c r="BB173">
        <v>86</v>
      </c>
      <c r="BC173">
        <v>93.8</v>
      </c>
      <c r="BD173">
        <v>2399</v>
      </c>
      <c r="BE173">
        <v>6.6</v>
      </c>
      <c r="BF173">
        <v>746607</v>
      </c>
      <c r="BG173">
        <v>668939</v>
      </c>
      <c r="BH173">
        <v>663624</v>
      </c>
      <c r="BI173">
        <v>702616</v>
      </c>
      <c r="BJ173">
        <v>602104</v>
      </c>
      <c r="BK173">
        <v>683002</v>
      </c>
      <c r="BL173">
        <v>681297</v>
      </c>
      <c r="BM173">
        <v>656775</v>
      </c>
      <c r="BN173">
        <v>623993</v>
      </c>
      <c r="BO173">
        <v>53.94</v>
      </c>
      <c r="BW173">
        <v>56</v>
      </c>
      <c r="BX173">
        <v>4</v>
      </c>
      <c r="BY173" t="s">
        <v>144</v>
      </c>
      <c r="BZ173">
        <v>7</v>
      </c>
      <c r="CA173">
        <v>2</v>
      </c>
      <c r="CB173">
        <v>7</v>
      </c>
      <c r="CC173">
        <v>2</v>
      </c>
      <c r="CD173">
        <v>2</v>
      </c>
      <c r="CE173">
        <v>7</v>
      </c>
      <c r="CF173">
        <v>7</v>
      </c>
      <c r="CG173">
        <v>2</v>
      </c>
      <c r="CH173" t="s">
        <v>125</v>
      </c>
      <c r="CI173" t="s">
        <v>126</v>
      </c>
      <c r="CJ173">
        <v>216</v>
      </c>
      <c r="CK173">
        <v>0</v>
      </c>
      <c r="CL173">
        <v>0</v>
      </c>
      <c r="CM173">
        <v>70</v>
      </c>
      <c r="CN173">
        <v>6.6</v>
      </c>
      <c r="CP173">
        <v>0</v>
      </c>
      <c r="CQ173">
        <v>88</v>
      </c>
      <c r="CR173">
        <v>5</v>
      </c>
      <c r="CS173">
        <v>5</v>
      </c>
      <c r="CT173">
        <v>0.98799999999999999</v>
      </c>
      <c r="CU173">
        <v>0.98799999999999999</v>
      </c>
      <c r="CV173">
        <v>34</v>
      </c>
      <c r="CW173">
        <v>27</v>
      </c>
      <c r="CX173">
        <v>35</v>
      </c>
      <c r="CY173">
        <v>27</v>
      </c>
      <c r="CZ173">
        <v>1</v>
      </c>
      <c r="DA173">
        <v>3</v>
      </c>
      <c r="DB173">
        <v>4</v>
      </c>
      <c r="DC173">
        <v>2</v>
      </c>
      <c r="DD173">
        <v>5</v>
      </c>
      <c r="DE173">
        <v>1</v>
      </c>
      <c r="DF173">
        <v>1.29</v>
      </c>
      <c r="DG173">
        <v>0.48</v>
      </c>
      <c r="DH173">
        <v>-0.48</v>
      </c>
      <c r="DI173">
        <v>37.4</v>
      </c>
      <c r="DJ173" s="6">
        <f>(-AS173-SQRT(AS173^2-2*AV173*(50-BO173)))/AV173</f>
        <v>-2.887917070382532E-2</v>
      </c>
      <c r="DK173" s="2">
        <f>AR173+AU173*$DJ173</f>
        <v>4.7599311240120343</v>
      </c>
      <c r="DL173" s="2">
        <f>AS173+AV173*$DJ173</f>
        <v>-136.8702881011817</v>
      </c>
      <c r="DM173" s="2">
        <f>AT173+AW173*$DJ173</f>
        <v>-2.6307323186925009</v>
      </c>
      <c r="DN173" s="4">
        <f>(-DL173-SQRT(DL173^2-2*AV173*(BO173-17/12)))/AV173</f>
        <v>0.40169842982612791</v>
      </c>
      <c r="DO173" s="12">
        <f t="shared" si="39"/>
        <v>1.9460765677928702</v>
      </c>
      <c r="DP173" s="12">
        <f t="shared" si="40"/>
        <v>-124.63600335267157</v>
      </c>
      <c r="DQ173" s="12">
        <f t="shared" si="41"/>
        <v>-8.7579805974391167</v>
      </c>
      <c r="DR173" s="5">
        <f>(2 *DK173 +AU173*$DN173)/2</f>
        <v>3.3530038459024523</v>
      </c>
      <c r="DS173" s="5">
        <f>(2 *DL173 +AV173*$DN173)/2</f>
        <v>-130.75314572692662</v>
      </c>
      <c r="DT173" s="5">
        <f>(2 *DM173 +AW173*$DN173)/2</f>
        <v>-5.6943564580658084</v>
      </c>
      <c r="DU173" s="5">
        <f>SQRT(DR173^2+DS173^2+DT173^2)</f>
        <v>130.9200269162402</v>
      </c>
      <c r="DV173" s="16">
        <f>DR173/$DU173</f>
        <v>2.5611084299941609E-2</v>
      </c>
      <c r="DW173" s="16">
        <f>DS173/$DU173</f>
        <v>-0.99872531962263988</v>
      </c>
      <c r="DX173" s="16">
        <f>DT173/$DU173</f>
        <v>-4.349492275699679E-2</v>
      </c>
      <c r="DY173" s="16">
        <f t="shared" si="42"/>
        <v>31.332934702053905</v>
      </c>
      <c r="DZ173" s="9">
        <f>AU173+$DY173*DV173</f>
        <v>-6.2024226601376515</v>
      </c>
      <c r="EA173" s="9">
        <f>AV173+$DY173*DW173</f>
        <v>-0.83660346415598852</v>
      </c>
      <c r="EB173" s="9">
        <f>AW173+$DY173*DX173+32.174</f>
        <v>15.55782260620504</v>
      </c>
      <c r="EC173" s="9">
        <f t="shared" si="43"/>
        <v>16.76949004762433</v>
      </c>
      <c r="ED173" s="22">
        <f t="shared" si="44"/>
        <v>0.18175034195464407</v>
      </c>
      <c r="EE173" s="22">
        <f t="shared" si="45"/>
        <v>0.1292374265349602</v>
      </c>
      <c r="EF173" s="22">
        <f t="shared" si="46"/>
        <v>1335.3080400940225</v>
      </c>
      <c r="EG173" s="23">
        <f t="shared" si="47"/>
        <v>0.55661027098541993</v>
      </c>
      <c r="EH173" s="12">
        <f>IF(S173="L",1,-1)</f>
        <v>-1</v>
      </c>
      <c r="EI173" s="10">
        <f>DEGREES(ATAN(DM173/SQRT(DL173^2+DK173^2)))</f>
        <v>-1.1004599371110722</v>
      </c>
      <c r="EJ173" s="10">
        <f>-DEGREES(ATAN(DK173/SQRT(DL173^2+DM173^2)))*EH173</f>
        <v>1.9914022137988912</v>
      </c>
      <c r="EK173" s="10">
        <f>DEGREES(ATAN(DQ173/SQRT(DP173^2+DO173^2)))</f>
        <v>-4.018991263972878</v>
      </c>
      <c r="EL173" s="10">
        <f>-DEGREES(ATAN(DO173/SQRT(DP173^2+DQ173^2)))*EH173</f>
        <v>0.89234822666099645</v>
      </c>
      <c r="EM173" s="15">
        <f>(AD173-D173- (DK173/DL173)*(17/12-BO173))*12*EH173</f>
        <v>5.7192158536590618</v>
      </c>
      <c r="EN173" s="15">
        <f>(AE173-E173-(DM173/DL173)*(17/12-BO173)+0.5*32.174*DN173^2)*12</f>
        <v>15.904268993438912</v>
      </c>
      <c r="EO173" s="15">
        <f t="shared" si="48"/>
        <v>16.901337290179363</v>
      </c>
      <c r="EP173" s="15">
        <f>EM173/DN173*0.4</f>
        <v>5.6950343133126822</v>
      </c>
      <c r="EQ173" s="15">
        <f>EN173/DN173*0.4</f>
        <v>15.837023809451237</v>
      </c>
      <c r="ER173" s="17">
        <f>SIN(RADIANS(CJ173))*EH173</f>
        <v>0.58778525229247303</v>
      </c>
      <c r="ES173" s="17">
        <f t="shared" si="49"/>
        <v>0.80901699437494756</v>
      </c>
      <c r="ET173" s="16">
        <f t="shared" si="50"/>
        <v>1</v>
      </c>
      <c r="EU173" s="20">
        <f>(0.5*DZ173*DN173^2)*12*EH173</f>
        <v>6.0049981274327315</v>
      </c>
      <c r="EV173" s="20">
        <f>(0.5*EB173*DN173^2)*12</f>
        <v>15.062613552220977</v>
      </c>
      <c r="EW173" s="20">
        <f t="shared" si="51"/>
        <v>16.215496586106195</v>
      </c>
      <c r="EX173" s="14">
        <f t="shared" si="52"/>
        <v>-3.5262316244794327</v>
      </c>
      <c r="EY173" s="14">
        <f t="shared" si="53"/>
        <v>1.9440012418321206</v>
      </c>
      <c r="EZ173" s="5">
        <f t="shared" si="54"/>
        <v>-4.2151409495291983</v>
      </c>
      <c r="FA173" s="5">
        <f t="shared" si="55"/>
        <v>2.2307998980207824</v>
      </c>
      <c r="FB173" s="9">
        <f>IFERROR(INDEX('Pitcher Heights'!$B:$B,MATCH(H173,'Pitcher Heights'!A:A,0)),75)</f>
        <v>75</v>
      </c>
      <c r="FC173" s="26">
        <f>(9.58+0.31*FB173+1.02*ABS(D173)-2.57*E173-1.88*BE173)</f>
        <v>5.9458000000000002</v>
      </c>
      <c r="FD173" s="26">
        <f>17.16 -0.25*FB173-0.85*ABS(D173)+2.53*E173+0.665*BE173</f>
        <v>17.285699999999999</v>
      </c>
      <c r="FE173" s="26">
        <f t="shared" si="56"/>
        <v>-0.25076568668731802</v>
      </c>
      <c r="FF173" s="26">
        <f t="shared" si="57"/>
        <v>-1.4486761905487615</v>
      </c>
    </row>
    <row r="174" spans="1:162" x14ac:dyDescent="0.25">
      <c r="A174" t="s">
        <v>131</v>
      </c>
      <c r="B174" s="1">
        <v>45505</v>
      </c>
      <c r="C174">
        <v>84.2</v>
      </c>
      <c r="D174">
        <v>-1.38</v>
      </c>
      <c r="E174">
        <v>5.14</v>
      </c>
      <c r="F174" t="s">
        <v>134</v>
      </c>
      <c r="G174">
        <v>683002</v>
      </c>
      <c r="H174">
        <v>594902</v>
      </c>
      <c r="I174" t="s">
        <v>146</v>
      </c>
      <c r="J174" t="s">
        <v>136</v>
      </c>
      <c r="O174">
        <v>8</v>
      </c>
      <c r="P174" t="s">
        <v>147</v>
      </c>
      <c r="Q174" t="s">
        <v>118</v>
      </c>
      <c r="R174" t="s">
        <v>119</v>
      </c>
      <c r="S174" t="s">
        <v>118</v>
      </c>
      <c r="T174" t="s">
        <v>120</v>
      </c>
      <c r="U174" t="s">
        <v>121</v>
      </c>
      <c r="V174" t="s">
        <v>138</v>
      </c>
      <c r="W174">
        <v>8</v>
      </c>
      <c r="X174" t="s">
        <v>148</v>
      </c>
      <c r="Y174">
        <v>0</v>
      </c>
      <c r="Z174">
        <v>0</v>
      </c>
      <c r="AA174">
        <v>2024</v>
      </c>
      <c r="AB174">
        <v>-1.04</v>
      </c>
      <c r="AC174">
        <v>0.83</v>
      </c>
      <c r="AD174">
        <v>0.2</v>
      </c>
      <c r="AE174">
        <v>1.82</v>
      </c>
      <c r="AI174">
        <v>2</v>
      </c>
      <c r="AJ174">
        <v>6</v>
      </c>
      <c r="AK174" t="s">
        <v>140</v>
      </c>
      <c r="AL174">
        <v>152.37</v>
      </c>
      <c r="AM174">
        <v>88.5</v>
      </c>
      <c r="AR174">
        <v>5.8173213660460901</v>
      </c>
      <c r="AS174">
        <v>-122.573111519188</v>
      </c>
      <c r="AT174">
        <v>-3.03350941367317</v>
      </c>
      <c r="AU174">
        <v>-11.631957165302399</v>
      </c>
      <c r="AV174">
        <v>23.1979165305241</v>
      </c>
      <c r="AW174">
        <v>-23.408730648253599</v>
      </c>
      <c r="AX174">
        <v>3.65</v>
      </c>
      <c r="AY174">
        <v>1.72</v>
      </c>
      <c r="AZ174">
        <v>197</v>
      </c>
      <c r="BA174">
        <v>108.1</v>
      </c>
      <c r="BB174">
        <v>7</v>
      </c>
      <c r="BC174">
        <v>85.5</v>
      </c>
      <c r="BD174">
        <v>1858</v>
      </c>
      <c r="BE174">
        <v>7</v>
      </c>
      <c r="BF174">
        <v>746607</v>
      </c>
      <c r="BG174">
        <v>666310</v>
      </c>
      <c r="BH174">
        <v>647304</v>
      </c>
      <c r="BI174">
        <v>671289</v>
      </c>
      <c r="BJ174">
        <v>608070</v>
      </c>
      <c r="BK174">
        <v>677587</v>
      </c>
      <c r="BL174">
        <v>680757</v>
      </c>
      <c r="BM174">
        <v>657041</v>
      </c>
      <c r="BN174">
        <v>678877</v>
      </c>
      <c r="BO174">
        <v>53.46</v>
      </c>
      <c r="BP174">
        <v>0.64900000000000002</v>
      </c>
      <c r="BQ174">
        <v>0.59299999999999997</v>
      </c>
      <c r="BR174">
        <v>0.9</v>
      </c>
      <c r="BS174">
        <v>1</v>
      </c>
      <c r="BT174">
        <v>1</v>
      </c>
      <c r="BU174">
        <v>0</v>
      </c>
      <c r="BV174">
        <v>4</v>
      </c>
      <c r="BW174">
        <v>46</v>
      </c>
      <c r="BX174">
        <v>1</v>
      </c>
      <c r="BY174" t="s">
        <v>132</v>
      </c>
      <c r="BZ174">
        <v>5</v>
      </c>
      <c r="CA174">
        <v>2</v>
      </c>
      <c r="CB174">
        <v>2</v>
      </c>
      <c r="CC174">
        <v>5</v>
      </c>
      <c r="CD174">
        <v>2</v>
      </c>
      <c r="CE174">
        <v>5</v>
      </c>
      <c r="CF174">
        <v>2</v>
      </c>
      <c r="CG174">
        <v>5</v>
      </c>
      <c r="CH174" t="s">
        <v>125</v>
      </c>
      <c r="CI174" t="s">
        <v>126</v>
      </c>
      <c r="CJ174">
        <v>238</v>
      </c>
      <c r="CK174">
        <v>-1.2E-2</v>
      </c>
      <c r="CL174">
        <v>0.128</v>
      </c>
      <c r="CM174">
        <v>79.8</v>
      </c>
      <c r="CN174">
        <v>7.3</v>
      </c>
      <c r="CO174">
        <v>0.74</v>
      </c>
      <c r="CP174">
        <v>-0.128</v>
      </c>
      <c r="CQ174">
        <v>108.1</v>
      </c>
      <c r="CR174">
        <v>3</v>
      </c>
      <c r="CS174">
        <v>-3</v>
      </c>
      <c r="CT174">
        <v>0.90900000000000003</v>
      </c>
      <c r="CU174">
        <v>9.0999999999999998E-2</v>
      </c>
      <c r="CV174">
        <v>32</v>
      </c>
      <c r="CW174">
        <v>23</v>
      </c>
      <c r="CX174">
        <v>32</v>
      </c>
      <c r="CY174">
        <v>23</v>
      </c>
      <c r="CZ174">
        <v>3</v>
      </c>
      <c r="DA174">
        <v>2</v>
      </c>
      <c r="DB174">
        <v>6</v>
      </c>
      <c r="DC174">
        <v>1</v>
      </c>
      <c r="DD174">
        <v>6</v>
      </c>
      <c r="DE174">
        <v>1</v>
      </c>
      <c r="DF174">
        <v>2.37</v>
      </c>
      <c r="DG174">
        <v>1.04</v>
      </c>
      <c r="DH174">
        <v>-1.04</v>
      </c>
      <c r="DI174">
        <v>35.799999999999997</v>
      </c>
      <c r="DJ174" s="6">
        <f>(-AS174-SQRT(AS174^2-2*AV174*(50-BO174)))/AV174</f>
        <v>-2.8153048339767128E-2</v>
      </c>
      <c r="DK174" s="2">
        <f>AR174+AU174*$DJ174</f>
        <v>6.1447964184069495</v>
      </c>
      <c r="DL174" s="2">
        <f>AS174+AV174*$DJ174</f>
        <v>-123.22620358465373</v>
      </c>
      <c r="DM174" s="2">
        <f>AT174+AW174*$DJ174</f>
        <v>-2.3744822881602978</v>
      </c>
      <c r="DN174" s="4">
        <f>(-DL174-SQRT(DL174^2-2*AV174*(BO174-17/12)))/AV174</f>
        <v>0.4406137584983062</v>
      </c>
      <c r="DO174" s="12">
        <f t="shared" si="39"/>
        <v>1.0195960531117558</v>
      </c>
      <c r="DP174" s="12">
        <f t="shared" si="40"/>
        <v>-113.00488239280952</v>
      </c>
      <c r="DQ174" s="12">
        <f t="shared" si="41"/>
        <v>-12.688691080761808</v>
      </c>
      <c r="DR174" s="5">
        <f>(2 *DK174 +AU174*$DN174)/2</f>
        <v>3.5821962357593526</v>
      </c>
      <c r="DS174" s="5">
        <f>(2 *DL174 +AV174*$DN174)/2</f>
        <v>-118.11554298873162</v>
      </c>
      <c r="DT174" s="5">
        <f>(2 *DM174 +AW174*$DN174)/2</f>
        <v>-7.5315866844610531</v>
      </c>
      <c r="DU174" s="5">
        <f>SQRT(DR174^2+DS174^2+DT174^2)</f>
        <v>118.40962132943399</v>
      </c>
      <c r="DV174" s="16">
        <f>DR174/$DU174</f>
        <v>3.0252577413393843E-2</v>
      </c>
      <c r="DW174" s="16">
        <f>DS174/$DU174</f>
        <v>-0.99751643204833673</v>
      </c>
      <c r="DX174" s="16">
        <f>DT174/$DU174</f>
        <v>-6.3606205305791891E-2</v>
      </c>
      <c r="DY174" s="16">
        <f t="shared" si="42"/>
        <v>24.049725135043868</v>
      </c>
      <c r="DZ174" s="9">
        <f>AU174+$DY174*DV174</f>
        <v>-10.904390993883641</v>
      </c>
      <c r="EA174" s="9">
        <f>AV174+$DY174*DW174</f>
        <v>-0.79207947792806266</v>
      </c>
      <c r="EB174" s="9">
        <f>AW174+$DY174*DX174+32.174</f>
        <v>7.2355575972589357</v>
      </c>
      <c r="EC174" s="9">
        <f t="shared" si="43"/>
        <v>13.110546387931242</v>
      </c>
      <c r="ED174" s="22">
        <f t="shared" si="44"/>
        <v>0.17370581586009065</v>
      </c>
      <c r="EE174" s="22">
        <f t="shared" si="45"/>
        <v>0.12079828633599599</v>
      </c>
      <c r="EF174" s="22">
        <f t="shared" si="46"/>
        <v>1128.846373693513</v>
      </c>
      <c r="EG174" s="23">
        <f t="shared" si="47"/>
        <v>0.60755994278445258</v>
      </c>
      <c r="EH174" s="12">
        <f>IF(S174="L",1,-1)</f>
        <v>-1</v>
      </c>
      <c r="EI174" s="10">
        <f>DEGREES(ATAN(DM174/SQRT(DL174^2+DK174^2)))</f>
        <v>-1.1025431523154952</v>
      </c>
      <c r="EJ174" s="10">
        <f>-DEGREES(ATAN(DK174/SQRT(DL174^2+DM174^2)))*EH174</f>
        <v>2.8542170463103753</v>
      </c>
      <c r="EK174" s="10">
        <f>DEGREES(ATAN(DQ174/SQRT(DP174^2+DO174^2)))</f>
        <v>-6.4063321056618898</v>
      </c>
      <c r="EL174" s="10">
        <f>-DEGREES(ATAN(DO174/SQRT(DP174^2+DQ174^2)))*EH174</f>
        <v>0.51371387869394114</v>
      </c>
      <c r="EM174" s="15">
        <f>(AD174-D174- (DK174/DL174)*(17/12-BO174))*12*EH174</f>
        <v>12.182306973591022</v>
      </c>
      <c r="EN174" s="15">
        <f>(AE174-E174-(DM174/DL174)*(17/12-BO174)+0.5*32.174*DN174^2)*12</f>
        <v>9.6717168537933116</v>
      </c>
      <c r="EO174" s="15">
        <f t="shared" si="48"/>
        <v>15.554764867999582</v>
      </c>
      <c r="EP174" s="15">
        <f>EM174/DN174*0.4</f>
        <v>11.059397704793055</v>
      </c>
      <c r="EQ174" s="15">
        <f>EN174/DN174*0.4</f>
        <v>8.7802222851654257</v>
      </c>
      <c r="ER174" s="17">
        <f>SIN(RADIANS(CJ174))*EH174</f>
        <v>0.84804809615642596</v>
      </c>
      <c r="ES174" s="17">
        <f t="shared" si="49"/>
        <v>0.52991926423320501</v>
      </c>
      <c r="ET174" s="16">
        <f t="shared" si="50"/>
        <v>1</v>
      </c>
      <c r="EU174" s="20">
        <f>(0.5*DZ174*DN174^2)*12*EH174</f>
        <v>12.701902483312999</v>
      </c>
      <c r="EV174" s="20">
        <f>(0.5*EB174*DN174^2)*12</f>
        <v>8.4282879313780974</v>
      </c>
      <c r="EW174" s="20">
        <f t="shared" si="51"/>
        <v>15.24383036345546</v>
      </c>
      <c r="EX174" s="14">
        <f t="shared" si="52"/>
        <v>-0.22559883454692375</v>
      </c>
      <c r="EY174" s="14">
        <f t="shared" si="53"/>
        <v>0.3502885610799904</v>
      </c>
      <c r="EZ174" s="5">
        <f t="shared" si="54"/>
        <v>-1.0088817588768837</v>
      </c>
      <c r="FA174" s="5">
        <f t="shared" si="55"/>
        <v>1.4289472996224664</v>
      </c>
      <c r="FB174" s="9">
        <f>IFERROR(INDEX('Pitcher Heights'!$B:$B,MATCH(H174,'Pitcher Heights'!A:A,0)),75)</f>
        <v>76</v>
      </c>
      <c r="FC174" s="26">
        <f>(9.58+0.31*FB174+1.02*ABS(D174)-2.57*E174-1.88*BE174)</f>
        <v>8.1778000000000048</v>
      </c>
      <c r="FD174" s="26">
        <f>17.16 -0.25*FB174-0.85*ABS(D174)+2.53*E174+0.665*BE174</f>
        <v>14.646199999999997</v>
      </c>
      <c r="FE174" s="26">
        <f t="shared" si="56"/>
        <v>2.8815977047930499</v>
      </c>
      <c r="FF174" s="26">
        <f t="shared" si="57"/>
        <v>-5.8659777148345711</v>
      </c>
    </row>
    <row r="175" spans="1:162" x14ac:dyDescent="0.25">
      <c r="A175" t="s">
        <v>143</v>
      </c>
      <c r="B175" s="1">
        <v>45505</v>
      </c>
      <c r="C175">
        <v>92.9</v>
      </c>
      <c r="D175">
        <v>2.41</v>
      </c>
      <c r="E175">
        <v>5.72</v>
      </c>
      <c r="F175" t="s">
        <v>114</v>
      </c>
      <c r="G175">
        <v>608070</v>
      </c>
      <c r="H175">
        <v>669432</v>
      </c>
      <c r="J175" t="s">
        <v>116</v>
      </c>
      <c r="O175">
        <v>11</v>
      </c>
      <c r="P175" t="s">
        <v>226</v>
      </c>
      <c r="Q175" t="s">
        <v>118</v>
      </c>
      <c r="R175" t="s">
        <v>118</v>
      </c>
      <c r="S175" t="s">
        <v>119</v>
      </c>
      <c r="T175" t="s">
        <v>120</v>
      </c>
      <c r="U175" t="s">
        <v>121</v>
      </c>
      <c r="V175" t="s">
        <v>122</v>
      </c>
      <c r="Y175">
        <v>2</v>
      </c>
      <c r="Z175">
        <v>1</v>
      </c>
      <c r="AA175">
        <v>2024</v>
      </c>
      <c r="AB175">
        <v>1.06</v>
      </c>
      <c r="AC175">
        <v>1.21</v>
      </c>
      <c r="AD175">
        <v>-1.64</v>
      </c>
      <c r="AE175">
        <v>3.29</v>
      </c>
      <c r="AF175">
        <v>680757</v>
      </c>
      <c r="AG175">
        <v>657041</v>
      </c>
      <c r="AI175">
        <v>0</v>
      </c>
      <c r="AJ175">
        <v>1</v>
      </c>
      <c r="AK175" t="s">
        <v>123</v>
      </c>
      <c r="AR175">
        <v>-12.7680939263802</v>
      </c>
      <c r="AS175">
        <v>-134.61832899137599</v>
      </c>
      <c r="AT175">
        <v>-3.0772057514222499</v>
      </c>
      <c r="AU175">
        <v>15.658642890319801</v>
      </c>
      <c r="AV175">
        <v>29.1908658849554</v>
      </c>
      <c r="AW175">
        <v>-16.9807986381477</v>
      </c>
      <c r="AX175">
        <v>3.45</v>
      </c>
      <c r="AY175">
        <v>1.6</v>
      </c>
      <c r="BC175">
        <v>93.5</v>
      </c>
      <c r="BD175">
        <v>2470</v>
      </c>
      <c r="BE175">
        <v>6.9</v>
      </c>
      <c r="BF175">
        <v>746607</v>
      </c>
      <c r="BG175">
        <v>668939</v>
      </c>
      <c r="BH175">
        <v>663624</v>
      </c>
      <c r="BI175">
        <v>702616</v>
      </c>
      <c r="BJ175">
        <v>602104</v>
      </c>
      <c r="BK175">
        <v>683002</v>
      </c>
      <c r="BL175">
        <v>681297</v>
      </c>
      <c r="BM175">
        <v>656775</v>
      </c>
      <c r="BN175">
        <v>623993</v>
      </c>
      <c r="BO175">
        <v>53.63</v>
      </c>
      <c r="BW175">
        <v>8</v>
      </c>
      <c r="BX175">
        <v>4</v>
      </c>
      <c r="BY175" t="s">
        <v>144</v>
      </c>
      <c r="BZ175">
        <v>0</v>
      </c>
      <c r="CA175">
        <v>1</v>
      </c>
      <c r="CB175">
        <v>0</v>
      </c>
      <c r="CC175">
        <v>1</v>
      </c>
      <c r="CD175">
        <v>1</v>
      </c>
      <c r="CE175">
        <v>0</v>
      </c>
      <c r="CF175">
        <v>0</v>
      </c>
      <c r="CG175">
        <v>1</v>
      </c>
      <c r="CH175" t="s">
        <v>126</v>
      </c>
      <c r="CI175" t="s">
        <v>126</v>
      </c>
      <c r="CJ175">
        <v>127</v>
      </c>
      <c r="CK175">
        <v>0</v>
      </c>
      <c r="CL175">
        <v>0.13600000000000001</v>
      </c>
      <c r="CP175">
        <v>-0.13600000000000001</v>
      </c>
      <c r="CR175">
        <v>-1</v>
      </c>
      <c r="CS175">
        <v>-1</v>
      </c>
      <c r="CT175">
        <v>0.59199999999999997</v>
      </c>
      <c r="CU175">
        <v>0.59199999999999997</v>
      </c>
      <c r="CV175">
        <v>26</v>
      </c>
      <c r="CW175">
        <v>31</v>
      </c>
      <c r="CX175">
        <v>27</v>
      </c>
      <c r="CY175">
        <v>32</v>
      </c>
      <c r="CZ175">
        <v>1</v>
      </c>
      <c r="DA175">
        <v>0</v>
      </c>
      <c r="DB175">
        <v>6</v>
      </c>
      <c r="DC175">
        <v>2</v>
      </c>
      <c r="DD175">
        <v>6</v>
      </c>
      <c r="DE175">
        <v>1</v>
      </c>
      <c r="DF175">
        <v>1.46</v>
      </c>
      <c r="DG175">
        <v>1.06</v>
      </c>
      <c r="DH175">
        <v>-1.06</v>
      </c>
      <c r="DI175">
        <v>22.4</v>
      </c>
      <c r="DJ175" s="6">
        <f>(-AS175-SQRT(AS175^2-2*AV175*(50-BO175)))/AV175</f>
        <v>-2.6886747367503336E-2</v>
      </c>
      <c r="DK175" s="2">
        <f>AR175+AU175*$DJ175</f>
        <v>-13.18910390189018</v>
      </c>
      <c r="DL175" s="2">
        <f>AS175+AV175*$DJ175</f>
        <v>-135.40317642786346</v>
      </c>
      <c r="DM175" s="2">
        <f>AT175+AW175*$DJ175</f>
        <v>-2.6206473083399282</v>
      </c>
      <c r="DN175" s="4">
        <f>(-DL175-SQRT(DL175^2-2*AV175*(BO175-17/12)))/AV175</f>
        <v>0.40313169890489098</v>
      </c>
      <c r="DO175" s="12">
        <f t="shared" si="39"/>
        <v>-6.8766085909705659</v>
      </c>
      <c r="DP175" s="12">
        <f t="shared" si="40"/>
        <v>-123.63541307115656</v>
      </c>
      <c r="DQ175" s="12">
        <f t="shared" si="41"/>
        <v>-9.4661455120982705</v>
      </c>
      <c r="DR175" s="5">
        <f>(2 *DK175 +AU175*$DN175)/2</f>
        <v>-10.032856246430374</v>
      </c>
      <c r="DS175" s="5">
        <f>(2 *DL175 +AV175*$DN175)/2</f>
        <v>-129.51929474951001</v>
      </c>
      <c r="DT175" s="5">
        <f>(2 *DM175 +AW175*$DN175)/2</f>
        <v>-6.0433964102190991</v>
      </c>
      <c r="DU175" s="5">
        <f>SQRT(DR175^2+DS175^2+DT175^2)</f>
        <v>130.04779335706945</v>
      </c>
      <c r="DV175" s="16">
        <f>DR175/$DU175</f>
        <v>-7.7147454696777321E-2</v>
      </c>
      <c r="DW175" s="16">
        <f>DS175/$DU175</f>
        <v>-0.99593612014539645</v>
      </c>
      <c r="DX175" s="16">
        <f>DT175/$DU175</f>
        <v>-4.6470580193743651E-2</v>
      </c>
      <c r="DY175" s="16">
        <f t="shared" si="42"/>
        <v>30.986299038426708</v>
      </c>
      <c r="DZ175" s="9">
        <f>AU175+$DY175*DV175</f>
        <v>13.268128789031982</v>
      </c>
      <c r="EA175" s="9">
        <f>AV175+$DY175*DW175</f>
        <v>-1.6695085570403236</v>
      </c>
      <c r="EB175" s="9">
        <f>AW175+$DY175*DX175+32.174</f>
        <v>13.753250067479769</v>
      </c>
      <c r="EC175" s="9">
        <f t="shared" si="43"/>
        <v>19.182867038141154</v>
      </c>
      <c r="ED175" s="22">
        <f t="shared" si="44"/>
        <v>0.21070512248306419</v>
      </c>
      <c r="EE175" s="22">
        <f t="shared" si="45"/>
        <v>0.16374923598709998</v>
      </c>
      <c r="EF175" s="22">
        <f t="shared" si="46"/>
        <v>1680.6192993739196</v>
      </c>
      <c r="EG175" s="23">
        <f t="shared" si="47"/>
        <v>0.68041267181130349</v>
      </c>
      <c r="EH175" s="12">
        <f>IF(S175="L",1,-1)</f>
        <v>1</v>
      </c>
      <c r="EI175" s="10">
        <f>DEGREES(ATAN(DM175/SQRT(DL175^2+DK175^2)))</f>
        <v>-1.1035653985670559</v>
      </c>
      <c r="EJ175" s="10">
        <f>-DEGREES(ATAN(DK175/SQRT(DL175^2+DM175^2)))*EH175</f>
        <v>5.5623760254748884</v>
      </c>
      <c r="EK175" s="10">
        <f>DEGREES(ATAN(DQ175/SQRT(DP175^2+DO175^2)))</f>
        <v>-4.371578772448748</v>
      </c>
      <c r="EL175" s="10">
        <f>-DEGREES(ATAN(DO175/SQRT(DP175^2+DQ175^2)))*EH175</f>
        <v>3.1742429899033286</v>
      </c>
      <c r="EM175" s="15">
        <f>(AD175-D175- (DK175/DL175)*(17/12-BO175))*12*EH175</f>
        <v>12.430805619031126</v>
      </c>
      <c r="EN175" s="15">
        <f>(AE175-E175-(DM175/DL175)*(17/12-BO175)+0.5*32.174*DN175^2)*12</f>
        <v>14.339271023245752</v>
      </c>
      <c r="EO175" s="15">
        <f t="shared" si="48"/>
        <v>18.977344962249887</v>
      </c>
      <c r="EP175" s="15">
        <f>EM175/DN175*0.4</f>
        <v>12.334237821336764</v>
      </c>
      <c r="EQ175" s="15">
        <f>EN175/DN175*0.4</f>
        <v>14.227877452652265</v>
      </c>
      <c r="ER175" s="17">
        <f>SIN(RADIANS(CJ175))*EH175</f>
        <v>0.79863551004729272</v>
      </c>
      <c r="ES175" s="17">
        <f t="shared" si="49"/>
        <v>0.60181502315204838</v>
      </c>
      <c r="ET175" s="16">
        <f t="shared" si="50"/>
        <v>1</v>
      </c>
      <c r="EU175" s="20">
        <f>(0.5*DZ175*DN175^2)*12*EH175</f>
        <v>12.937632968649993</v>
      </c>
      <c r="EV175" s="20">
        <f>(0.5*EB175*DN175^2)*12</f>
        <v>13.410670361159177</v>
      </c>
      <c r="EW175" s="20">
        <f t="shared" si="51"/>
        <v>18.634066286432827</v>
      </c>
      <c r="EX175" s="14">
        <f t="shared" si="52"/>
        <v>-1.9441940642703486</v>
      </c>
      <c r="EY175" s="14">
        <f t="shared" si="53"/>
        <v>2.1964093275728018</v>
      </c>
      <c r="EZ175" s="5">
        <f t="shared" si="54"/>
        <v>-2.7251759542387344</v>
      </c>
      <c r="FA175" s="5">
        <f t="shared" si="55"/>
        <v>2.9184197254249273</v>
      </c>
      <c r="FB175" s="9">
        <f>IFERROR(INDEX('Pitcher Heights'!$B:$B,MATCH(H175,'Pitcher Heights'!A:A,0)),75)</f>
        <v>77</v>
      </c>
      <c r="FC175" s="26">
        <f>(9.58+0.31*FB175+1.02*ABS(D175)-2.57*E175-1.88*BE175)</f>
        <v>8.2358000000000029</v>
      </c>
      <c r="FD175" s="26">
        <f>17.16 -0.25*FB175-0.85*ABS(D175)+2.53*E175+0.665*BE175</f>
        <v>14.921599999999998</v>
      </c>
      <c r="FE175" s="26">
        <f t="shared" si="56"/>
        <v>4.0984378213367609</v>
      </c>
      <c r="FF175" s="26">
        <f t="shared" si="57"/>
        <v>-0.69372254734773264</v>
      </c>
    </row>
    <row r="176" spans="1:162" x14ac:dyDescent="0.25">
      <c r="A176" t="s">
        <v>131</v>
      </c>
      <c r="B176" s="1">
        <v>45505</v>
      </c>
      <c r="C176">
        <v>83.9</v>
      </c>
      <c r="D176">
        <v>-1.47</v>
      </c>
      <c r="E176">
        <v>5.13</v>
      </c>
      <c r="F176" t="s">
        <v>134</v>
      </c>
      <c r="G176">
        <v>668939</v>
      </c>
      <c r="H176">
        <v>594902</v>
      </c>
      <c r="I176" t="s">
        <v>135</v>
      </c>
      <c r="J176" t="s">
        <v>136</v>
      </c>
      <c r="O176">
        <v>13</v>
      </c>
      <c r="P176" t="s">
        <v>228</v>
      </c>
      <c r="Q176" t="s">
        <v>118</v>
      </c>
      <c r="R176" t="s">
        <v>119</v>
      </c>
      <c r="S176" t="s">
        <v>118</v>
      </c>
      <c r="T176" t="s">
        <v>120</v>
      </c>
      <c r="U176" t="s">
        <v>121</v>
      </c>
      <c r="V176" t="s">
        <v>138</v>
      </c>
      <c r="W176">
        <v>8</v>
      </c>
      <c r="X176" t="s">
        <v>148</v>
      </c>
      <c r="Y176">
        <v>1</v>
      </c>
      <c r="Z176">
        <v>2</v>
      </c>
      <c r="AA176">
        <v>2024</v>
      </c>
      <c r="AB176">
        <v>-1.2</v>
      </c>
      <c r="AC176">
        <v>0.42</v>
      </c>
      <c r="AD176">
        <v>-0.46</v>
      </c>
      <c r="AE176">
        <v>1.4</v>
      </c>
      <c r="AG176">
        <v>681297</v>
      </c>
      <c r="AI176">
        <v>0</v>
      </c>
      <c r="AJ176">
        <v>1</v>
      </c>
      <c r="AK176" t="s">
        <v>140</v>
      </c>
      <c r="AL176">
        <v>113.99</v>
      </c>
      <c r="AM176">
        <v>85.76</v>
      </c>
      <c r="AR176">
        <v>4.7830997976842999</v>
      </c>
      <c r="AS176">
        <v>-122.17429292738299</v>
      </c>
      <c r="AT176">
        <v>-3.1647702152726098</v>
      </c>
      <c r="AU176">
        <v>-12.970646541845399</v>
      </c>
      <c r="AV176">
        <v>21.130570090789799</v>
      </c>
      <c r="AW176">
        <v>-27.511150023839701</v>
      </c>
      <c r="AX176">
        <v>3.46</v>
      </c>
      <c r="AY176">
        <v>1.65</v>
      </c>
      <c r="AZ176">
        <v>284</v>
      </c>
      <c r="BA176">
        <v>80</v>
      </c>
      <c r="BB176">
        <v>26</v>
      </c>
      <c r="BC176">
        <v>85.4</v>
      </c>
      <c r="BD176">
        <v>1619</v>
      </c>
      <c r="BE176">
        <v>6.9</v>
      </c>
      <c r="BF176">
        <v>746607</v>
      </c>
      <c r="BG176">
        <v>666310</v>
      </c>
      <c r="BH176">
        <v>647304</v>
      </c>
      <c r="BI176">
        <v>671289</v>
      </c>
      <c r="BJ176">
        <v>608070</v>
      </c>
      <c r="BK176">
        <v>677587</v>
      </c>
      <c r="BL176">
        <v>680757</v>
      </c>
      <c r="BM176">
        <v>657041</v>
      </c>
      <c r="BN176">
        <v>678877</v>
      </c>
      <c r="BO176">
        <v>53.55</v>
      </c>
      <c r="BP176">
        <v>0.28299999999999997</v>
      </c>
      <c r="BQ176">
        <v>0.26300000000000001</v>
      </c>
      <c r="BR176">
        <v>0</v>
      </c>
      <c r="BS176">
        <v>1</v>
      </c>
      <c r="BT176">
        <v>0</v>
      </c>
      <c r="BU176">
        <v>0</v>
      </c>
      <c r="BV176">
        <v>3</v>
      </c>
      <c r="BW176">
        <v>2</v>
      </c>
      <c r="BX176">
        <v>4</v>
      </c>
      <c r="BY176" t="s">
        <v>132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 t="s">
        <v>126</v>
      </c>
      <c r="CI176" t="s">
        <v>126</v>
      </c>
      <c r="CJ176">
        <v>236</v>
      </c>
      <c r="CK176">
        <v>4.1000000000000002E-2</v>
      </c>
      <c r="CL176">
        <v>-0.26400000000000001</v>
      </c>
      <c r="CM176">
        <v>59.2</v>
      </c>
      <c r="CN176">
        <v>7.4</v>
      </c>
      <c r="CO176">
        <v>0.34200000000000003</v>
      </c>
      <c r="CP176">
        <v>0.26400000000000001</v>
      </c>
      <c r="CQ176">
        <v>88</v>
      </c>
      <c r="CR176">
        <v>0</v>
      </c>
      <c r="CS176">
        <v>0</v>
      </c>
      <c r="CT176">
        <v>0.44</v>
      </c>
      <c r="CU176">
        <v>0.56000000000000005</v>
      </c>
      <c r="CV176">
        <v>32</v>
      </c>
      <c r="CW176">
        <v>26</v>
      </c>
      <c r="CX176">
        <v>32</v>
      </c>
      <c r="CY176">
        <v>26</v>
      </c>
      <c r="CZ176">
        <v>1</v>
      </c>
      <c r="DA176">
        <v>0</v>
      </c>
      <c r="DB176">
        <v>6</v>
      </c>
      <c r="DC176">
        <v>2</v>
      </c>
      <c r="DD176">
        <v>6</v>
      </c>
      <c r="DE176">
        <v>1</v>
      </c>
      <c r="DF176">
        <v>2.78</v>
      </c>
      <c r="DG176">
        <v>1.2</v>
      </c>
      <c r="DH176">
        <v>-1.2</v>
      </c>
      <c r="DI176">
        <v>35.1</v>
      </c>
      <c r="DJ176" s="6">
        <f>(-AS176-SQRT(AS176^2-2*AV176*(50-BO176)))/AV176</f>
        <v>-2.8984201088070809E-2</v>
      </c>
      <c r="DK176" s="2">
        <f>AR176+AU176*$DJ176</f>
        <v>5.1590436252954373</v>
      </c>
      <c r="DL176" s="2">
        <f>AS176+AV176*$DJ176</f>
        <v>-122.78674562000002</v>
      </c>
      <c r="DM176" s="2">
        <f>AT176+AW176*$DJ176</f>
        <v>-2.3673815108175558</v>
      </c>
      <c r="DN176" s="4">
        <f>(-DL176-SQRT(DL176^2-2*AV176*(BO176-17/12)))/AV176</f>
        <v>0.44134482775302514</v>
      </c>
      <c r="DO176" s="12">
        <f t="shared" si="39"/>
        <v>-0.56548413856069146</v>
      </c>
      <c r="DP176" s="12">
        <f t="shared" si="40"/>
        <v>-113.46087780295717</v>
      </c>
      <c r="DQ176" s="12">
        <f t="shared" si="41"/>
        <v>-14.509285279376721</v>
      </c>
      <c r="DR176" s="5">
        <f>(2 *DK176 +AU176*$DN176)/2</f>
        <v>2.2967797433673729</v>
      </c>
      <c r="DS176" s="5">
        <f>(2 *DL176 +AV176*$DN176)/2</f>
        <v>-118.1238117114786</v>
      </c>
      <c r="DT176" s="5">
        <f>(2 *DM176 +AW176*$DN176)/2</f>
        <v>-8.4383333950971391</v>
      </c>
      <c r="DU176" s="5">
        <f>SQRT(DR176^2+DS176^2+DT176^2)</f>
        <v>118.44710026389502</v>
      </c>
      <c r="DV176" s="16">
        <f>DR176/$DU176</f>
        <v>1.9390763794556783E-2</v>
      </c>
      <c r="DW176" s="16">
        <f>DS176/$DU176</f>
        <v>-0.99727060813058188</v>
      </c>
      <c r="DX176" s="16">
        <f>DT176/$DU176</f>
        <v>-7.1241367465281091E-2</v>
      </c>
      <c r="DY176" s="16">
        <f t="shared" si="42"/>
        <v>21.65659503653055</v>
      </c>
      <c r="DZ176" s="9">
        <f>AU176+$DY176*DV176</f>
        <v>-12.550708622897664</v>
      </c>
      <c r="EA176" s="9">
        <f>AV176+$DY176*DW176</f>
        <v>-0.46691561132876558</v>
      </c>
      <c r="EB176" s="9">
        <f>AW176+$DY176*DX176+32.174</f>
        <v>3.1200045311160451</v>
      </c>
      <c r="EC176" s="9">
        <f t="shared" si="43"/>
        <v>12.94112535288817</v>
      </c>
      <c r="ED176" s="22">
        <f t="shared" si="44"/>
        <v>0.17135261246695002</v>
      </c>
      <c r="EE176" s="22">
        <f t="shared" si="45"/>
        <v>0.11840863299739014</v>
      </c>
      <c r="EF176" s="22">
        <f t="shared" si="46"/>
        <v>1106.8655660174768</v>
      </c>
      <c r="EG176" s="23">
        <f t="shared" si="47"/>
        <v>0.68367236937459963</v>
      </c>
      <c r="EH176" s="12">
        <f>IF(S176="L",1,-1)</f>
        <v>-1</v>
      </c>
      <c r="EI176" s="10">
        <f>DEGREES(ATAN(DM176/SQRT(DL176^2+DK176^2)))</f>
        <v>-1.1035770933713236</v>
      </c>
      <c r="EJ176" s="10">
        <f>-DEGREES(ATAN(DK176/SQRT(DL176^2+DM176^2)))*EH176</f>
        <v>2.4054944790292283</v>
      </c>
      <c r="EK176" s="10">
        <f>DEGREES(ATAN(DQ176/SQRT(DP176^2+DO176^2)))</f>
        <v>-7.2872964122771613</v>
      </c>
      <c r="EL176" s="10">
        <f>-DEGREES(ATAN(DO176/SQRT(DP176^2+DQ176^2)))*EH176</f>
        <v>-0.28325075589934678</v>
      </c>
      <c r="EM176" s="15">
        <f>(AD176-D176- (DK176/DL176)*(17/12-BO176))*12*EH176</f>
        <v>14.16539160059893</v>
      </c>
      <c r="EN176" s="15">
        <f>(AE176-E176-(DM176/DL176)*(17/12-BO176)+0.5*32.174*DN176^2)*12</f>
        <v>4.90396346651778</v>
      </c>
      <c r="EO176" s="15">
        <f t="shared" si="48"/>
        <v>14.99023605148564</v>
      </c>
      <c r="EP176" s="15">
        <f>EM176/DN176*0.4</f>
        <v>12.838389132341508</v>
      </c>
      <c r="EQ176" s="15">
        <f>EN176/DN176*0.4</f>
        <v>4.4445641214239124</v>
      </c>
      <c r="ER176" s="17">
        <f>SIN(RADIANS(CJ176))*EH176</f>
        <v>0.82903757255504185</v>
      </c>
      <c r="ES176" s="17">
        <f t="shared" si="49"/>
        <v>0.55919290347074657</v>
      </c>
      <c r="ET176" s="16">
        <f t="shared" si="50"/>
        <v>1</v>
      </c>
      <c r="EU176" s="20">
        <f>(0.5*DZ176*DN176^2)*12*EH176</f>
        <v>14.668158026680722</v>
      </c>
      <c r="EV176" s="20">
        <f>(0.5*EB176*DN176^2)*12</f>
        <v>3.6463853063146034</v>
      </c>
      <c r="EW176" s="20">
        <f t="shared" si="51"/>
        <v>15.114595121861026</v>
      </c>
      <c r="EX176" s="14">
        <f t="shared" si="52"/>
        <v>2.1375907767007796</v>
      </c>
      <c r="EY176" s="14">
        <f t="shared" si="53"/>
        <v>-4.8055890246636457</v>
      </c>
      <c r="EZ176" s="5">
        <f t="shared" si="54"/>
        <v>1.7379226924481994</v>
      </c>
      <c r="FA176" s="5">
        <f t="shared" si="55"/>
        <v>-3.4784701548243344</v>
      </c>
      <c r="FB176" s="9">
        <f>IFERROR(INDEX('Pitcher Heights'!$B:$B,MATCH(H176,'Pitcher Heights'!A:A,0)),75)</f>
        <v>76</v>
      </c>
      <c r="FC176" s="26">
        <f>(9.58+0.31*FB176+1.02*ABS(D176)-2.57*E176-1.88*BE176)</f>
        <v>8.4833000000000016</v>
      </c>
      <c r="FD176" s="26">
        <f>17.16 -0.25*FB176-0.85*ABS(D176)+2.53*E176+0.665*BE176</f>
        <v>14.477899999999998</v>
      </c>
      <c r="FE176" s="26">
        <f t="shared" si="56"/>
        <v>4.3550891323415062</v>
      </c>
      <c r="FF176" s="26">
        <f t="shared" si="57"/>
        <v>-10.033335878576086</v>
      </c>
    </row>
    <row r="177" spans="1:162" x14ac:dyDescent="0.25">
      <c r="A177" t="s">
        <v>127</v>
      </c>
      <c r="B177" s="1">
        <v>45505</v>
      </c>
      <c r="C177">
        <v>93.3</v>
      </c>
      <c r="D177">
        <v>2.5</v>
      </c>
      <c r="E177">
        <v>5.71</v>
      </c>
      <c r="F177" t="s">
        <v>114</v>
      </c>
      <c r="G177">
        <v>681807</v>
      </c>
      <c r="H177">
        <v>669432</v>
      </c>
      <c r="J177" t="s">
        <v>128</v>
      </c>
      <c r="O177">
        <v>6</v>
      </c>
      <c r="P177" t="s">
        <v>173</v>
      </c>
      <c r="Q177" t="s">
        <v>118</v>
      </c>
      <c r="R177" t="s">
        <v>118</v>
      </c>
      <c r="S177" t="s">
        <v>119</v>
      </c>
      <c r="T177" t="s">
        <v>120</v>
      </c>
      <c r="U177" t="s">
        <v>121</v>
      </c>
      <c r="V177" t="s">
        <v>129</v>
      </c>
      <c r="Y177">
        <v>1</v>
      </c>
      <c r="Z177">
        <v>0</v>
      </c>
      <c r="AA177">
        <v>2024</v>
      </c>
      <c r="AB177">
        <v>1.45</v>
      </c>
      <c r="AC177">
        <v>0.53</v>
      </c>
      <c r="AD177">
        <v>0.63</v>
      </c>
      <c r="AE177">
        <v>2.65</v>
      </c>
      <c r="AG177">
        <v>608070</v>
      </c>
      <c r="AH177">
        <v>647304</v>
      </c>
      <c r="AI177">
        <v>2</v>
      </c>
      <c r="AJ177">
        <v>3</v>
      </c>
      <c r="AK177" t="s">
        <v>123</v>
      </c>
      <c r="AR177">
        <v>-8.0975395151088705</v>
      </c>
      <c r="AS177">
        <v>-135.76045194462299</v>
      </c>
      <c r="AT177">
        <v>-3.34864171248732</v>
      </c>
      <c r="AU177">
        <v>19.6994932642375</v>
      </c>
      <c r="AV177">
        <v>27.9117376454222</v>
      </c>
      <c r="AW177">
        <v>-25.036256270276301</v>
      </c>
      <c r="AX177">
        <v>3.31</v>
      </c>
      <c r="AY177">
        <v>1.52</v>
      </c>
      <c r="AZ177">
        <v>133</v>
      </c>
      <c r="BA177">
        <v>80.5</v>
      </c>
      <c r="BB177">
        <v>10</v>
      </c>
      <c r="BC177">
        <v>94.5</v>
      </c>
      <c r="BD177">
        <v>2312</v>
      </c>
      <c r="BE177">
        <v>6.8</v>
      </c>
      <c r="BF177">
        <v>746607</v>
      </c>
      <c r="BG177">
        <v>668939</v>
      </c>
      <c r="BH177">
        <v>663624</v>
      </c>
      <c r="BI177">
        <v>702616</v>
      </c>
      <c r="BJ177">
        <v>602104</v>
      </c>
      <c r="BK177">
        <v>683002</v>
      </c>
      <c r="BL177">
        <v>681297</v>
      </c>
      <c r="BM177">
        <v>656775</v>
      </c>
      <c r="BN177">
        <v>623993</v>
      </c>
      <c r="BO177">
        <v>53.65</v>
      </c>
      <c r="BW177">
        <v>25</v>
      </c>
      <c r="BX177">
        <v>2</v>
      </c>
      <c r="BY177" t="s">
        <v>130</v>
      </c>
      <c r="BZ177">
        <v>2</v>
      </c>
      <c r="CA177">
        <v>1</v>
      </c>
      <c r="CB177">
        <v>2</v>
      </c>
      <c r="CC177">
        <v>1</v>
      </c>
      <c r="CD177">
        <v>1</v>
      </c>
      <c r="CE177">
        <v>2</v>
      </c>
      <c r="CF177">
        <v>2</v>
      </c>
      <c r="CG177">
        <v>1</v>
      </c>
      <c r="CH177" t="s">
        <v>126</v>
      </c>
      <c r="CI177" t="s">
        <v>126</v>
      </c>
      <c r="CJ177">
        <v>129</v>
      </c>
      <c r="CK177">
        <v>0</v>
      </c>
      <c r="CL177">
        <v>-6.6000000000000003E-2</v>
      </c>
      <c r="CM177">
        <v>73</v>
      </c>
      <c r="CN177">
        <v>7.6</v>
      </c>
      <c r="CP177">
        <v>6.6000000000000003E-2</v>
      </c>
      <c r="CQ177">
        <v>88</v>
      </c>
      <c r="CR177">
        <v>1</v>
      </c>
      <c r="CS177">
        <v>1</v>
      </c>
      <c r="CT177">
        <v>0.66800000000000004</v>
      </c>
      <c r="CU177">
        <v>0.66800000000000004</v>
      </c>
      <c r="CV177">
        <v>26</v>
      </c>
      <c r="CW177">
        <v>28</v>
      </c>
      <c r="CX177">
        <v>27</v>
      </c>
      <c r="CY177">
        <v>29</v>
      </c>
      <c r="CZ177">
        <v>2</v>
      </c>
      <c r="DA177">
        <v>1</v>
      </c>
      <c r="DB177">
        <v>6</v>
      </c>
      <c r="DC177">
        <v>3</v>
      </c>
      <c r="DD177">
        <v>6</v>
      </c>
      <c r="DE177">
        <v>1</v>
      </c>
      <c r="DF177">
        <v>2.0699999999999998</v>
      </c>
      <c r="DG177">
        <v>1.45</v>
      </c>
      <c r="DH177">
        <v>-1.45</v>
      </c>
      <c r="DI177">
        <v>21.3</v>
      </c>
      <c r="DJ177" s="6">
        <f>(-AS177-SQRT(AS177^2-2*AV177*(50-BO177)))/AV177</f>
        <v>-2.6811693212586359E-2</v>
      </c>
      <c r="DK177" s="2">
        <f>AR177+AU177*$DJ177</f>
        <v>-8.6257162849530182</v>
      </c>
      <c r="DL177" s="2">
        <f>AS177+AV177*$DJ177</f>
        <v>-136.50881289140224</v>
      </c>
      <c r="DM177" s="2">
        <f>AT177+AW177*$DJ177</f>
        <v>-2.6773772901769801</v>
      </c>
      <c r="DN177" s="4">
        <f>(-DL177-SQRT(DL177^2-2*AV177*(BO177-17/12)))/AV177</f>
        <v>0.39890512547086299</v>
      </c>
      <c r="DO177" s="12">
        <f t="shared" si="39"/>
        <v>-0.76748745266993801</v>
      </c>
      <c r="DP177" s="12">
        <f t="shared" si="40"/>
        <v>-125.37467768384529</v>
      </c>
      <c r="DQ177" s="12">
        <f t="shared" si="41"/>
        <v>-12.664468238992228</v>
      </c>
      <c r="DR177" s="5">
        <f>(2 *DK177 +AU177*$DN177)/2</f>
        <v>-4.6966018688114781</v>
      </c>
      <c r="DS177" s="5">
        <f>(2 *DL177 +AV177*$DN177)/2</f>
        <v>-130.94174528762377</v>
      </c>
      <c r="DT177" s="5">
        <f>(2 *DM177 +AW177*$DN177)/2</f>
        <v>-7.6709227645846036</v>
      </c>
      <c r="DU177" s="5">
        <f>SQRT(DR177^2+DS177^2+DT177^2)</f>
        <v>131.25030203448404</v>
      </c>
      <c r="DV177" s="16">
        <f>DR177/$DU177</f>
        <v>-3.5783550940534342E-2</v>
      </c>
      <c r="DW177" s="16">
        <f>DS177/$DU177</f>
        <v>-0.99764909686242709</v>
      </c>
      <c r="DX177" s="16">
        <f>DT177/$DU177</f>
        <v>-5.8444991330908969E-2</v>
      </c>
      <c r="DY177" s="16">
        <f t="shared" si="42"/>
        <v>28.96820304494597</v>
      </c>
      <c r="DZ177" s="9">
        <f>AU177+$DY177*DV177</f>
        <v>18.662908094922933</v>
      </c>
      <c r="EA177" s="9">
        <f>AV177+$DY177*DW177</f>
        <v>-0.98836396009555827</v>
      </c>
      <c r="EB177" s="9">
        <f>AW177+$DY177*DX177+32.174</f>
        <v>5.444697353889822</v>
      </c>
      <c r="EC177" s="9">
        <f t="shared" si="43"/>
        <v>19.466014773255736</v>
      </c>
      <c r="ED177" s="22">
        <f t="shared" si="44"/>
        <v>0.20991524397249883</v>
      </c>
      <c r="EE177" s="22">
        <f t="shared" si="45"/>
        <v>0.16270603083611618</v>
      </c>
      <c r="EF177" s="22">
        <f t="shared" si="46"/>
        <v>1685.3536222605078</v>
      </c>
      <c r="EG177" s="23">
        <f t="shared" si="47"/>
        <v>0.72895917917842035</v>
      </c>
      <c r="EH177" s="12">
        <f>IF(S177="L",1,-1)</f>
        <v>1</v>
      </c>
      <c r="EI177" s="10">
        <f>DEGREES(ATAN(DM177/SQRT(DL177^2+DK177^2)))</f>
        <v>-1.1213747645100154</v>
      </c>
      <c r="EJ177" s="10">
        <f>-DEGREES(ATAN(DK177/SQRT(DL177^2+DM177^2)))*EH177</f>
        <v>3.6149043429233423</v>
      </c>
      <c r="EK177" s="10">
        <f>DEGREES(ATAN(DQ177/SQRT(DP177^2+DO177^2)))</f>
        <v>-5.7679441329075107</v>
      </c>
      <c r="EL177" s="10">
        <f>-DEGREES(ATAN(DO177/SQRT(DP177^2+DQ177^2)))*EH177</f>
        <v>0.3489588820492881</v>
      </c>
      <c r="EM177" s="15">
        <f>(AD177-D177- (DK177/DL177)*(17/12-BO177))*12*EH177</f>
        <v>17.166226535056744</v>
      </c>
      <c r="EN177" s="15">
        <f>(AE177-E177-(DM177/DL177)*(17/12-BO177)+0.5*32.174*DN177^2)*12</f>
        <v>6.2917501319974338</v>
      </c>
      <c r="EO177" s="15">
        <f t="shared" si="48"/>
        <v>18.282927915855709</v>
      </c>
      <c r="EP177" s="15">
        <f>EM177/DN177*0.4</f>
        <v>17.21334266115927</v>
      </c>
      <c r="EQ177" s="15">
        <f>EN177/DN177*0.4</f>
        <v>6.3090190927687129</v>
      </c>
      <c r="ER177" s="17">
        <f>SIN(RADIANS(CJ177))*EH177</f>
        <v>0.77714596145697101</v>
      </c>
      <c r="ES177" s="17">
        <f t="shared" si="49"/>
        <v>0.62932039104983728</v>
      </c>
      <c r="ET177" s="16">
        <f t="shared" si="50"/>
        <v>1</v>
      </c>
      <c r="EU177" s="20">
        <f>(0.5*DZ177*DN177^2)*12*EH177</f>
        <v>17.818444999097522</v>
      </c>
      <c r="EV177" s="20">
        <f>(0.5*EB177*DN177^2)*12</f>
        <v>5.1983345705597674</v>
      </c>
      <c r="EW177" s="20">
        <f t="shared" si="51"/>
        <v>18.561240920082373</v>
      </c>
      <c r="EX177" s="14">
        <f t="shared" si="52"/>
        <v>3.3936515784256329</v>
      </c>
      <c r="EY177" s="14">
        <f t="shared" si="53"/>
        <v>-6.4826328236367132</v>
      </c>
      <c r="EZ177" s="5">
        <f t="shared" si="54"/>
        <v>2.9577229416405633</v>
      </c>
      <c r="FA177" s="5">
        <f t="shared" si="55"/>
        <v>-5.2140692135448674</v>
      </c>
      <c r="FB177" s="9">
        <f>IFERROR(INDEX('Pitcher Heights'!$B:$B,MATCH(H177,'Pitcher Heights'!A:A,0)),75)</f>
        <v>77</v>
      </c>
      <c r="FC177" s="26">
        <f>(9.58+0.31*FB177+1.02*ABS(D177)-2.57*E177-1.88*BE177)</f>
        <v>8.5412999999999997</v>
      </c>
      <c r="FD177" s="26">
        <f>17.16 -0.25*FB177-0.85*ABS(D177)+2.53*E177+0.665*BE177</f>
        <v>14.753299999999999</v>
      </c>
      <c r="FE177" s="26">
        <f t="shared" si="56"/>
        <v>8.6720426611592707</v>
      </c>
      <c r="FF177" s="26">
        <f t="shared" si="57"/>
        <v>-8.4442809072312865</v>
      </c>
    </row>
    <row r="178" spans="1:162" x14ac:dyDescent="0.25">
      <c r="A178" t="s">
        <v>131</v>
      </c>
      <c r="B178" s="1">
        <v>45505</v>
      </c>
      <c r="C178">
        <v>83.7</v>
      </c>
      <c r="D178">
        <v>-1.53</v>
      </c>
      <c r="E178">
        <v>5.13</v>
      </c>
      <c r="F178" t="s">
        <v>134</v>
      </c>
      <c r="G178">
        <v>668939</v>
      </c>
      <c r="H178">
        <v>594902</v>
      </c>
      <c r="J178" t="s">
        <v>116</v>
      </c>
      <c r="O178">
        <v>13</v>
      </c>
      <c r="P178" t="s">
        <v>175</v>
      </c>
      <c r="Q178" t="s">
        <v>118</v>
      </c>
      <c r="R178" t="s">
        <v>119</v>
      </c>
      <c r="S178" t="s">
        <v>118</v>
      </c>
      <c r="T178" t="s">
        <v>120</v>
      </c>
      <c r="U178" t="s">
        <v>121</v>
      </c>
      <c r="V178" t="s">
        <v>122</v>
      </c>
      <c r="Y178">
        <v>0</v>
      </c>
      <c r="Z178">
        <v>1</v>
      </c>
      <c r="AA178">
        <v>2024</v>
      </c>
      <c r="AB178">
        <v>-1.41</v>
      </c>
      <c r="AC178">
        <v>0.56999999999999995</v>
      </c>
      <c r="AD178">
        <v>-1.3</v>
      </c>
      <c r="AE178">
        <v>1.53</v>
      </c>
      <c r="AH178">
        <v>681297</v>
      </c>
      <c r="AI178">
        <v>1</v>
      </c>
      <c r="AJ178">
        <v>3</v>
      </c>
      <c r="AK178" t="s">
        <v>140</v>
      </c>
      <c r="AR178">
        <v>3.3490325252812898</v>
      </c>
      <c r="AS178">
        <v>-121.931267783921</v>
      </c>
      <c r="AT178">
        <v>-3.1277842917376701</v>
      </c>
      <c r="AU178">
        <v>-14.714058989258501</v>
      </c>
      <c r="AV178">
        <v>21.8373591558314</v>
      </c>
      <c r="AW178">
        <v>-26.119965483130201</v>
      </c>
      <c r="AX178">
        <v>3.53</v>
      </c>
      <c r="AY178">
        <v>1.73</v>
      </c>
      <c r="BC178">
        <v>85.4</v>
      </c>
      <c r="BD178">
        <v>1674</v>
      </c>
      <c r="BE178">
        <v>7.1</v>
      </c>
      <c r="BF178">
        <v>746607</v>
      </c>
      <c r="BG178">
        <v>666310</v>
      </c>
      <c r="BH178">
        <v>647304</v>
      </c>
      <c r="BI178">
        <v>671289</v>
      </c>
      <c r="BJ178">
        <v>608070</v>
      </c>
      <c r="BK178">
        <v>677587</v>
      </c>
      <c r="BL178">
        <v>680757</v>
      </c>
      <c r="BM178">
        <v>657041</v>
      </c>
      <c r="BN178">
        <v>678877</v>
      </c>
      <c r="BO178">
        <v>53.4</v>
      </c>
      <c r="BW178">
        <v>20</v>
      </c>
      <c r="BX178">
        <v>2</v>
      </c>
      <c r="BY178" t="s">
        <v>132</v>
      </c>
      <c r="BZ178">
        <v>2</v>
      </c>
      <c r="CA178">
        <v>1</v>
      </c>
      <c r="CB178">
        <v>1</v>
      </c>
      <c r="CC178">
        <v>2</v>
      </c>
      <c r="CD178">
        <v>1</v>
      </c>
      <c r="CE178">
        <v>2</v>
      </c>
      <c r="CF178">
        <v>1</v>
      </c>
      <c r="CG178">
        <v>2</v>
      </c>
      <c r="CH178" t="s">
        <v>126</v>
      </c>
      <c r="CI178" t="s">
        <v>126</v>
      </c>
      <c r="CJ178">
        <v>240</v>
      </c>
      <c r="CK178">
        <v>0</v>
      </c>
      <c r="CL178">
        <v>3.5000000000000003E-2</v>
      </c>
      <c r="CP178">
        <v>-3.5000000000000003E-2</v>
      </c>
      <c r="CR178">
        <v>1</v>
      </c>
      <c r="CS178">
        <v>-1</v>
      </c>
      <c r="CT178">
        <v>0.61399999999999999</v>
      </c>
      <c r="CU178">
        <v>0.38600000000000001</v>
      </c>
      <c r="CV178">
        <v>32</v>
      </c>
      <c r="CW178">
        <v>26</v>
      </c>
      <c r="CX178">
        <v>32</v>
      </c>
      <c r="CY178">
        <v>26</v>
      </c>
      <c r="CZ178">
        <v>2</v>
      </c>
      <c r="DA178">
        <v>1</v>
      </c>
      <c r="DB178">
        <v>6</v>
      </c>
      <c r="DC178">
        <v>2</v>
      </c>
      <c r="DD178">
        <v>6</v>
      </c>
      <c r="DE178">
        <v>1</v>
      </c>
      <c r="DF178">
        <v>2.66</v>
      </c>
      <c r="DG178">
        <v>1.41</v>
      </c>
      <c r="DH178">
        <v>-1.41</v>
      </c>
      <c r="DI178">
        <v>34.5</v>
      </c>
      <c r="DJ178" s="6">
        <f>(-AS178-SQRT(AS178^2-2*AV178*(50-BO178)))/AV178</f>
        <v>-2.7815279794352332E-2</v>
      </c>
      <c r="DK178" s="2">
        <f>AR178+AU178*$DJ178</f>
        <v>3.7583081929781201</v>
      </c>
      <c r="DL178" s="2">
        <f>AS178+AV178*$DJ178</f>
        <v>-122.53868003881021</v>
      </c>
      <c r="DM178" s="2">
        <f>AT178+AW178*$DJ178</f>
        <v>-2.4012501436055782</v>
      </c>
      <c r="DN178" s="4">
        <f>(-DL178-SQRT(DL178^2-2*AV178*(BO178-17/12)))/AV178</f>
        <v>0.44159566011481421</v>
      </c>
      <c r="DO178" s="12">
        <f t="shared" si="39"/>
        <v>-2.7393563993518031</v>
      </c>
      <c r="DP178" s="12">
        <f t="shared" si="40"/>
        <v>-112.89539700722656</v>
      </c>
      <c r="DQ178" s="12">
        <f t="shared" si="41"/>
        <v>-13.935713543304622</v>
      </c>
      <c r="DR178" s="5">
        <f>(2 *DK178 +AU178*$DN178)/2</f>
        <v>0.50947589681315852</v>
      </c>
      <c r="DS178" s="5">
        <f>(2 *DL178 +AV178*$DN178)/2</f>
        <v>-117.71703852301839</v>
      </c>
      <c r="DT178" s="5">
        <f>(2 *DM178 +AW178*$DN178)/2</f>
        <v>-8.1684818434551012</v>
      </c>
      <c r="DU178" s="5">
        <f>SQRT(DR178^2+DS178^2+DT178^2)</f>
        <v>118.00120685800668</v>
      </c>
      <c r="DV178" s="16">
        <f>DR178/$DU178</f>
        <v>4.3175481876742286E-3</v>
      </c>
      <c r="DW178" s="16">
        <f>DS178/$DU178</f>
        <v>-0.99759181840122835</v>
      </c>
      <c r="DX178" s="16">
        <f>DT178/$DU178</f>
        <v>-6.9223714408992498E-2</v>
      </c>
      <c r="DY178" s="16">
        <f t="shared" si="42"/>
        <v>22.267382244486942</v>
      </c>
      <c r="DZ178" s="9">
        <f>AU178+$DY178*DV178</f>
        <v>-14.617918493404567</v>
      </c>
      <c r="EA178" s="9">
        <f>AV178+$DY178*DW178</f>
        <v>-0.37639918848155318</v>
      </c>
      <c r="EB178" s="9">
        <f>AW178+$DY178*DX178+32.174</f>
        <v>4.5126036077415641</v>
      </c>
      <c r="EC178" s="9">
        <f t="shared" si="43"/>
        <v>15.303228703430888</v>
      </c>
      <c r="ED178" s="22">
        <f t="shared" si="44"/>
        <v>0.20416332168086709</v>
      </c>
      <c r="EE178" s="22">
        <f t="shared" si="45"/>
        <v>0.15530084995865609</v>
      </c>
      <c r="EF178" s="22">
        <f t="shared" si="46"/>
        <v>1446.2632749567597</v>
      </c>
      <c r="EG178" s="23">
        <f t="shared" si="47"/>
        <v>0.86395655612709654</v>
      </c>
      <c r="EH178" s="12">
        <f>IF(S178="L",1,-1)</f>
        <v>-1</v>
      </c>
      <c r="EI178" s="10">
        <f>DEGREES(ATAN(DM178/SQRT(DL178^2+DK178^2)))</f>
        <v>-1.122088579283578</v>
      </c>
      <c r="EJ178" s="10">
        <f>-DEGREES(ATAN(DK178/SQRT(DL178^2+DM178^2)))*EH178</f>
        <v>1.7563957949797306</v>
      </c>
      <c r="EK178" s="10">
        <f>DEGREES(ATAN(DQ178/SQRT(DP178^2+DO178^2)))</f>
        <v>-7.0348961776536623</v>
      </c>
      <c r="EL178" s="10">
        <f>-DEGREES(ATAN(DO178/SQRT(DP178^2+DQ178^2)))*EH178</f>
        <v>-1.3795175709614931</v>
      </c>
      <c r="EM178" s="15">
        <f>(AD178-D178- (DK178/DL178)*(17/12-BO178))*12*EH178</f>
        <v>16.372184629679602</v>
      </c>
      <c r="EN178" s="15">
        <f>(AE178-E178-(DM178/DL178)*(17/12-BO178)+0.5*32.174*DN178^2)*12</f>
        <v>6.6687726449306446</v>
      </c>
      <c r="EO178" s="15">
        <f t="shared" si="48"/>
        <v>17.678262305387719</v>
      </c>
      <c r="EP178" s="15">
        <f>EM178/DN178*0.4</f>
        <v>14.830023126063203</v>
      </c>
      <c r="EQ178" s="15">
        <f>EN178/DN178*0.4</f>
        <v>6.0406142969763552</v>
      </c>
      <c r="ER178" s="17">
        <f>SIN(RADIANS(CJ178))*EH178</f>
        <v>0.86602540378443837</v>
      </c>
      <c r="ES178" s="17">
        <f t="shared" si="49"/>
        <v>0.50000000000000044</v>
      </c>
      <c r="ET178" s="16">
        <f t="shared" si="50"/>
        <v>1</v>
      </c>
      <c r="EU178" s="20">
        <f>(0.5*DZ178*DN178^2)*12*EH178</f>
        <v>17.103554648537134</v>
      </c>
      <c r="EV178" s="20">
        <f>(0.5*EB178*DN178^2)*12</f>
        <v>5.2799283596373234</v>
      </c>
      <c r="EW178" s="20">
        <f t="shared" si="51"/>
        <v>17.899978354690788</v>
      </c>
      <c r="EX178" s="14">
        <f t="shared" si="52"/>
        <v>1.6017186661833378</v>
      </c>
      <c r="EY178" s="14">
        <f t="shared" si="53"/>
        <v>-3.6700608177080776</v>
      </c>
      <c r="EZ178" s="5">
        <f t="shared" si="54"/>
        <v>1.0623603784489859</v>
      </c>
      <c r="FA178" s="5">
        <f t="shared" si="55"/>
        <v>-2.1703585077632219</v>
      </c>
      <c r="FB178" s="9">
        <f>IFERROR(INDEX('Pitcher Heights'!$B:$B,MATCH(H178,'Pitcher Heights'!A:A,0)),75)</f>
        <v>76</v>
      </c>
      <c r="FC178" s="26">
        <f>(9.58+0.31*FB178+1.02*ABS(D178)-2.57*E178-1.88*BE178)</f>
        <v>8.1685000000000016</v>
      </c>
      <c r="FD178" s="26">
        <f>17.16 -0.25*FB178-0.85*ABS(D178)+2.53*E178+0.665*BE178</f>
        <v>14.559899999999999</v>
      </c>
      <c r="FE178" s="26">
        <f t="shared" si="56"/>
        <v>6.6615231260632015</v>
      </c>
      <c r="FF178" s="26">
        <f t="shared" si="57"/>
        <v>-8.5192857030236446</v>
      </c>
    </row>
    <row r="179" spans="1:162" x14ac:dyDescent="0.25">
      <c r="A179" t="s">
        <v>131</v>
      </c>
      <c r="B179" s="1">
        <v>45505</v>
      </c>
      <c r="C179">
        <v>86.2</v>
      </c>
      <c r="D179">
        <v>2.66</v>
      </c>
      <c r="E179">
        <v>5.57</v>
      </c>
      <c r="F179" t="s">
        <v>114</v>
      </c>
      <c r="G179">
        <v>678877</v>
      </c>
      <c r="H179">
        <v>669432</v>
      </c>
      <c r="J179" t="s">
        <v>128</v>
      </c>
      <c r="O179">
        <v>13</v>
      </c>
      <c r="P179" t="s">
        <v>171</v>
      </c>
      <c r="Q179" t="s">
        <v>118</v>
      </c>
      <c r="R179" t="s">
        <v>118</v>
      </c>
      <c r="S179" t="s">
        <v>119</v>
      </c>
      <c r="T179" t="s">
        <v>120</v>
      </c>
      <c r="U179" t="s">
        <v>121</v>
      </c>
      <c r="V179" t="s">
        <v>129</v>
      </c>
      <c r="Y179">
        <v>0</v>
      </c>
      <c r="Z179">
        <v>1</v>
      </c>
      <c r="AA179">
        <v>2024</v>
      </c>
      <c r="AB179">
        <v>1.22</v>
      </c>
      <c r="AC179">
        <v>-0.14000000000000001</v>
      </c>
      <c r="AD179">
        <v>-0.19</v>
      </c>
      <c r="AE179">
        <v>1.36</v>
      </c>
      <c r="AI179">
        <v>2</v>
      </c>
      <c r="AJ179">
        <v>3</v>
      </c>
      <c r="AK179" t="s">
        <v>123</v>
      </c>
      <c r="AR179">
        <v>-9.3423704511252108</v>
      </c>
      <c r="AS179">
        <v>-125.166287483592</v>
      </c>
      <c r="AT179">
        <v>-3.4540771311918501</v>
      </c>
      <c r="AU179">
        <v>14.752102489743301</v>
      </c>
      <c r="AV179">
        <v>26.4753481025488</v>
      </c>
      <c r="AW179">
        <v>-33.116296224137301</v>
      </c>
      <c r="AX179">
        <v>3.49</v>
      </c>
      <c r="AY179">
        <v>1.7</v>
      </c>
      <c r="AZ179">
        <v>2</v>
      </c>
      <c r="BA179">
        <v>39.299999999999997</v>
      </c>
      <c r="BB179">
        <v>-42</v>
      </c>
      <c r="BC179">
        <v>86.7</v>
      </c>
      <c r="BD179">
        <v>1874</v>
      </c>
      <c r="BE179">
        <v>6.9</v>
      </c>
      <c r="BF179">
        <v>746607</v>
      </c>
      <c r="BG179">
        <v>668939</v>
      </c>
      <c r="BH179">
        <v>663624</v>
      </c>
      <c r="BI179">
        <v>702616</v>
      </c>
      <c r="BJ179">
        <v>602104</v>
      </c>
      <c r="BK179">
        <v>683002</v>
      </c>
      <c r="BL179">
        <v>681297</v>
      </c>
      <c r="BM179">
        <v>656775</v>
      </c>
      <c r="BN179">
        <v>623993</v>
      </c>
      <c r="BO179">
        <v>53.64</v>
      </c>
      <c r="BW179">
        <v>26</v>
      </c>
      <c r="BX179">
        <v>2</v>
      </c>
      <c r="BY179" t="s">
        <v>132</v>
      </c>
      <c r="BZ179">
        <v>5</v>
      </c>
      <c r="CA179">
        <v>1</v>
      </c>
      <c r="CB179">
        <v>5</v>
      </c>
      <c r="CC179">
        <v>1</v>
      </c>
      <c r="CD179">
        <v>1</v>
      </c>
      <c r="CE179">
        <v>5</v>
      </c>
      <c r="CF179">
        <v>5</v>
      </c>
      <c r="CG179">
        <v>1</v>
      </c>
      <c r="CH179" t="s">
        <v>126</v>
      </c>
      <c r="CI179" t="s">
        <v>126</v>
      </c>
      <c r="CJ179">
        <v>116</v>
      </c>
      <c r="CK179">
        <v>0</v>
      </c>
      <c r="CL179">
        <v>-2.1999999999999999E-2</v>
      </c>
      <c r="CM179">
        <v>78.900000000000006</v>
      </c>
      <c r="CN179">
        <v>8.1</v>
      </c>
      <c r="CP179">
        <v>2.1999999999999999E-2</v>
      </c>
      <c r="CQ179">
        <v>88</v>
      </c>
      <c r="CR179">
        <v>4</v>
      </c>
      <c r="CS179">
        <v>4</v>
      </c>
      <c r="CT179">
        <v>0.89</v>
      </c>
      <c r="CU179">
        <v>0.89</v>
      </c>
      <c r="CV179">
        <v>26</v>
      </c>
      <c r="CW179">
        <v>22</v>
      </c>
      <c r="CX179">
        <v>27</v>
      </c>
      <c r="CY179">
        <v>23</v>
      </c>
      <c r="CZ179">
        <v>2</v>
      </c>
      <c r="DA179">
        <v>1</v>
      </c>
      <c r="DB179">
        <v>6</v>
      </c>
      <c r="DC179">
        <v>3</v>
      </c>
      <c r="DD179">
        <v>6</v>
      </c>
      <c r="DE179">
        <v>2</v>
      </c>
      <c r="DF179">
        <v>3.23</v>
      </c>
      <c r="DG179">
        <v>1.22</v>
      </c>
      <c r="DH179">
        <v>-1.22</v>
      </c>
      <c r="DI179">
        <v>21.4</v>
      </c>
      <c r="DJ179" s="6">
        <f>(-AS179-SQRT(AS179^2-2*AV179*(50-BO179)))/AV179</f>
        <v>-2.8992414906916623E-2</v>
      </c>
      <c r="DK179" s="2">
        <f>AR179+AU179*$DJ179</f>
        <v>-9.7700695272572062</v>
      </c>
      <c r="DL179" s="2">
        <f>AS179+AV179*$DJ179</f>
        <v>-125.93387176058614</v>
      </c>
      <c r="DM179" s="2">
        <f>AT179+AW179*$DJ179</f>
        <v>-2.4939557308813054</v>
      </c>
      <c r="DN179" s="4">
        <f>(-DL179-SQRT(DL179^2-2*AV179*(BO179-17/12)))/AV179</f>
        <v>0.4345367897630244</v>
      </c>
      <c r="DO179" s="12">
        <f t="shared" si="39"/>
        <v>-3.3597382691090329</v>
      </c>
      <c r="DP179" s="12">
        <f t="shared" si="40"/>
        <v>-114.42935898824601</v>
      </c>
      <c r="DQ179" s="12">
        <f t="shared" si="41"/>
        <v>-16.884204780959294</v>
      </c>
      <c r="DR179" s="5">
        <f>(2 *DK179 +AU179*$DN179)/2</f>
        <v>-6.56490389818312</v>
      </c>
      <c r="DS179" s="5">
        <f>(2 *DL179 +AV179*$DN179)/2</f>
        <v>-120.18161537441608</v>
      </c>
      <c r="DT179" s="5">
        <f>(2 *DM179 +AW179*$DN179)/2</f>
        <v>-9.6890802559202989</v>
      </c>
      <c r="DU179" s="5">
        <f>SQRT(DR179^2+DS179^2+DT179^2)</f>
        <v>120.75014249847545</v>
      </c>
      <c r="DV179" s="16">
        <f>DR179/$DU179</f>
        <v>-5.4367669986526153E-2</v>
      </c>
      <c r="DW179" s="16">
        <f>DS179/$DU179</f>
        <v>-0.99529170639225917</v>
      </c>
      <c r="DX179" s="16">
        <f>DT179/$DU179</f>
        <v>-8.0240735583749973E-2</v>
      </c>
      <c r="DY179" s="16">
        <f t="shared" si="42"/>
        <v>27.077121287922061</v>
      </c>
      <c r="DZ179" s="9">
        <f>AU179+$DY179*DV179</f>
        <v>13.279982495376412</v>
      </c>
      <c r="EA179" s="9">
        <f>AV179+$DY179*DW179</f>
        <v>-0.4742861482973133</v>
      </c>
      <c r="EB179" s="9">
        <f>AW179+$DY179*DX179+32.174</f>
        <v>-3.1149843537705806</v>
      </c>
      <c r="EC179" s="9">
        <f t="shared" si="43"/>
        <v>13.648663302763612</v>
      </c>
      <c r="ED179" s="22">
        <f t="shared" si="44"/>
        <v>0.17389310764614158</v>
      </c>
      <c r="EE179" s="22">
        <f t="shared" si="45"/>
        <v>0.12098996535429603</v>
      </c>
      <c r="EF179" s="22">
        <f t="shared" si="46"/>
        <v>1152.986124591338</v>
      </c>
      <c r="EG179" s="23">
        <f t="shared" si="47"/>
        <v>0.61525406861864351</v>
      </c>
      <c r="EH179" s="12">
        <f>IF(S179="L",1,-1)</f>
        <v>1</v>
      </c>
      <c r="EI179" s="10">
        <f>DEGREES(ATAN(DM179/SQRT(DL179^2+DK179^2)))</f>
        <v>-1.1311217208585771</v>
      </c>
      <c r="EJ179" s="10">
        <f>-DEGREES(ATAN(DK179/SQRT(DL179^2+DM179^2)))*EH179</f>
        <v>4.4353089662729301</v>
      </c>
      <c r="EK179" s="10">
        <f>DEGREES(ATAN(DQ179/SQRT(DP179^2+DO179^2)))</f>
        <v>-8.3899416609981348</v>
      </c>
      <c r="EL179" s="10">
        <f>-DEGREES(ATAN(DO179/SQRT(DP179^2+DQ179^2)))*EH179</f>
        <v>1.6637637253019855</v>
      </c>
      <c r="EM179" s="15">
        <f>(AD179-D179- (DK179/DL179)*(17/12-BO179))*12*EH179</f>
        <v>14.418430337641583</v>
      </c>
      <c r="EN179" s="15">
        <f>(AE179-E179-(DM179/DL179)*(17/12-BO179)+0.5*32.174*DN179^2)*12</f>
        <v>-1.6584247318431267</v>
      </c>
      <c r="EO179" s="15">
        <f t="shared" si="48"/>
        <v>14.513493927811185</v>
      </c>
      <c r="EP179" s="15">
        <f>EM179/DN179*0.4</f>
        <v>13.272459941083198</v>
      </c>
      <c r="EQ179" s="15">
        <f>EN179/DN179*0.4</f>
        <v>-1.5266138756606109</v>
      </c>
      <c r="ER179" s="17">
        <f>SIN(RADIANS(CJ179))*EH179</f>
        <v>0.89879404629916693</v>
      </c>
      <c r="ES179" s="17">
        <f t="shared" si="49"/>
        <v>0.43837114678907751</v>
      </c>
      <c r="ET179" s="16">
        <f t="shared" si="50"/>
        <v>0.99999999999999989</v>
      </c>
      <c r="EU179" s="20">
        <f>(0.5*DZ179*DN179^2)*12*EH179</f>
        <v>15.04533479010248</v>
      </c>
      <c r="EV179" s="20">
        <f>(0.5*EB179*DN179^2)*12</f>
        <v>-3.5290695966449031</v>
      </c>
      <c r="EW179" s="20">
        <f t="shared" si="51"/>
        <v>15.453686652842144</v>
      </c>
      <c r="EX179" s="14">
        <f t="shared" si="52"/>
        <v>1.1556532331550606</v>
      </c>
      <c r="EY179" s="14">
        <f t="shared" si="53"/>
        <v>-10.303519936770375</v>
      </c>
      <c r="EZ179" s="5">
        <f t="shared" si="54"/>
        <v>1.3737884043257793</v>
      </c>
      <c r="FA179" s="5">
        <f t="shared" si="55"/>
        <v>-8.0207217088940297</v>
      </c>
      <c r="FB179" s="9">
        <f>IFERROR(INDEX('Pitcher Heights'!$B:$B,MATCH(H179,'Pitcher Heights'!A:A,0)),75)</f>
        <v>77</v>
      </c>
      <c r="FC179" s="26">
        <f>(9.58+0.31*FB179+1.02*ABS(D179)-2.57*E179-1.88*BE179)</f>
        <v>8.8763000000000023</v>
      </c>
      <c r="FD179" s="26">
        <f>17.16 -0.25*FB179-0.85*ABS(D179)+2.53*E179+0.665*BE179</f>
        <v>14.329599999999999</v>
      </c>
      <c r="FE179" s="26">
        <f t="shared" si="56"/>
        <v>4.3961599410831962</v>
      </c>
      <c r="FF179" s="26">
        <f t="shared" si="57"/>
        <v>-15.856213875660611</v>
      </c>
    </row>
    <row r="180" spans="1:162" x14ac:dyDescent="0.25">
      <c r="A180" t="s">
        <v>127</v>
      </c>
      <c r="B180" s="1">
        <v>45505</v>
      </c>
      <c r="C180">
        <v>91.9</v>
      </c>
      <c r="D180">
        <v>2.72</v>
      </c>
      <c r="E180">
        <v>5.74</v>
      </c>
      <c r="F180" t="s">
        <v>114</v>
      </c>
      <c r="G180">
        <v>608070</v>
      </c>
      <c r="H180">
        <v>669432</v>
      </c>
      <c r="J180" t="s">
        <v>116</v>
      </c>
      <c r="O180">
        <v>14</v>
      </c>
      <c r="P180" t="s">
        <v>181</v>
      </c>
      <c r="Q180" t="s">
        <v>118</v>
      </c>
      <c r="R180" t="s">
        <v>118</v>
      </c>
      <c r="S180" t="s">
        <v>119</v>
      </c>
      <c r="T180" t="s">
        <v>120</v>
      </c>
      <c r="U180" t="s">
        <v>121</v>
      </c>
      <c r="V180" t="s">
        <v>122</v>
      </c>
      <c r="Y180">
        <v>0</v>
      </c>
      <c r="Z180">
        <v>2</v>
      </c>
      <c r="AA180">
        <v>2024</v>
      </c>
      <c r="AB180">
        <v>1.66</v>
      </c>
      <c r="AC180">
        <v>0.46</v>
      </c>
      <c r="AD180">
        <v>1.82</v>
      </c>
      <c r="AE180">
        <v>2.46</v>
      </c>
      <c r="AI180">
        <v>2</v>
      </c>
      <c r="AJ180">
        <v>3</v>
      </c>
      <c r="AK180" t="s">
        <v>123</v>
      </c>
      <c r="AR180">
        <v>-5.9046656810188196</v>
      </c>
      <c r="AS180">
        <v>-133.756139458918</v>
      </c>
      <c r="AT180">
        <v>-3.4518887196413699</v>
      </c>
      <c r="AU180">
        <v>21.244171053493599</v>
      </c>
      <c r="AV180">
        <v>29.024963862247599</v>
      </c>
      <c r="AW180">
        <v>-26.147937207314101</v>
      </c>
      <c r="AX180">
        <v>3.45</v>
      </c>
      <c r="AY180">
        <v>1.58</v>
      </c>
      <c r="BC180">
        <v>92.2</v>
      </c>
      <c r="BD180">
        <v>2389</v>
      </c>
      <c r="BE180">
        <v>6.5</v>
      </c>
      <c r="BF180">
        <v>746607</v>
      </c>
      <c r="BG180">
        <v>668939</v>
      </c>
      <c r="BH180">
        <v>663624</v>
      </c>
      <c r="BI180">
        <v>702616</v>
      </c>
      <c r="BJ180">
        <v>602104</v>
      </c>
      <c r="BK180">
        <v>683002</v>
      </c>
      <c r="BL180">
        <v>681297</v>
      </c>
      <c r="BM180">
        <v>656775</v>
      </c>
      <c r="BN180">
        <v>623993</v>
      </c>
      <c r="BO180">
        <v>54.01</v>
      </c>
      <c r="BW180">
        <v>23</v>
      </c>
      <c r="BX180">
        <v>3</v>
      </c>
      <c r="BY180" t="s">
        <v>130</v>
      </c>
      <c r="BZ180">
        <v>2</v>
      </c>
      <c r="CA180">
        <v>1</v>
      </c>
      <c r="CB180">
        <v>2</v>
      </c>
      <c r="CC180">
        <v>1</v>
      </c>
      <c r="CD180">
        <v>1</v>
      </c>
      <c r="CE180">
        <v>2</v>
      </c>
      <c r="CF180">
        <v>2</v>
      </c>
      <c r="CG180">
        <v>1</v>
      </c>
      <c r="CH180" t="s">
        <v>126</v>
      </c>
      <c r="CI180" t="s">
        <v>126</v>
      </c>
      <c r="CJ180">
        <v>126</v>
      </c>
      <c r="CK180">
        <v>0</v>
      </c>
      <c r="CL180">
        <v>8.9999999999999993E-3</v>
      </c>
      <c r="CP180">
        <v>-8.9999999999999993E-3</v>
      </c>
      <c r="CR180">
        <v>1</v>
      </c>
      <c r="CS180">
        <v>1</v>
      </c>
      <c r="CT180">
        <v>0.63800000000000001</v>
      </c>
      <c r="CU180">
        <v>0.63800000000000001</v>
      </c>
      <c r="CV180">
        <v>26</v>
      </c>
      <c r="CW180">
        <v>31</v>
      </c>
      <c r="CX180">
        <v>27</v>
      </c>
      <c r="CY180">
        <v>32</v>
      </c>
      <c r="CZ180">
        <v>2</v>
      </c>
      <c r="DA180">
        <v>1</v>
      </c>
      <c r="DB180">
        <v>6</v>
      </c>
      <c r="DC180">
        <v>2</v>
      </c>
      <c r="DD180">
        <v>6</v>
      </c>
      <c r="DE180">
        <v>1</v>
      </c>
      <c r="DF180">
        <v>2.2400000000000002</v>
      </c>
      <c r="DG180">
        <v>1.66</v>
      </c>
      <c r="DH180">
        <v>-1.66</v>
      </c>
      <c r="DI180">
        <v>21.8</v>
      </c>
      <c r="DJ180" s="6">
        <f>(-AS180-SQRT(AS180^2-2*AV180*(50-BO180)))/AV180</f>
        <v>-2.9883042561463929E-2</v>
      </c>
      <c r="DK180" s="2">
        <f>AR180+AU180*$DJ180</f>
        <v>-6.5395061487933885</v>
      </c>
      <c r="DL180" s="2">
        <f>AS180+AV180*$DJ180</f>
        <v>-134.6234936893585</v>
      </c>
      <c r="DM180" s="2">
        <f>AT180+AW180*$DJ180</f>
        <v>-2.6705087991807162</v>
      </c>
      <c r="DN180" s="4">
        <f>(-DL180-SQRT(DL180^2-2*AV180*(BO180-17/12)))/AV180</f>
        <v>0.40867404635846194</v>
      </c>
      <c r="DO180" s="12">
        <f t="shared" si="39"/>
        <v>2.1424351971691502</v>
      </c>
      <c r="DP180" s="12">
        <f t="shared" si="40"/>
        <v>-122.76174426236564</v>
      </c>
      <c r="DQ180" s="12">
        <f t="shared" si="41"/>
        <v>-13.35649210162075</v>
      </c>
      <c r="DR180" s="5">
        <f>(2 *DK180 +AU180*$DN180)/2</f>
        <v>-2.1985354758121192</v>
      </c>
      <c r="DS180" s="5">
        <f>(2 *DL180 +AV180*$DN180)/2</f>
        <v>-128.69261897586208</v>
      </c>
      <c r="DT180" s="5">
        <f>(2 *DM180 +AW180*$DN180)/2</f>
        <v>-8.0135004504007341</v>
      </c>
      <c r="DU180" s="5">
        <f>SQRT(DR180^2+DS180^2+DT180^2)</f>
        <v>128.96061385777207</v>
      </c>
      <c r="DV180" s="16">
        <f>DR180/$DU180</f>
        <v>-1.7048115777712081E-2</v>
      </c>
      <c r="DW180" s="16">
        <f>DS180/$DU180</f>
        <v>-0.9979218858076655</v>
      </c>
      <c r="DX180" s="16">
        <f>DT180/$DU180</f>
        <v>-6.2139130783284376E-2</v>
      </c>
      <c r="DY180" s="16">
        <f t="shared" si="42"/>
        <v>29.701274064617941</v>
      </c>
      <c r="DZ180" s="9">
        <f>AU180+$DY180*DV180</f>
        <v>20.737820294494433</v>
      </c>
      <c r="EA180" s="9">
        <f>AV180+$DY180*DW180</f>
        <v>-0.61458756320624275</v>
      </c>
      <c r="EB180" s="9">
        <f>AW180+$DY180*DX180+32.174</f>
        <v>4.1804514391544316</v>
      </c>
      <c r="EC180" s="9">
        <f t="shared" si="43"/>
        <v>21.163909909908455</v>
      </c>
      <c r="ED180" s="22">
        <f t="shared" si="44"/>
        <v>0.23640098027610076</v>
      </c>
      <c r="EE180" s="22">
        <f t="shared" si="45"/>
        <v>0.2018491670334015</v>
      </c>
      <c r="EF180" s="22">
        <f t="shared" si="46"/>
        <v>2054.3343590983022</v>
      </c>
      <c r="EG180" s="23">
        <f t="shared" si="47"/>
        <v>0.85991392176571879</v>
      </c>
      <c r="EH180" s="12">
        <f>IF(S180="L",1,-1)</f>
        <v>1</v>
      </c>
      <c r="EI180" s="10">
        <f>DEGREES(ATAN(DM180/SQRT(DL180^2+DK180^2)))</f>
        <v>-1.1350818483063394</v>
      </c>
      <c r="EJ180" s="10">
        <f>-DEGREES(ATAN(DK180/SQRT(DL180^2+DM180^2)))*EH180</f>
        <v>2.7804826215791065</v>
      </c>
      <c r="EK180" s="10">
        <f>DEGREES(ATAN(DQ180/SQRT(DP180^2+DO180^2)))</f>
        <v>-6.2084253231515962</v>
      </c>
      <c r="EL180" s="10">
        <f>-DEGREES(ATAN(DO180/SQRT(DP180^2+DQ180^2)))*EH180</f>
        <v>-0.99395867562121565</v>
      </c>
      <c r="EM180" s="15">
        <f>(AD180-D180- (DK180/DL180)*(17/12-BO180))*12*EH180</f>
        <v>19.857450698389687</v>
      </c>
      <c r="EN180" s="15">
        <f>(AE180-E180-(DM180/DL180)*(17/12-BO180)+0.5*32.174*DN180^2)*12</f>
        <v>5.4005881937328208</v>
      </c>
      <c r="EO180" s="15">
        <f t="shared" si="48"/>
        <v>20.578743913982297</v>
      </c>
      <c r="EP180" s="15">
        <f>EM180/DN180*0.4</f>
        <v>19.435979236099612</v>
      </c>
      <c r="EQ180" s="15">
        <f>EN180/DN180*0.4</f>
        <v>5.2859615058557265</v>
      </c>
      <c r="ER180" s="17">
        <f>SIN(RADIANS(CJ180))*EH180</f>
        <v>0.80901699437494745</v>
      </c>
      <c r="ES180" s="17">
        <f t="shared" si="49"/>
        <v>0.58778525229247303</v>
      </c>
      <c r="ET180" s="16">
        <f t="shared" si="50"/>
        <v>0.99999999999999989</v>
      </c>
      <c r="EU180" s="20">
        <f>(0.5*DZ180*DN180^2)*12*EH180</f>
        <v>20.781097159982004</v>
      </c>
      <c r="EV180" s="20">
        <f>(0.5*EB180*DN180^2)*12</f>
        <v>4.1891754435117097</v>
      </c>
      <c r="EW180" s="20">
        <f t="shared" si="51"/>
        <v>21.199131823476488</v>
      </c>
      <c r="EX180" s="14">
        <f t="shared" si="52"/>
        <v>3.6306392487947576</v>
      </c>
      <c r="EY180" s="14">
        <f t="shared" si="53"/>
        <v>-8.2713616037318118</v>
      </c>
      <c r="EZ180" s="5">
        <f t="shared" si="54"/>
        <v>3.2088971490879885</v>
      </c>
      <c r="FA180" s="5">
        <f t="shared" si="55"/>
        <v>-6.695293989609457</v>
      </c>
      <c r="FB180" s="9">
        <f>IFERROR(INDEX('Pitcher Heights'!$B:$B,MATCH(H180,'Pitcher Heights'!A:A,0)),75)</f>
        <v>77</v>
      </c>
      <c r="FC180" s="26">
        <f>(9.58+0.31*FB180+1.02*ABS(D180)-2.57*E180-1.88*BE180)</f>
        <v>9.2526000000000046</v>
      </c>
      <c r="FD180" s="26">
        <f>17.16 -0.25*FB180-0.85*ABS(D180)+2.53*E180+0.665*BE180</f>
        <v>14.4427</v>
      </c>
      <c r="FE180" s="26">
        <f t="shared" si="56"/>
        <v>10.183379236099608</v>
      </c>
      <c r="FF180" s="26">
        <f t="shared" si="57"/>
        <v>-9.1567384941442747</v>
      </c>
    </row>
    <row r="181" spans="1:162" x14ac:dyDescent="0.25">
      <c r="A181" t="s">
        <v>127</v>
      </c>
      <c r="B181" s="1">
        <v>45505</v>
      </c>
      <c r="C181">
        <v>90.6</v>
      </c>
      <c r="D181">
        <v>-1.52</v>
      </c>
      <c r="E181">
        <v>5.22</v>
      </c>
      <c r="F181" t="s">
        <v>134</v>
      </c>
      <c r="G181">
        <v>663624</v>
      </c>
      <c r="H181">
        <v>594902</v>
      </c>
      <c r="J181" t="s">
        <v>116</v>
      </c>
      <c r="O181">
        <v>13</v>
      </c>
      <c r="P181" t="s">
        <v>167</v>
      </c>
      <c r="Q181" t="s">
        <v>118</v>
      </c>
      <c r="R181" t="s">
        <v>118</v>
      </c>
      <c r="S181" t="s">
        <v>118</v>
      </c>
      <c r="T181" t="s">
        <v>120</v>
      </c>
      <c r="U181" t="s">
        <v>121</v>
      </c>
      <c r="V181" t="s">
        <v>122</v>
      </c>
      <c r="Y181">
        <v>0</v>
      </c>
      <c r="Z181">
        <v>0</v>
      </c>
      <c r="AA181">
        <v>2024</v>
      </c>
      <c r="AB181">
        <v>-1.1000000000000001</v>
      </c>
      <c r="AC181">
        <v>0.96</v>
      </c>
      <c r="AD181">
        <v>-1.34</v>
      </c>
      <c r="AE181">
        <v>2.42</v>
      </c>
      <c r="AI181">
        <v>2</v>
      </c>
      <c r="AJ181">
        <v>4</v>
      </c>
      <c r="AK181" t="s">
        <v>140</v>
      </c>
      <c r="AR181">
        <v>2.8488395566056202</v>
      </c>
      <c r="AS181">
        <v>-131.94247440965</v>
      </c>
      <c r="AT181">
        <v>-3.1800567928696899</v>
      </c>
      <c r="AU181">
        <v>-13.4408637231646</v>
      </c>
      <c r="AV181">
        <v>26.3293650413158</v>
      </c>
      <c r="AW181">
        <v>-20.510522959855798</v>
      </c>
      <c r="AX181">
        <v>3.73</v>
      </c>
      <c r="AY181">
        <v>1.78</v>
      </c>
      <c r="BC181">
        <v>92.1</v>
      </c>
      <c r="BD181">
        <v>1864</v>
      </c>
      <c r="BE181">
        <v>7</v>
      </c>
      <c r="BF181">
        <v>746607</v>
      </c>
      <c r="BG181">
        <v>666310</v>
      </c>
      <c r="BH181">
        <v>647304</v>
      </c>
      <c r="BI181">
        <v>671289</v>
      </c>
      <c r="BJ181">
        <v>608070</v>
      </c>
      <c r="BK181">
        <v>677587</v>
      </c>
      <c r="BL181">
        <v>680757</v>
      </c>
      <c r="BM181">
        <v>657041</v>
      </c>
      <c r="BN181">
        <v>678877</v>
      </c>
      <c r="BO181">
        <v>53.5</v>
      </c>
      <c r="BW181">
        <v>30</v>
      </c>
      <c r="BX181">
        <v>1</v>
      </c>
      <c r="BY181" t="s">
        <v>130</v>
      </c>
      <c r="BZ181">
        <v>5</v>
      </c>
      <c r="CA181">
        <v>2</v>
      </c>
      <c r="CB181">
        <v>2</v>
      </c>
      <c r="CC181">
        <v>5</v>
      </c>
      <c r="CD181">
        <v>2</v>
      </c>
      <c r="CE181">
        <v>5</v>
      </c>
      <c r="CF181">
        <v>2</v>
      </c>
      <c r="CG181">
        <v>5</v>
      </c>
      <c r="CH181" t="s">
        <v>142</v>
      </c>
      <c r="CI181" t="s">
        <v>126</v>
      </c>
      <c r="CJ181">
        <v>225</v>
      </c>
      <c r="CK181">
        <v>0</v>
      </c>
      <c r="CL181">
        <v>1.4999999999999999E-2</v>
      </c>
      <c r="CP181">
        <v>-1.4999999999999999E-2</v>
      </c>
      <c r="CR181">
        <v>3</v>
      </c>
      <c r="CS181">
        <v>-3</v>
      </c>
      <c r="CT181">
        <v>0.86</v>
      </c>
      <c r="CU181">
        <v>0.14000000000000001</v>
      </c>
      <c r="CV181">
        <v>32</v>
      </c>
      <c r="CW181">
        <v>27</v>
      </c>
      <c r="CX181">
        <v>32</v>
      </c>
      <c r="CY181">
        <v>27</v>
      </c>
      <c r="CZ181">
        <v>2</v>
      </c>
      <c r="DA181">
        <v>1</v>
      </c>
      <c r="DB181">
        <v>6</v>
      </c>
      <c r="DC181">
        <v>1</v>
      </c>
      <c r="DD181">
        <v>6</v>
      </c>
      <c r="DE181">
        <v>1</v>
      </c>
      <c r="DF181">
        <v>1.8</v>
      </c>
      <c r="DG181">
        <v>1.1000000000000001</v>
      </c>
      <c r="DH181">
        <v>1.1000000000000001</v>
      </c>
      <c r="DI181">
        <v>36.799999999999997</v>
      </c>
      <c r="DJ181" s="6">
        <f>(-AS181-SQRT(AS181^2-2*AV181*(50-BO181)))/AV181</f>
        <v>-2.6456872090580376E-2</v>
      </c>
      <c r="DK181" s="2">
        <f>AR181+AU181*$DJ181</f>
        <v>3.2044427689163077</v>
      </c>
      <c r="DL181" s="2">
        <f>AS181+AV181*$DJ181</f>
        <v>-132.63906705277429</v>
      </c>
      <c r="DM181" s="2">
        <f>AT181+AW181*$DJ181</f>
        <v>-2.6374125104098729</v>
      </c>
      <c r="DN181" s="4">
        <f>(-DL181-SQRT(DL181^2-2*AV181*(BO181-17/12)))/AV181</f>
        <v>0.40929668678459857</v>
      </c>
      <c r="DO181" s="12">
        <f t="shared" si="39"/>
        <v>-2.296858220498267</v>
      </c>
      <c r="DP181" s="12">
        <f t="shared" si="40"/>
        <v>-121.8625451762215</v>
      </c>
      <c r="DQ181" s="12">
        <f t="shared" si="41"/>
        <v>-11.03230160209829</v>
      </c>
      <c r="DR181" s="5">
        <f>(2 *DK181 +AU181*$DN181)/2</f>
        <v>0.45379227420902035</v>
      </c>
      <c r="DS181" s="5">
        <f>(2 *DL181 +AV181*$DN181)/2</f>
        <v>-127.25080611449789</v>
      </c>
      <c r="DT181" s="5">
        <f>(2 *DM181 +AW181*$DN181)/2</f>
        <v>-6.8348570562540809</v>
      </c>
      <c r="DU181" s="5">
        <f>SQRT(DR181^2+DS181^2+DT181^2)</f>
        <v>127.435037784736</v>
      </c>
      <c r="DV181" s="16">
        <f>DR181/$DU181</f>
        <v>3.5609694327204491E-3</v>
      </c>
      <c r="DW181" s="16">
        <f>DS181/$DU181</f>
        <v>-0.99855430913318122</v>
      </c>
      <c r="DX181" s="16">
        <f>DT181/$DU181</f>
        <v>-5.3634048963830193E-2</v>
      </c>
      <c r="DY181" s="16">
        <f t="shared" si="42"/>
        <v>26.964722922273587</v>
      </c>
      <c r="DZ181" s="9">
        <f>AU181+$DY181*DV181</f>
        <v>-13.344843169076608</v>
      </c>
      <c r="EA181" s="9">
        <f>AV181+$DY181*DW181</f>
        <v>-0.59637522730275805</v>
      </c>
      <c r="EB181" s="9">
        <f>AW181+$DY181*DX181+32.174</f>
        <v>10.217249770634865</v>
      </c>
      <c r="EC181" s="9">
        <f t="shared" si="43"/>
        <v>16.817630495837669</v>
      </c>
      <c r="ED181" s="22">
        <f t="shared" si="44"/>
        <v>0.19237766738288994</v>
      </c>
      <c r="EE181" s="22">
        <f t="shared" si="45"/>
        <v>0.14108738330665857</v>
      </c>
      <c r="EF181" s="22">
        <f t="shared" si="46"/>
        <v>1418.9402477062411</v>
      </c>
      <c r="EG181" s="23">
        <f t="shared" si="47"/>
        <v>0.76123403846901339</v>
      </c>
      <c r="EH181" s="12">
        <f>IF(S181="L",1,-1)</f>
        <v>-1</v>
      </c>
      <c r="EI181" s="10">
        <f>DEGREES(ATAN(DM181/SQRT(DL181^2+DK181^2)))</f>
        <v>-1.138794440374497</v>
      </c>
      <c r="EJ181" s="10">
        <f>-DEGREES(ATAN(DK181/SQRT(DL181^2+DM181^2)))*EH181</f>
        <v>1.3836728387136366</v>
      </c>
      <c r="EK181" s="10">
        <f>DEGREES(ATAN(DQ181/SQRT(DP181^2+DO181^2)))</f>
        <v>-5.1720121177747158</v>
      </c>
      <c r="EL181" s="10">
        <f>-DEGREES(ATAN(DO181/SQRT(DP181^2+DQ181^2)))*EH181</f>
        <v>-1.0753829123719443</v>
      </c>
      <c r="EM181" s="15">
        <f>(AD181-D181- (DK181/DL181)*(17/12-BO181))*12*EH181</f>
        <v>12.939448262673846</v>
      </c>
      <c r="EN181" s="15">
        <f>(AE181-E181-(DM181/DL181)*(17/12-BO181)+0.5*32.174*DN181^2)*12</f>
        <v>11.167041687655313</v>
      </c>
      <c r="EO181" s="15">
        <f t="shared" si="48"/>
        <v>17.091873548451172</v>
      </c>
      <c r="EP181" s="15">
        <f>EM181/DN181*0.4</f>
        <v>12.645544105744024</v>
      </c>
      <c r="EQ181" s="15">
        <f>EN181/DN181*0.4</f>
        <v>10.913395635212865</v>
      </c>
      <c r="ER181" s="17">
        <f>SIN(RADIANS(CJ181))*EH181</f>
        <v>0.70710678118654746</v>
      </c>
      <c r="ES181" s="17">
        <f t="shared" si="49"/>
        <v>0.70710678118654768</v>
      </c>
      <c r="ET181" s="16">
        <f t="shared" si="50"/>
        <v>1</v>
      </c>
      <c r="EU181" s="20">
        <f>(0.5*DZ181*DN181^2)*12*EH181</f>
        <v>13.413471252022296</v>
      </c>
      <c r="EV181" s="20">
        <f>(0.5*EB181*DN181^2)*12</f>
        <v>10.269793682605354</v>
      </c>
      <c r="EW181" s="20">
        <f t="shared" si="51"/>
        <v>16.893486120754041</v>
      </c>
      <c r="EX181" s="14">
        <f t="shared" si="52"/>
        <v>1.4679726581562917</v>
      </c>
      <c r="EY181" s="14">
        <f t="shared" si="53"/>
        <v>-1.6757049112606541</v>
      </c>
      <c r="EZ181" s="5">
        <f t="shared" si="54"/>
        <v>0.85366857338104474</v>
      </c>
      <c r="FA181" s="5">
        <f t="shared" si="55"/>
        <v>-0.91873800163749131</v>
      </c>
      <c r="FB181" s="9">
        <f>IFERROR(INDEX('Pitcher Heights'!$B:$B,MATCH(H181,'Pitcher Heights'!A:A,0)),75)</f>
        <v>76</v>
      </c>
      <c r="FC181" s="26">
        <f>(9.58+0.31*FB181+1.02*ABS(D181)-2.57*E181-1.88*BE181)</f>
        <v>8.1150000000000055</v>
      </c>
      <c r="FD181" s="26">
        <f>17.16 -0.25*FB181-0.85*ABS(D181)+2.53*E181+0.665*BE181</f>
        <v>14.729599999999998</v>
      </c>
      <c r="FE181" s="26">
        <f t="shared" si="56"/>
        <v>4.5305441057440188</v>
      </c>
      <c r="FF181" s="26">
        <f t="shared" si="57"/>
        <v>-3.8162043647871329</v>
      </c>
    </row>
    <row r="182" spans="1:162" x14ac:dyDescent="0.25">
      <c r="A182" t="s">
        <v>127</v>
      </c>
      <c r="B182" s="1">
        <v>45505</v>
      </c>
      <c r="C182">
        <v>94.2</v>
      </c>
      <c r="D182">
        <v>2</v>
      </c>
      <c r="E182">
        <v>5.41</v>
      </c>
      <c r="F182" t="s">
        <v>206</v>
      </c>
      <c r="G182">
        <v>668939</v>
      </c>
      <c r="H182">
        <v>682120</v>
      </c>
      <c r="I182" t="s">
        <v>231</v>
      </c>
      <c r="J182" t="s">
        <v>136</v>
      </c>
      <c r="O182">
        <v>5</v>
      </c>
      <c r="P182" t="s">
        <v>232</v>
      </c>
      <c r="Q182" t="s">
        <v>118</v>
      </c>
      <c r="R182" t="s">
        <v>118</v>
      </c>
      <c r="S182" t="s">
        <v>119</v>
      </c>
      <c r="T182" t="s">
        <v>120</v>
      </c>
      <c r="U182" t="s">
        <v>121</v>
      </c>
      <c r="V182" t="s">
        <v>138</v>
      </c>
      <c r="W182">
        <v>6</v>
      </c>
      <c r="X182" t="s">
        <v>152</v>
      </c>
      <c r="Y182">
        <v>1</v>
      </c>
      <c r="Z182">
        <v>0</v>
      </c>
      <c r="AA182">
        <v>2024</v>
      </c>
      <c r="AB182">
        <v>1.1100000000000001</v>
      </c>
      <c r="AC182">
        <v>0.56999999999999995</v>
      </c>
      <c r="AD182">
        <v>-0.12</v>
      </c>
      <c r="AE182">
        <v>2.42</v>
      </c>
      <c r="AF182">
        <v>702616</v>
      </c>
      <c r="AH182">
        <v>596103</v>
      </c>
      <c r="AI182">
        <v>1</v>
      </c>
      <c r="AJ182">
        <v>8</v>
      </c>
      <c r="AK182" t="s">
        <v>140</v>
      </c>
      <c r="AL182">
        <v>107.56</v>
      </c>
      <c r="AM182">
        <v>154.69999999999999</v>
      </c>
      <c r="AR182">
        <v>-8.0541650467552195</v>
      </c>
      <c r="AS182">
        <v>-137.08325236659499</v>
      </c>
      <c r="AT182">
        <v>-3.3916429547546798</v>
      </c>
      <c r="AU182">
        <v>15.7150767189439</v>
      </c>
      <c r="AV182">
        <v>28.355396343724699</v>
      </c>
      <c r="AW182">
        <v>-24.404886959378398</v>
      </c>
      <c r="AX182">
        <v>3.46</v>
      </c>
      <c r="AY182">
        <v>1.65</v>
      </c>
      <c r="AZ182">
        <v>69</v>
      </c>
      <c r="BA182">
        <v>96.6</v>
      </c>
      <c r="BB182">
        <v>3</v>
      </c>
      <c r="BC182">
        <v>95.5</v>
      </c>
      <c r="BD182">
        <v>2149</v>
      </c>
      <c r="BE182">
        <v>6.9</v>
      </c>
      <c r="BF182">
        <v>746607</v>
      </c>
      <c r="BG182">
        <v>666310</v>
      </c>
      <c r="BH182">
        <v>647304</v>
      </c>
      <c r="BI182">
        <v>671289</v>
      </c>
      <c r="BJ182">
        <v>608070</v>
      </c>
      <c r="BK182">
        <v>677587</v>
      </c>
      <c r="BL182">
        <v>680757</v>
      </c>
      <c r="BM182">
        <v>657041</v>
      </c>
      <c r="BN182">
        <v>678877</v>
      </c>
      <c r="BO182">
        <v>53.63</v>
      </c>
      <c r="BP182">
        <v>0.48299999999999998</v>
      </c>
      <c r="BQ182">
        <v>0.435</v>
      </c>
      <c r="BR182">
        <v>0.9</v>
      </c>
      <c r="BS182">
        <v>1</v>
      </c>
      <c r="BT182">
        <v>0</v>
      </c>
      <c r="BU182">
        <v>0</v>
      </c>
      <c r="BV182">
        <v>4</v>
      </c>
      <c r="BW182">
        <v>66</v>
      </c>
      <c r="BX182">
        <v>2</v>
      </c>
      <c r="BY182" t="s">
        <v>130</v>
      </c>
      <c r="BZ182">
        <v>10</v>
      </c>
      <c r="CA182">
        <v>2</v>
      </c>
      <c r="CB182">
        <v>2</v>
      </c>
      <c r="CC182">
        <v>10</v>
      </c>
      <c r="CD182">
        <v>3</v>
      </c>
      <c r="CE182">
        <v>10</v>
      </c>
      <c r="CF182">
        <v>3</v>
      </c>
      <c r="CG182">
        <v>10</v>
      </c>
      <c r="CH182" t="s">
        <v>126</v>
      </c>
      <c r="CI182" t="s">
        <v>126</v>
      </c>
      <c r="CJ182">
        <v>135</v>
      </c>
      <c r="CK182">
        <v>-3.0000000000000001E-3</v>
      </c>
      <c r="CL182">
        <v>0.73899999999999999</v>
      </c>
      <c r="CM182">
        <v>66.900000000000006</v>
      </c>
      <c r="CN182">
        <v>6.8</v>
      </c>
      <c r="CO182">
        <v>0.52800000000000002</v>
      </c>
      <c r="CP182">
        <v>-0.73899999999999999</v>
      </c>
      <c r="CQ182">
        <v>96.6</v>
      </c>
      <c r="CR182">
        <v>8</v>
      </c>
      <c r="CS182">
        <v>-8</v>
      </c>
      <c r="CT182">
        <v>0.997</v>
      </c>
      <c r="CU182">
        <v>3.0000000000000001E-3</v>
      </c>
      <c r="CV182">
        <v>27</v>
      </c>
      <c r="CW182">
        <v>26</v>
      </c>
      <c r="CX182">
        <v>28</v>
      </c>
      <c r="CY182">
        <v>26</v>
      </c>
      <c r="CZ182">
        <v>1</v>
      </c>
      <c r="DA182">
        <v>3</v>
      </c>
      <c r="DB182">
        <v>2</v>
      </c>
      <c r="DC182">
        <v>2</v>
      </c>
      <c r="DD182">
        <v>3</v>
      </c>
      <c r="DE182">
        <v>1</v>
      </c>
      <c r="DF182">
        <v>1.98</v>
      </c>
      <c r="DG182">
        <v>1.1100000000000001</v>
      </c>
      <c r="DH182">
        <v>-1.1100000000000001</v>
      </c>
      <c r="DI182">
        <v>20.7</v>
      </c>
      <c r="DJ182" s="6">
        <f>(-AS182-SQRT(AS182^2-2*AV182*(50-BO182)))/AV182</f>
        <v>-2.6408131996993454E-2</v>
      </c>
      <c r="DK182" s="2">
        <f>AR182+AU182*$DJ182</f>
        <v>-8.4691708670919681</v>
      </c>
      <c r="DL182" s="2">
        <f>AS182+AV182*$DJ182</f>
        <v>-137.83206541606714</v>
      </c>
      <c r="DM182" s="2">
        <f>AT182+AW182*$DJ182</f>
        <v>-2.7471554785597108</v>
      </c>
      <c r="DN182" s="4">
        <f>(-DL182-SQRT(DL182^2-2*AV182*(BO182-17/12)))/AV182</f>
        <v>0.39485582712401252</v>
      </c>
      <c r="DO182" s="12">
        <f t="shared" si="39"/>
        <v>-2.2639812509160615</v>
      </c>
      <c r="DP182" s="12">
        <f t="shared" si="40"/>
        <v>-126.63577193933652</v>
      </c>
      <c r="DQ182" s="12">
        <f t="shared" si="41"/>
        <v>-12.383567304773095</v>
      </c>
      <c r="DR182" s="5">
        <f>(2 *DK182 +AU182*$DN182)/2</f>
        <v>-5.3665760590040144</v>
      </c>
      <c r="DS182" s="5">
        <f>(2 *DL182 +AV182*$DN182)/2</f>
        <v>-132.23391867770184</v>
      </c>
      <c r="DT182" s="5">
        <f>(2 *DM182 +AW182*$DN182)/2</f>
        <v>-7.5653613916664035</v>
      </c>
      <c r="DU182" s="5">
        <f>SQRT(DR182^2+DS182^2+DT182^2)</f>
        <v>132.55883252520238</v>
      </c>
      <c r="DV182" s="16">
        <f>DR182/$DU182</f>
        <v>-4.0484484939799913E-2</v>
      </c>
      <c r="DW182" s="16">
        <f>DS182/$DU182</f>
        <v>-0.99754890835026955</v>
      </c>
      <c r="DX182" s="16">
        <f>DT182/$DU182</f>
        <v>-5.7071726172815078E-2</v>
      </c>
      <c r="DY182" s="16">
        <f t="shared" si="42"/>
        <v>29.365508147337685</v>
      </c>
      <c r="DZ182" s="9">
        <f>AU182+$DY182*DV182</f>
        <v>14.526229246603435</v>
      </c>
      <c r="EA182" s="9">
        <f>AV182+$DY182*DW182</f>
        <v>-0.9381342518029534</v>
      </c>
      <c r="EB182" s="9">
        <f>AW182+$DY182*DX182+32.174</f>
        <v>6.093172800711173</v>
      </c>
      <c r="EC182" s="9">
        <f t="shared" si="43"/>
        <v>15.78031009766948</v>
      </c>
      <c r="ED182" s="22">
        <f t="shared" si="44"/>
        <v>0.16682677126165008</v>
      </c>
      <c r="EE182" s="22">
        <f t="shared" si="45"/>
        <v>0.11390719935076583</v>
      </c>
      <c r="EF182" s="22">
        <f t="shared" si="46"/>
        <v>1191.6450711811153</v>
      </c>
      <c r="EG182" s="23">
        <f t="shared" si="47"/>
        <v>0.55451143377436729</v>
      </c>
      <c r="EH182" s="12">
        <f>IF(S182="L",1,-1)</f>
        <v>1</v>
      </c>
      <c r="EI182" s="10">
        <f>DEGREES(ATAN(DM182/SQRT(DL182^2+DK182^2)))</f>
        <v>-1.1396723647758313</v>
      </c>
      <c r="EJ182" s="10">
        <f>-DEGREES(ATAN(DK182/SQRT(DL182^2+DM182^2)))*EH182</f>
        <v>3.5154551253373447</v>
      </c>
      <c r="EK182" s="10">
        <f>DEGREES(ATAN(DQ182/SQRT(DP182^2+DO182^2)))</f>
        <v>-5.5842443149523282</v>
      </c>
      <c r="EL182" s="10">
        <f>-DEGREES(ATAN(DO182/SQRT(DP182^2+DQ182^2)))*EH182</f>
        <v>1.0193576616995681</v>
      </c>
      <c r="EM182" s="15">
        <f>(AD182-D182- (DK182/DL182)*(17/12-BO182))*12*EH182</f>
        <v>13.059341081966904</v>
      </c>
      <c r="EN182" s="15">
        <f>(AE182-E182-(DM182/DL182)*(17/12-BO182)+0.5*32.174*DN182^2)*12</f>
        <v>6.7057861715354221</v>
      </c>
      <c r="EO182" s="15">
        <f t="shared" si="48"/>
        <v>14.680393648451808</v>
      </c>
      <c r="EP182" s="15">
        <f>EM182/DN182*0.4</f>
        <v>13.229477885218447</v>
      </c>
      <c r="EQ182" s="15">
        <f>EN182/DN182*0.4</f>
        <v>6.7931490036532587</v>
      </c>
      <c r="ER182" s="17">
        <f>SIN(RADIANS(CJ182))*EH182</f>
        <v>0.70710678118654757</v>
      </c>
      <c r="ES182" s="17">
        <f t="shared" si="49"/>
        <v>0.70710678118654746</v>
      </c>
      <c r="ET182" s="16">
        <f t="shared" si="50"/>
        <v>1</v>
      </c>
      <c r="EU182" s="20">
        <f>(0.5*DZ182*DN182^2)*12*EH182</f>
        <v>13.588804394550895</v>
      </c>
      <c r="EV182" s="20">
        <f>(0.5*EB182*DN182^2)*12</f>
        <v>5.6999605283265273</v>
      </c>
      <c r="EW182" s="20">
        <f t="shared" si="51"/>
        <v>14.735845917280967</v>
      </c>
      <c r="EX182" s="14">
        <f t="shared" si="52"/>
        <v>3.168987819921421</v>
      </c>
      <c r="EY182" s="14">
        <f t="shared" si="53"/>
        <v>-4.7198560463029446</v>
      </c>
      <c r="EZ182" s="5">
        <f t="shared" si="54"/>
        <v>2.6787351826587091</v>
      </c>
      <c r="FA182" s="5">
        <f t="shared" si="55"/>
        <v>-3.6748197277727712</v>
      </c>
      <c r="FB182" s="9">
        <f>IFERROR(INDEX('Pitcher Heights'!$B:$B,MATCH(H182,'Pitcher Heights'!A:A,0)),75)</f>
        <v>78</v>
      </c>
      <c r="FC182" s="26">
        <f>(9.58+0.31*FB182+1.02*ABS(D182)-2.57*E182-1.88*BE182)</f>
        <v>8.924299999999997</v>
      </c>
      <c r="FD182" s="26">
        <f>17.16 -0.25*FB182-0.85*ABS(D182)+2.53*E182+0.665*BE182</f>
        <v>14.235799999999998</v>
      </c>
      <c r="FE182" s="26">
        <f t="shared" si="56"/>
        <v>4.3051778852184501</v>
      </c>
      <c r="FF182" s="26">
        <f t="shared" si="57"/>
        <v>-7.4426509963467389</v>
      </c>
    </row>
    <row r="183" spans="1:162" x14ac:dyDescent="0.25">
      <c r="A183" t="s">
        <v>143</v>
      </c>
      <c r="B183" s="1">
        <v>45505</v>
      </c>
      <c r="C183">
        <v>89.9</v>
      </c>
      <c r="D183">
        <v>-1.41</v>
      </c>
      <c r="E183">
        <v>5.31</v>
      </c>
      <c r="F183" t="s">
        <v>134</v>
      </c>
      <c r="G183">
        <v>681297</v>
      </c>
      <c r="H183">
        <v>594902</v>
      </c>
      <c r="I183" t="s">
        <v>115</v>
      </c>
      <c r="J183" t="s">
        <v>116</v>
      </c>
      <c r="O183">
        <v>11</v>
      </c>
      <c r="P183" t="s">
        <v>176</v>
      </c>
      <c r="Q183" t="s">
        <v>118</v>
      </c>
      <c r="R183" t="s">
        <v>119</v>
      </c>
      <c r="S183" t="s">
        <v>118</v>
      </c>
      <c r="T183" t="s">
        <v>120</v>
      </c>
      <c r="U183" t="s">
        <v>121</v>
      </c>
      <c r="V183" t="s">
        <v>122</v>
      </c>
      <c r="Y183">
        <v>3</v>
      </c>
      <c r="Z183">
        <v>2</v>
      </c>
      <c r="AA183">
        <v>2024</v>
      </c>
      <c r="AB183">
        <v>-0.57999999999999996</v>
      </c>
      <c r="AC183">
        <v>1.34</v>
      </c>
      <c r="AD183">
        <v>-1.91</v>
      </c>
      <c r="AE183">
        <v>2.81</v>
      </c>
      <c r="AI183">
        <v>1</v>
      </c>
      <c r="AJ183">
        <v>3</v>
      </c>
      <c r="AK183" t="s">
        <v>140</v>
      </c>
      <c r="AR183">
        <v>8.0574148469231503E-3</v>
      </c>
      <c r="AS183">
        <v>-130.89408673749699</v>
      </c>
      <c r="AT183">
        <v>-3.0845345728042002</v>
      </c>
      <c r="AU183">
        <v>-6.7278059053130299</v>
      </c>
      <c r="AV183">
        <v>27.5975218258633</v>
      </c>
      <c r="AW183">
        <v>-16.379570464475801</v>
      </c>
      <c r="AX183">
        <v>3.28</v>
      </c>
      <c r="AY183">
        <v>1.55</v>
      </c>
      <c r="BC183">
        <v>90.8</v>
      </c>
      <c r="BD183">
        <v>1877</v>
      </c>
      <c r="BE183">
        <v>6.8</v>
      </c>
      <c r="BF183">
        <v>746607</v>
      </c>
      <c r="BG183">
        <v>666310</v>
      </c>
      <c r="BH183">
        <v>647304</v>
      </c>
      <c r="BI183">
        <v>671289</v>
      </c>
      <c r="BJ183">
        <v>608070</v>
      </c>
      <c r="BK183">
        <v>677587</v>
      </c>
      <c r="BL183">
        <v>680757</v>
      </c>
      <c r="BM183">
        <v>657041</v>
      </c>
      <c r="BN183">
        <v>678877</v>
      </c>
      <c r="BO183">
        <v>53.68</v>
      </c>
      <c r="BQ183">
        <v>0.68913100000000005</v>
      </c>
      <c r="BR183">
        <v>0.7</v>
      </c>
      <c r="BS183">
        <v>1</v>
      </c>
      <c r="BT183">
        <v>0</v>
      </c>
      <c r="BU183">
        <v>0</v>
      </c>
      <c r="BW183">
        <v>19</v>
      </c>
      <c r="BX183">
        <v>6</v>
      </c>
      <c r="BY183" t="s">
        <v>144</v>
      </c>
      <c r="BZ183">
        <v>2</v>
      </c>
      <c r="CA183">
        <v>1</v>
      </c>
      <c r="CB183">
        <v>1</v>
      </c>
      <c r="CC183">
        <v>2</v>
      </c>
      <c r="CD183">
        <v>1</v>
      </c>
      <c r="CE183">
        <v>2</v>
      </c>
      <c r="CF183">
        <v>1</v>
      </c>
      <c r="CG183">
        <v>2</v>
      </c>
      <c r="CH183" t="s">
        <v>126</v>
      </c>
      <c r="CI183" t="s">
        <v>126</v>
      </c>
      <c r="CJ183">
        <v>215</v>
      </c>
      <c r="CK183">
        <v>-2.9000000000000001E-2</v>
      </c>
      <c r="CL183">
        <v>0.22</v>
      </c>
      <c r="CP183">
        <v>-0.22</v>
      </c>
      <c r="CR183">
        <v>1</v>
      </c>
      <c r="CS183">
        <v>-1</v>
      </c>
      <c r="CT183">
        <v>0.64300000000000002</v>
      </c>
      <c r="CU183">
        <v>0.35699999999999998</v>
      </c>
      <c r="CV183">
        <v>32</v>
      </c>
      <c r="CW183">
        <v>24</v>
      </c>
      <c r="CX183">
        <v>32</v>
      </c>
      <c r="CY183">
        <v>24</v>
      </c>
      <c r="CZ183">
        <v>2</v>
      </c>
      <c r="DA183">
        <v>1</v>
      </c>
      <c r="DB183">
        <v>6</v>
      </c>
      <c r="DC183">
        <v>1</v>
      </c>
      <c r="DD183">
        <v>6</v>
      </c>
      <c r="DE183">
        <v>1</v>
      </c>
      <c r="DF183">
        <v>1.48</v>
      </c>
      <c r="DG183">
        <v>0.57999999999999996</v>
      </c>
      <c r="DH183">
        <v>-0.57999999999999996</v>
      </c>
      <c r="DI183">
        <v>38.5</v>
      </c>
      <c r="DJ183" s="6">
        <f>(-AS183-SQRT(AS183^2-2*AV183*(50-BO183)))/AV183</f>
        <v>-2.8031498666005194E-2</v>
      </c>
      <c r="DK183" s="2">
        <f>AR183+AU183*$DJ183</f>
        <v>0.19664789710684721</v>
      </c>
      <c r="DL183" s="2">
        <f>AS183+AV183*$DJ183</f>
        <v>-131.66768663374373</v>
      </c>
      <c r="DM183" s="2">
        <f>AT183+AW183*$DJ183</f>
        <v>-2.6253906651795087</v>
      </c>
      <c r="DN183" s="4">
        <f>(-DL183-SQRT(DL183^2-2*AV183*(BO183-17/12)))/AV183</f>
        <v>0.41498115857496604</v>
      </c>
      <c r="DO183" s="12">
        <f t="shared" si="39"/>
        <v>-2.5952647921474523</v>
      </c>
      <c r="DP183" s="12">
        <f t="shared" si="40"/>
        <v>-120.21523505264906</v>
      </c>
      <c r="DQ183" s="12">
        <f t="shared" si="41"/>
        <v>-9.4226037934879709</v>
      </c>
      <c r="DR183" s="5">
        <f>(2 *DK183 +AU183*$DN183)/2</f>
        <v>-1.1993084475203024</v>
      </c>
      <c r="DS183" s="5">
        <f>(2 *DL183 +AV183*$DN183)/2</f>
        <v>-125.9414608431964</v>
      </c>
      <c r="DT183" s="5">
        <f>(2 *DM183 +AW183*$DN183)/2</f>
        <v>-6.02399722933374</v>
      </c>
      <c r="DU183" s="5">
        <f>SQRT(DR183^2+DS183^2+DT183^2)</f>
        <v>126.09115132589473</v>
      </c>
      <c r="DV183" s="16">
        <f>DR183/$DU183</f>
        <v>-9.5114402153452793E-3</v>
      </c>
      <c r="DW183" s="16">
        <f>DS183/$DU183</f>
        <v>-0.9988128391157961</v>
      </c>
      <c r="DX183" s="16">
        <f>DT183/$DU183</f>
        <v>-4.7774940318882006E-2</v>
      </c>
      <c r="DY183" s="16">
        <f t="shared" si="42"/>
        <v>28.255345932232295</v>
      </c>
      <c r="DZ183" s="9">
        <f>AU183+$DY183*DV183</f>
        <v>-6.9965549389113573</v>
      </c>
      <c r="EA183" s="9">
        <f>AV183+$DY183*DW183</f>
        <v>-0.62428046490859757</v>
      </c>
      <c r="EB183" s="9">
        <f>AW183+$DY183*DX183+32.174</f>
        <v>14.444532069922435</v>
      </c>
      <c r="EC183" s="9">
        <f t="shared" si="43"/>
        <v>16.06194302788704</v>
      </c>
      <c r="ED183" s="22">
        <f t="shared" si="44"/>
        <v>0.18767067368844884</v>
      </c>
      <c r="EE183" s="22">
        <f t="shared" si="45"/>
        <v>0.13573424595635011</v>
      </c>
      <c r="EF183" s="22">
        <f t="shared" si="46"/>
        <v>1350.7069094243211</v>
      </c>
      <c r="EG183" s="23">
        <f t="shared" si="47"/>
        <v>0.71960943496234475</v>
      </c>
      <c r="EH183" s="12">
        <f>IF(S183="L",1,-1)</f>
        <v>-1</v>
      </c>
      <c r="EI183" s="10">
        <f>DEGREES(ATAN(DM183/SQRT(DL183^2+DK183^2)))</f>
        <v>-1.1422977815994135</v>
      </c>
      <c r="EJ183" s="10">
        <f>-DEGREES(ATAN(DK183/SQRT(DL183^2+DM183^2)))*EH183</f>
        <v>8.5555137531556164E-2</v>
      </c>
      <c r="EK183" s="10">
        <f>DEGREES(ATAN(DQ183/SQRT(DP183^2+DO183^2)))</f>
        <v>-4.4807041128712548</v>
      </c>
      <c r="EL183" s="10">
        <f>-DEGREES(ATAN(DO183/SQRT(DP183^2+DQ183^2)))*EH183</f>
        <v>-1.2329565418684361</v>
      </c>
      <c r="EM183" s="15">
        <f>(AD183-D183- (DK183/DL183)*(17/12-BO183))*12*EH183</f>
        <v>6.9366739729588556</v>
      </c>
      <c r="EN183" s="15">
        <f>(AE183-E183-(DM183/DL183)*(17/12-BO183)+0.5*32.174*DN183^2)*12</f>
        <v>15.749254360742649</v>
      </c>
      <c r="EO183" s="15">
        <f t="shared" si="48"/>
        <v>17.209196922764761</v>
      </c>
      <c r="EP183" s="15">
        <f>EM183/DN183*0.4</f>
        <v>6.6862543801065133</v>
      </c>
      <c r="EQ183" s="15">
        <f>EN183/DN183*0.4</f>
        <v>15.180693422154546</v>
      </c>
      <c r="ER183" s="17">
        <f>SIN(RADIANS(CJ183))*EH183</f>
        <v>0.57357643635104616</v>
      </c>
      <c r="ES183" s="17">
        <f t="shared" si="49"/>
        <v>0.8191520442889918</v>
      </c>
      <c r="ET183" s="16">
        <f t="shared" si="50"/>
        <v>1</v>
      </c>
      <c r="EU183" s="20">
        <f>(0.5*DZ183*DN183^2)*12*EH183</f>
        <v>7.2292335722011032</v>
      </c>
      <c r="EV183" s="20">
        <f>(0.5*EB183*DN183^2)*12</f>
        <v>14.924901910491773</v>
      </c>
      <c r="EW183" s="20">
        <f t="shared" si="51"/>
        <v>16.583561592108026</v>
      </c>
      <c r="EX183" s="14">
        <f t="shared" si="52"/>
        <v>-2.282706587808299</v>
      </c>
      <c r="EY183" s="14">
        <f t="shared" si="53"/>
        <v>1.340443530724075</v>
      </c>
      <c r="EZ183" s="5">
        <f t="shared" si="54"/>
        <v>-2.9341158704639465</v>
      </c>
      <c r="FA183" s="5">
        <f t="shared" si="55"/>
        <v>1.652305520888067</v>
      </c>
      <c r="FB183" s="9">
        <f>IFERROR(INDEX('Pitcher Heights'!$B:$B,MATCH(H183,'Pitcher Heights'!A:A,0)),75)</f>
        <v>76</v>
      </c>
      <c r="FC183" s="26">
        <f>(9.58+0.31*FB183+1.02*ABS(D183)-2.57*E183-1.88*BE183)</f>
        <v>8.147500000000008</v>
      </c>
      <c r="FD183" s="26">
        <f>17.16 -0.25*FB183-0.85*ABS(D183)+2.53*E183+0.665*BE183</f>
        <v>14.917799999999998</v>
      </c>
      <c r="FE183" s="26">
        <f t="shared" si="56"/>
        <v>-1.4612456198934947</v>
      </c>
      <c r="FF183" s="26">
        <f t="shared" si="57"/>
        <v>0.26289342215454781</v>
      </c>
    </row>
    <row r="184" spans="1:162" x14ac:dyDescent="0.25">
      <c r="A184" t="s">
        <v>131</v>
      </c>
      <c r="B184" s="1">
        <v>45505</v>
      </c>
      <c r="C184">
        <v>85.1</v>
      </c>
      <c r="D184">
        <v>-1.34</v>
      </c>
      <c r="E184">
        <v>5.18</v>
      </c>
      <c r="F184" t="s">
        <v>134</v>
      </c>
      <c r="G184">
        <v>681297</v>
      </c>
      <c r="H184">
        <v>594902</v>
      </c>
      <c r="I184" t="s">
        <v>180</v>
      </c>
      <c r="J184" t="s">
        <v>136</v>
      </c>
      <c r="O184">
        <v>14</v>
      </c>
      <c r="P184" t="s">
        <v>233</v>
      </c>
      <c r="Q184" t="s">
        <v>118</v>
      </c>
      <c r="R184" t="s">
        <v>119</v>
      </c>
      <c r="S184" t="s">
        <v>118</v>
      </c>
      <c r="T184" t="s">
        <v>120</v>
      </c>
      <c r="U184" t="s">
        <v>121</v>
      </c>
      <c r="V184" t="s">
        <v>138</v>
      </c>
      <c r="W184">
        <v>9</v>
      </c>
      <c r="X184" t="s">
        <v>152</v>
      </c>
      <c r="Y184">
        <v>3</v>
      </c>
      <c r="Z184">
        <v>2</v>
      </c>
      <c r="AA184">
        <v>2024</v>
      </c>
      <c r="AB184">
        <v>-0.93</v>
      </c>
      <c r="AC184">
        <v>0.32</v>
      </c>
      <c r="AD184">
        <v>0.27</v>
      </c>
      <c r="AE184">
        <v>1.41</v>
      </c>
      <c r="AI184">
        <v>0</v>
      </c>
      <c r="AJ184">
        <v>1</v>
      </c>
      <c r="AK184" t="s">
        <v>140</v>
      </c>
      <c r="AL184">
        <v>214.63</v>
      </c>
      <c r="AM184">
        <v>104.87</v>
      </c>
      <c r="AR184">
        <v>5.7152662818991704</v>
      </c>
      <c r="AS184">
        <v>-123.870992541162</v>
      </c>
      <c r="AT184">
        <v>-3.3059341609864399</v>
      </c>
      <c r="AU184">
        <v>-10.6257818753738</v>
      </c>
      <c r="AV184">
        <v>21.052995961922498</v>
      </c>
      <c r="AW184">
        <v>-28.398274275899499</v>
      </c>
      <c r="AX184">
        <v>3.37</v>
      </c>
      <c r="AY184">
        <v>1.61</v>
      </c>
      <c r="AZ184">
        <v>100</v>
      </c>
      <c r="BA184">
        <v>95.9</v>
      </c>
      <c r="BB184">
        <v>6</v>
      </c>
      <c r="BC184">
        <v>86.7</v>
      </c>
      <c r="BD184">
        <v>1608</v>
      </c>
      <c r="BE184">
        <v>6.9</v>
      </c>
      <c r="BF184">
        <v>746607</v>
      </c>
      <c r="BG184">
        <v>666310</v>
      </c>
      <c r="BH184">
        <v>647304</v>
      </c>
      <c r="BI184">
        <v>671289</v>
      </c>
      <c r="BJ184">
        <v>608070</v>
      </c>
      <c r="BK184">
        <v>677587</v>
      </c>
      <c r="BL184">
        <v>680757</v>
      </c>
      <c r="BM184">
        <v>657041</v>
      </c>
      <c r="BN184">
        <v>678877</v>
      </c>
      <c r="BO184">
        <v>53.57</v>
      </c>
      <c r="BP184">
        <v>0.54</v>
      </c>
      <c r="BQ184">
        <v>0.50800000000000001</v>
      </c>
      <c r="BR184">
        <v>1.25</v>
      </c>
      <c r="BS184">
        <v>1</v>
      </c>
      <c r="BT184">
        <v>1</v>
      </c>
      <c r="BU184">
        <v>1</v>
      </c>
      <c r="BV184">
        <v>4</v>
      </c>
      <c r="BW184">
        <v>1</v>
      </c>
      <c r="BX184">
        <v>7</v>
      </c>
      <c r="BY184" t="s">
        <v>132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 t="s">
        <v>126</v>
      </c>
      <c r="CI184" t="s">
        <v>126</v>
      </c>
      <c r="CJ184">
        <v>243</v>
      </c>
      <c r="CK184">
        <v>-0.06</v>
      </c>
      <c r="CL184">
        <v>0.55100000000000005</v>
      </c>
      <c r="CM184">
        <v>76.5</v>
      </c>
      <c r="CN184">
        <v>7.8</v>
      </c>
      <c r="CO184">
        <v>0.629</v>
      </c>
      <c r="CP184">
        <v>-0.55100000000000005</v>
      </c>
      <c r="CQ184">
        <v>95.9</v>
      </c>
      <c r="CR184">
        <v>0</v>
      </c>
      <c r="CS184">
        <v>0</v>
      </c>
      <c r="CT184">
        <v>0.5</v>
      </c>
      <c r="CU184">
        <v>0.5</v>
      </c>
      <c r="CV184">
        <v>32</v>
      </c>
      <c r="CW184">
        <v>24</v>
      </c>
      <c r="CX184">
        <v>32</v>
      </c>
      <c r="CY184">
        <v>24</v>
      </c>
      <c r="CZ184">
        <v>1</v>
      </c>
      <c r="DA184">
        <v>0</v>
      </c>
      <c r="DB184">
        <v>6</v>
      </c>
      <c r="DC184">
        <v>1</v>
      </c>
      <c r="DD184">
        <v>6</v>
      </c>
      <c r="DE184">
        <v>1</v>
      </c>
      <c r="DF184">
        <v>2.78</v>
      </c>
      <c r="DG184">
        <v>0.93</v>
      </c>
      <c r="DH184">
        <v>-0.93</v>
      </c>
      <c r="DI184">
        <v>38.6</v>
      </c>
      <c r="DJ184" s="6">
        <f>(-AS184-SQRT(AS184^2-2*AV184*(50-BO184)))/AV184</f>
        <v>-2.8750065522162926E-2</v>
      </c>
      <c r="DK184" s="2">
        <f>AR184+AU184*$DJ184</f>
        <v>6.0207582070403785</v>
      </c>
      <c r="DL184" s="2">
        <f>AS184+AV184*$DJ184</f>
        <v>-124.4762675545051</v>
      </c>
      <c r="DM184" s="2">
        <f>AT184+AW184*$DJ184</f>
        <v>-2.4894819148379752</v>
      </c>
      <c r="DN184" s="4">
        <f>(-DL184-SQRT(DL184^2-2*AV184*(BO184-17/12)))/AV184</f>
        <v>0.43498294745214544</v>
      </c>
      <c r="DO184" s="12">
        <f t="shared" si="39"/>
        <v>1.3987242879066972</v>
      </c>
      <c r="DP184" s="12">
        <f t="shared" si="40"/>
        <v>-115.31857331828994</v>
      </c>
      <c r="DQ184" s="12">
        <f t="shared" si="41"/>
        <v>-14.84224696192318</v>
      </c>
      <c r="DR184" s="5">
        <f>(2 *DK184 +AU184*$DN184)/2</f>
        <v>3.7097412474735378</v>
      </c>
      <c r="DS184" s="5">
        <f>(2 *DL184 +AV184*$DN184)/2</f>
        <v>-119.89742043639751</v>
      </c>
      <c r="DT184" s="5">
        <f>(2 *DM184 +AW184*$DN184)/2</f>
        <v>-8.6658644383805772</v>
      </c>
      <c r="DU184" s="5">
        <f>SQRT(DR184^2+DS184^2+DT184^2)</f>
        <v>120.26741376569909</v>
      </c>
      <c r="DV184" s="16">
        <f>DR184/$DU184</f>
        <v>3.0845772194791937E-2</v>
      </c>
      <c r="DW184" s="16">
        <f>DS184/$DU184</f>
        <v>-0.9969235779026363</v>
      </c>
      <c r="DX184" s="16">
        <f>DT184/$DU184</f>
        <v>-7.2054966237680318E-2</v>
      </c>
      <c r="DY184" s="16">
        <f t="shared" si="42"/>
        <v>21.588048296621665</v>
      </c>
      <c r="DZ184" s="9">
        <f>AU184+$DY184*DV184</f>
        <v>-9.9598818554860422</v>
      </c>
      <c r="EA184" s="9">
        <f>AV184+$DY184*DW184</f>
        <v>-0.46863838588048523</v>
      </c>
      <c r="EB184" s="9">
        <f>AW184+$DY184*DX184+32.174</f>
        <v>2.2201996329500133</v>
      </c>
      <c r="EC184" s="9">
        <f t="shared" si="43"/>
        <v>10.215094464669043</v>
      </c>
      <c r="ED184" s="22">
        <f t="shared" si="44"/>
        <v>0.13119400664171138</v>
      </c>
      <c r="EE184" s="22">
        <f t="shared" si="45"/>
        <v>8.2177968461692202E-2</v>
      </c>
      <c r="EF184" s="22">
        <f t="shared" si="46"/>
        <v>779.99254055831307</v>
      </c>
      <c r="EG184" s="23">
        <f t="shared" si="47"/>
        <v>0.48506998790939865</v>
      </c>
      <c r="EH184" s="12">
        <f>IF(S184="L",1,-1)</f>
        <v>-1</v>
      </c>
      <c r="EI184" s="10">
        <f>DEGREES(ATAN(DM184/SQRT(DL184^2+DK184^2)))</f>
        <v>-1.1444053039388971</v>
      </c>
      <c r="EJ184" s="10">
        <f>-DEGREES(ATAN(DK184/SQRT(DL184^2+DM184^2)))*EH184</f>
        <v>2.7686127760644035</v>
      </c>
      <c r="EK184" s="10">
        <f>DEGREES(ATAN(DQ184/SQRT(DP184^2+DO184^2)))</f>
        <v>-7.3334846875833906</v>
      </c>
      <c r="EL184" s="10">
        <f>-DEGREES(ATAN(DO184/SQRT(DP184^2+DQ184^2)))*EH184</f>
        <v>0.6892343061141879</v>
      </c>
      <c r="EM184" s="15">
        <f>(AD184-D184- (DK184/DL184)*(17/12-BO184))*12*EH184</f>
        <v>10.951082113256827</v>
      </c>
      <c r="EN184" s="15">
        <f>(AE184-E184-(DM184/DL184)*(17/12-BO184)+0.5*32.174*DN184^2)*12</f>
        <v>3.8024686218853603</v>
      </c>
      <c r="EO184" s="15">
        <f t="shared" si="48"/>
        <v>11.59245302219148</v>
      </c>
      <c r="EP184" s="15">
        <f>EM184/DN184*0.4</f>
        <v>10.070355334526404</v>
      </c>
      <c r="EQ184" s="15">
        <f>EN184/DN184*0.4</f>
        <v>3.4966599441728121</v>
      </c>
      <c r="ER184" s="17">
        <f>SIN(RADIANS(CJ184))*EH184</f>
        <v>0.89100652418836779</v>
      </c>
      <c r="ES184" s="17">
        <f t="shared" si="49"/>
        <v>0.45399049973954692</v>
      </c>
      <c r="ET184" s="16">
        <f t="shared" si="50"/>
        <v>1</v>
      </c>
      <c r="EU184" s="20">
        <f>(0.5*DZ184*DN184^2)*12*EH184</f>
        <v>11.307065310093982</v>
      </c>
      <c r="EV184" s="20">
        <f>(0.5*EB184*DN184^2)*12</f>
        <v>2.5205060276277158</v>
      </c>
      <c r="EW184" s="20">
        <f t="shared" si="51"/>
        <v>11.58458788917579</v>
      </c>
      <c r="EX184" s="14">
        <f t="shared" si="52"/>
        <v>0.98512192080480077</v>
      </c>
      <c r="EY184" s="14">
        <f t="shared" si="53"/>
        <v>-2.7387868174559036</v>
      </c>
      <c r="EZ184" s="5">
        <f t="shared" si="54"/>
        <v>0.62213083913705702</v>
      </c>
      <c r="FA184" s="5">
        <f t="shared" si="55"/>
        <v>-1.4603949188665704</v>
      </c>
      <c r="FB184" s="9">
        <f>IFERROR(INDEX('Pitcher Heights'!$B:$B,MATCH(H184,'Pitcher Heights'!A:A,0)),75)</f>
        <v>76</v>
      </c>
      <c r="FC184" s="26">
        <f>(9.58+0.31*FB184+1.02*ABS(D184)-2.57*E184-1.88*BE184)</f>
        <v>8.2222000000000026</v>
      </c>
      <c r="FD184" s="26">
        <f>17.16 -0.25*FB184-0.85*ABS(D184)+2.53*E184+0.665*BE184</f>
        <v>14.714899999999997</v>
      </c>
      <c r="FE184" s="26">
        <f t="shared" si="56"/>
        <v>1.8481553345264015</v>
      </c>
      <c r="FF184" s="26">
        <f t="shared" si="57"/>
        <v>-11.218240055827184</v>
      </c>
    </row>
    <row r="185" spans="1:162" x14ac:dyDescent="0.25">
      <c r="A185" t="s">
        <v>143</v>
      </c>
      <c r="B185" s="1">
        <v>45505</v>
      </c>
      <c r="C185">
        <v>88.5</v>
      </c>
      <c r="D185">
        <v>-1.49</v>
      </c>
      <c r="E185">
        <v>5.37</v>
      </c>
      <c r="F185" t="s">
        <v>134</v>
      </c>
      <c r="G185">
        <v>702616</v>
      </c>
      <c r="H185">
        <v>594902</v>
      </c>
      <c r="J185" t="s">
        <v>145</v>
      </c>
      <c r="O185">
        <v>4</v>
      </c>
      <c r="P185" t="s">
        <v>177</v>
      </c>
      <c r="Q185" t="s">
        <v>118</v>
      </c>
      <c r="R185" t="s">
        <v>119</v>
      </c>
      <c r="S185" t="s">
        <v>118</v>
      </c>
      <c r="T185" t="s">
        <v>120</v>
      </c>
      <c r="U185" t="s">
        <v>121</v>
      </c>
      <c r="V185" t="s">
        <v>129</v>
      </c>
      <c r="Y185">
        <v>0</v>
      </c>
      <c r="Z185">
        <v>0</v>
      </c>
      <c r="AA185">
        <v>2024</v>
      </c>
      <c r="AB185">
        <v>-0.9</v>
      </c>
      <c r="AC185">
        <v>1.21</v>
      </c>
      <c r="AD185">
        <v>-0.76</v>
      </c>
      <c r="AE185">
        <v>2.65</v>
      </c>
      <c r="AI185">
        <v>0</v>
      </c>
      <c r="AJ185">
        <v>3</v>
      </c>
      <c r="AK185" t="s">
        <v>140</v>
      </c>
      <c r="AR185">
        <v>3.70507271120186</v>
      </c>
      <c r="AS185">
        <v>-128.77304036701099</v>
      </c>
      <c r="AT185">
        <v>-3.1187765358634998</v>
      </c>
      <c r="AU185">
        <v>-10.749211971628</v>
      </c>
      <c r="AV185">
        <v>27.1461488223988</v>
      </c>
      <c r="AW185">
        <v>-18.275208159098799</v>
      </c>
      <c r="AX185">
        <v>3.48</v>
      </c>
      <c r="AY185">
        <v>1.63</v>
      </c>
      <c r="BC185">
        <v>89.5</v>
      </c>
      <c r="BD185">
        <v>1961</v>
      </c>
      <c r="BE185">
        <v>6.9</v>
      </c>
      <c r="BF185">
        <v>746607</v>
      </c>
      <c r="BG185">
        <v>666310</v>
      </c>
      <c r="BH185">
        <v>647304</v>
      </c>
      <c r="BI185">
        <v>671289</v>
      </c>
      <c r="BJ185">
        <v>608070</v>
      </c>
      <c r="BK185">
        <v>677587</v>
      </c>
      <c r="BL185">
        <v>680757</v>
      </c>
      <c r="BM185">
        <v>657041</v>
      </c>
      <c r="BN185">
        <v>678877</v>
      </c>
      <c r="BO185">
        <v>53.58</v>
      </c>
      <c r="BW185">
        <v>18</v>
      </c>
      <c r="BX185">
        <v>1</v>
      </c>
      <c r="BY185" t="s">
        <v>144</v>
      </c>
      <c r="BZ185">
        <v>2</v>
      </c>
      <c r="CA185">
        <v>1</v>
      </c>
      <c r="CB185">
        <v>1</v>
      </c>
      <c r="CC185">
        <v>2</v>
      </c>
      <c r="CD185">
        <v>1</v>
      </c>
      <c r="CE185">
        <v>2</v>
      </c>
      <c r="CF185">
        <v>1</v>
      </c>
      <c r="CG185">
        <v>2</v>
      </c>
      <c r="CH185" t="s">
        <v>126</v>
      </c>
      <c r="CI185" t="s">
        <v>126</v>
      </c>
      <c r="CJ185">
        <v>217</v>
      </c>
      <c r="CK185">
        <v>0</v>
      </c>
      <c r="CL185">
        <v>-3.3000000000000002E-2</v>
      </c>
      <c r="CP185">
        <v>3.3000000000000002E-2</v>
      </c>
      <c r="CR185">
        <v>1</v>
      </c>
      <c r="CS185">
        <v>-1</v>
      </c>
      <c r="CT185">
        <v>0.61699999999999999</v>
      </c>
      <c r="CU185">
        <v>0.38300000000000001</v>
      </c>
      <c r="CV185">
        <v>32</v>
      </c>
      <c r="CW185">
        <v>20</v>
      </c>
      <c r="CX185">
        <v>32</v>
      </c>
      <c r="CY185">
        <v>21</v>
      </c>
      <c r="CZ185">
        <v>1</v>
      </c>
      <c r="DA185">
        <v>0</v>
      </c>
      <c r="DB185">
        <v>6</v>
      </c>
      <c r="DC185">
        <v>1</v>
      </c>
      <c r="DD185">
        <v>6</v>
      </c>
      <c r="DE185">
        <v>1</v>
      </c>
      <c r="DF185">
        <v>1.7</v>
      </c>
      <c r="DG185">
        <v>0.9</v>
      </c>
      <c r="DH185">
        <v>-0.9</v>
      </c>
      <c r="DI185">
        <v>39</v>
      </c>
      <c r="DJ185" s="6">
        <f>(-AS185-SQRT(AS185^2-2*AV185*(50-BO185)))/AV185</f>
        <v>-2.7719859428220212E-2</v>
      </c>
      <c r="DK185" s="2">
        <f>AR185+AU185*$DJ185</f>
        <v>4.0030393560195296</v>
      </c>
      <c r="DL185" s="2">
        <f>AS185+AV185*$DJ185</f>
        <v>-129.52552779638543</v>
      </c>
      <c r="DM185" s="2">
        <f>AT185+AW185*$DJ185</f>
        <v>-2.6121903346718178</v>
      </c>
      <c r="DN185" s="4">
        <f>(-DL185-SQRT(DL185^2-2*AV185*(BO185-17/12)))/AV185</f>
        <v>0.42132848317572141</v>
      </c>
      <c r="DO185" s="12">
        <f t="shared" si="39"/>
        <v>-0.52590981932080183</v>
      </c>
      <c r="DP185" s="12">
        <f t="shared" si="40"/>
        <v>-118.08808208898175</v>
      </c>
      <c r="DQ185" s="12">
        <f t="shared" si="41"/>
        <v>-10.312056068065482</v>
      </c>
      <c r="DR185" s="5">
        <f>(2 *DK185 +AU185*$DN185)/2</f>
        <v>1.7385647683493639</v>
      </c>
      <c r="DS185" s="5">
        <f>(2 *DL185 +AV185*$DN185)/2</f>
        <v>-123.80680494268358</v>
      </c>
      <c r="DT185" s="5">
        <f>(2 *DM185 +AW185*$DN185)/2</f>
        <v>-6.4621232013686498</v>
      </c>
      <c r="DU185" s="5">
        <f>SQRT(DR185^2+DS185^2+DT185^2)</f>
        <v>123.9875259606349</v>
      </c>
      <c r="DV185" s="16">
        <f>DR185/$DU185</f>
        <v>1.4022094197615857E-2</v>
      </c>
      <c r="DW185" s="16">
        <f>DS185/$DU185</f>
        <v>-0.99854242580815189</v>
      </c>
      <c r="DX185" s="16">
        <f>DT185/$DU185</f>
        <v>-5.211913981911636E-2</v>
      </c>
      <c r="DY185" s="16">
        <f t="shared" si="42"/>
        <v>27.981700834556236</v>
      </c>
      <c r="DZ185" s="9">
        <f>AU185+$DY185*DV185</f>
        <v>-10.356849926716347</v>
      </c>
      <c r="EA185" s="9">
        <f>AV185+$DY185*DW185</f>
        <v>-0.79476660717697101</v>
      </c>
      <c r="EB185" s="9">
        <f>AW185+$DY185*DX185+32.174</f>
        <v>12.440409662728278</v>
      </c>
      <c r="EC185" s="9">
        <f t="shared" si="43"/>
        <v>16.206782127890506</v>
      </c>
      <c r="ED185" s="22">
        <f t="shared" si="44"/>
        <v>0.19584313734761394</v>
      </c>
      <c r="EE185" s="22">
        <f t="shared" si="45"/>
        <v>0.14514192023356998</v>
      </c>
      <c r="EF185" s="22">
        <f t="shared" si="46"/>
        <v>1420.2275576237216</v>
      </c>
      <c r="EG185" s="23">
        <f t="shared" si="47"/>
        <v>0.72423638838537563</v>
      </c>
      <c r="EH185" s="12">
        <f>IF(S185="L",1,-1)</f>
        <v>-1</v>
      </c>
      <c r="EI185" s="10">
        <f>DEGREES(ATAN(DM185/SQRT(DL185^2+DK185^2)))</f>
        <v>-1.1547978305740332</v>
      </c>
      <c r="EJ185" s="10">
        <f>-DEGREES(ATAN(DK185/SQRT(DL185^2+DM185^2)))*EH185</f>
        <v>1.7698263748262741</v>
      </c>
      <c r="EK185" s="10">
        <f>DEGREES(ATAN(DQ185/SQRT(DP185^2+DO185^2)))</f>
        <v>-4.990651512647303</v>
      </c>
      <c r="EL185" s="10">
        <f>-DEGREES(ATAN(DO185/SQRT(DP185^2+DQ185^2)))*EH185</f>
        <v>-0.25419990299713302</v>
      </c>
      <c r="EM185" s="15">
        <f>(AD185-D185- (DK185/DL185)*(17/12-BO185))*12*EH185</f>
        <v>10.585549544743186</v>
      </c>
      <c r="EN185" s="15">
        <f>(AE185-E185-(DM185/DL185)*(17/12-BO185)+0.5*32.174*DN185^2)*12</f>
        <v>14.252697288727395</v>
      </c>
      <c r="EO185" s="15">
        <f t="shared" si="48"/>
        <v>17.753682411497337</v>
      </c>
      <c r="EP185" s="15">
        <f>EM185/DN185*0.4</f>
        <v>10.049688039085954</v>
      </c>
      <c r="EQ185" s="15">
        <f>EN185/DN185*0.4</f>
        <v>13.531197493508259</v>
      </c>
      <c r="ER185" s="17">
        <f>SIN(RADIANS(CJ185))*EH185</f>
        <v>0.60181502315204838</v>
      </c>
      <c r="ES185" s="17">
        <f t="shared" si="49"/>
        <v>0.79863551004729283</v>
      </c>
      <c r="ET185" s="16">
        <f t="shared" si="50"/>
        <v>1</v>
      </c>
      <c r="EU185" s="20">
        <f>(0.5*DZ185*DN185^2)*12*EH185</f>
        <v>11.031144493687419</v>
      </c>
      <c r="EV185" s="20">
        <f>(0.5*EB185*DN185^2)*12</f>
        <v>13.250356770760932</v>
      </c>
      <c r="EW185" s="20">
        <f t="shared" si="51"/>
        <v>17.241174652356502</v>
      </c>
      <c r="EX185" s="14">
        <f t="shared" si="52"/>
        <v>0.65514657111098096</v>
      </c>
      <c r="EY185" s="14">
        <f t="shared" si="53"/>
        <v>-0.51905754153825967</v>
      </c>
      <c r="EZ185" s="5">
        <f t="shared" si="54"/>
        <v>-9.888324676619753E-2</v>
      </c>
      <c r="FA185" s="5">
        <f t="shared" si="55"/>
        <v>7.3976080803568323E-2</v>
      </c>
      <c r="FB185" s="9">
        <f>IFERROR(INDEX('Pitcher Heights'!$B:$B,MATCH(H185,'Pitcher Heights'!A:A,0)),75)</f>
        <v>76</v>
      </c>
      <c r="FC185" s="26">
        <f>(9.58+0.31*FB185+1.02*ABS(D185)-2.57*E185-1.88*BE185)</f>
        <v>7.886900000000006</v>
      </c>
      <c r="FD185" s="26">
        <f>17.16 -0.25*FB185-0.85*ABS(D185)+2.53*E185+0.665*BE185</f>
        <v>15.068100000000001</v>
      </c>
      <c r="FE185" s="26">
        <f t="shared" si="56"/>
        <v>2.1627880390859477</v>
      </c>
      <c r="FF185" s="26">
        <f t="shared" si="57"/>
        <v>-1.5369025064917423</v>
      </c>
    </row>
    <row r="186" spans="1:162" x14ac:dyDescent="0.25">
      <c r="A186" t="s">
        <v>113</v>
      </c>
      <c r="B186" s="1">
        <v>45505</v>
      </c>
      <c r="C186">
        <v>87</v>
      </c>
      <c r="D186">
        <v>2.2599999999999998</v>
      </c>
      <c r="E186">
        <v>5.55</v>
      </c>
      <c r="F186" t="s">
        <v>206</v>
      </c>
      <c r="G186">
        <v>683002</v>
      </c>
      <c r="H186">
        <v>682120</v>
      </c>
      <c r="I186" t="s">
        <v>135</v>
      </c>
      <c r="J186" t="s">
        <v>136</v>
      </c>
      <c r="O186">
        <v>8</v>
      </c>
      <c r="P186" t="s">
        <v>221</v>
      </c>
      <c r="Q186" t="s">
        <v>118</v>
      </c>
      <c r="R186" t="s">
        <v>119</v>
      </c>
      <c r="S186" t="s">
        <v>119</v>
      </c>
      <c r="T186" t="s">
        <v>120</v>
      </c>
      <c r="U186" t="s">
        <v>121</v>
      </c>
      <c r="V186" t="s">
        <v>138</v>
      </c>
      <c r="W186">
        <v>8</v>
      </c>
      <c r="X186" t="s">
        <v>150</v>
      </c>
      <c r="Y186">
        <v>1</v>
      </c>
      <c r="Z186">
        <v>2</v>
      </c>
      <c r="AA186">
        <v>2024</v>
      </c>
      <c r="AB186">
        <v>0.03</v>
      </c>
      <c r="AC186">
        <v>0.28999999999999998</v>
      </c>
      <c r="AD186">
        <v>-0.04</v>
      </c>
      <c r="AE186">
        <v>1.75</v>
      </c>
      <c r="AG186">
        <v>596103</v>
      </c>
      <c r="AH186">
        <v>668939</v>
      </c>
      <c r="AI186">
        <v>1</v>
      </c>
      <c r="AJ186">
        <v>8</v>
      </c>
      <c r="AK186" t="s">
        <v>140</v>
      </c>
      <c r="AL186">
        <v>127.77</v>
      </c>
      <c r="AM186">
        <v>48.54</v>
      </c>
      <c r="AR186">
        <v>-5.6118758830224502</v>
      </c>
      <c r="AS186">
        <v>-126.627973601843</v>
      </c>
      <c r="AT186">
        <v>-3.50067209402058</v>
      </c>
      <c r="AU186">
        <v>1.54844791491595</v>
      </c>
      <c r="AV186">
        <v>27.4432844355238</v>
      </c>
      <c r="AW186">
        <v>-28.5658217323687</v>
      </c>
      <c r="AX186">
        <v>3.65</v>
      </c>
      <c r="AY186">
        <v>1.72</v>
      </c>
      <c r="AZ186">
        <v>371</v>
      </c>
      <c r="BA186">
        <v>100.7</v>
      </c>
      <c r="BB186">
        <v>26</v>
      </c>
      <c r="BC186">
        <v>87.2</v>
      </c>
      <c r="BD186">
        <v>2337</v>
      </c>
      <c r="BE186">
        <v>6.5</v>
      </c>
      <c r="BF186">
        <v>746607</v>
      </c>
      <c r="BG186">
        <v>666310</v>
      </c>
      <c r="BH186">
        <v>647304</v>
      </c>
      <c r="BI186">
        <v>671289</v>
      </c>
      <c r="BJ186">
        <v>608070</v>
      </c>
      <c r="BK186">
        <v>677587</v>
      </c>
      <c r="BL186">
        <v>680757</v>
      </c>
      <c r="BM186">
        <v>657041</v>
      </c>
      <c r="BN186">
        <v>678877</v>
      </c>
      <c r="BO186">
        <v>53.98</v>
      </c>
      <c r="BP186">
        <v>0.59099999999999997</v>
      </c>
      <c r="BQ186">
        <v>1.0409999999999999</v>
      </c>
      <c r="BR186">
        <v>0</v>
      </c>
      <c r="BS186">
        <v>1</v>
      </c>
      <c r="BT186">
        <v>0</v>
      </c>
      <c r="BU186">
        <v>0</v>
      </c>
      <c r="BV186">
        <v>6</v>
      </c>
      <c r="BW186">
        <v>67</v>
      </c>
      <c r="BX186">
        <v>4</v>
      </c>
      <c r="BY186" t="s">
        <v>124</v>
      </c>
      <c r="BZ186">
        <v>10</v>
      </c>
      <c r="CA186">
        <v>3</v>
      </c>
      <c r="CB186">
        <v>3</v>
      </c>
      <c r="CC186">
        <v>10</v>
      </c>
      <c r="CD186">
        <v>3</v>
      </c>
      <c r="CE186">
        <v>10</v>
      </c>
      <c r="CF186">
        <v>3</v>
      </c>
      <c r="CG186">
        <v>10</v>
      </c>
      <c r="CH186" t="s">
        <v>126</v>
      </c>
      <c r="CI186" t="s">
        <v>126</v>
      </c>
      <c r="CJ186">
        <v>284</v>
      </c>
      <c r="CK186">
        <v>4.0000000000000001E-3</v>
      </c>
      <c r="CL186">
        <v>-0.34</v>
      </c>
      <c r="CM186">
        <v>75.3</v>
      </c>
      <c r="CN186">
        <v>7.7</v>
      </c>
      <c r="CO186">
        <v>1.9319999999999999</v>
      </c>
      <c r="CP186">
        <v>0.34</v>
      </c>
      <c r="CQ186">
        <v>100.7</v>
      </c>
      <c r="CR186">
        <v>7</v>
      </c>
      <c r="CS186">
        <v>-7</v>
      </c>
      <c r="CT186">
        <v>0.99399999999999999</v>
      </c>
      <c r="CU186">
        <v>6.0000000000000001E-3</v>
      </c>
      <c r="CV186">
        <v>27</v>
      </c>
      <c r="CW186">
        <v>23</v>
      </c>
      <c r="CX186">
        <v>28</v>
      </c>
      <c r="CY186">
        <v>23</v>
      </c>
      <c r="CZ186">
        <v>1</v>
      </c>
      <c r="DA186">
        <v>3</v>
      </c>
      <c r="DB186">
        <v>2</v>
      </c>
      <c r="DC186">
        <v>1</v>
      </c>
      <c r="DD186">
        <v>3</v>
      </c>
      <c r="DE186">
        <v>1</v>
      </c>
      <c r="DF186">
        <v>2.74</v>
      </c>
      <c r="DG186">
        <v>0.03</v>
      </c>
      <c r="DH186">
        <v>0.03</v>
      </c>
      <c r="DI186">
        <v>28.5</v>
      </c>
      <c r="DJ186" s="6">
        <f>(-AS186-SQRT(AS186^2-2*AV186*(50-BO186)))/AV186</f>
        <v>-3.1324327686213002E-2</v>
      </c>
      <c r="DK186" s="2">
        <f>AR186+AU186*$DJ186</f>
        <v>-5.6603799729143107</v>
      </c>
      <c r="DL186" s="2">
        <f>AS186+AV186*$DJ186</f>
        <v>-127.48761603628729</v>
      </c>
      <c r="DM186" s="2">
        <f>AT186+AW186*$DJ186</f>
        <v>-2.605866933449918</v>
      </c>
      <c r="DN186" s="4">
        <f>(-DL186-SQRT(DL186^2-2*AV186*(BO186-17/12)))/AV186</f>
        <v>0.43242785236464903</v>
      </c>
      <c r="DO186" s="12">
        <f t="shared" si="39"/>
        <v>-4.9907879665686874</v>
      </c>
      <c r="DP186" s="12">
        <f t="shared" si="40"/>
        <v>-115.62037548600154</v>
      </c>
      <c r="DQ186" s="12">
        <f t="shared" si="41"/>
        <v>-14.958523876209533</v>
      </c>
      <c r="DR186" s="5">
        <f>(2 *DK186 +AU186*$DN186)/2</f>
        <v>-5.3255839697414995</v>
      </c>
      <c r="DS186" s="5">
        <f>(2 *DL186 +AV186*$DN186)/2</f>
        <v>-121.55399576114442</v>
      </c>
      <c r="DT186" s="5">
        <f>(2 *DM186 +AW186*$DN186)/2</f>
        <v>-8.782195404829725</v>
      </c>
      <c r="DU186" s="5">
        <f>SQRT(DR186^2+DS186^2+DT186^2)</f>
        <v>121.98714147912351</v>
      </c>
      <c r="DV186" s="16">
        <f>DR186/$DU186</f>
        <v>-4.3656928961261894E-2</v>
      </c>
      <c r="DW186" s="16">
        <f>DS186/$DU186</f>
        <v>-0.99644925102164794</v>
      </c>
      <c r="DX186" s="16">
        <f>DT186/$DU186</f>
        <v>-7.1992796112307314E-2</v>
      </c>
      <c r="DY186" s="16">
        <f t="shared" si="42"/>
        <v>27.673203544331876</v>
      </c>
      <c r="DZ186" s="9">
        <f>AU186+$DY186*DV186</f>
        <v>0.34032083365051236</v>
      </c>
      <c r="EA186" s="9">
        <f>AV186+$DY186*DW186</f>
        <v>-0.13165850959531156</v>
      </c>
      <c r="EB186" s="9">
        <f>AW186+$DY186*DX186+32.174</f>
        <v>1.6159069670898347</v>
      </c>
      <c r="EC186" s="9">
        <f t="shared" si="43"/>
        <v>1.6565951705998985</v>
      </c>
      <c r="ED186" s="22">
        <f t="shared" si="44"/>
        <v>2.0680252357777925E-2</v>
      </c>
      <c r="EE186" s="22">
        <f t="shared" si="45"/>
        <v>1.0544978039702552E-2</v>
      </c>
      <c r="EF186" s="22">
        <f t="shared" si="46"/>
        <v>101.51887837561034</v>
      </c>
      <c r="EG186" s="23">
        <f t="shared" si="47"/>
        <v>4.343982814531893E-2</v>
      </c>
      <c r="EH186" s="12">
        <f>IF(S186="L",1,-1)</f>
        <v>1</v>
      </c>
      <c r="EI186" s="10">
        <f>DEGREES(ATAN(DM186/SQRT(DL186^2+DK186^2)))</f>
        <v>-1.1698195395227853</v>
      </c>
      <c r="EJ186" s="10">
        <f>-DEGREES(ATAN(DK186/SQRT(DL186^2+DM186^2)))*EH186</f>
        <v>2.5417012283592859</v>
      </c>
      <c r="EK186" s="10">
        <f>DEGREES(ATAN(DQ186/SQRT(DP186^2+DO186^2)))</f>
        <v>-7.3649789692462848</v>
      </c>
      <c r="EL186" s="10">
        <f>-DEGREES(ATAN(DO186/SQRT(DP186^2+DQ186^2)))*EH186</f>
        <v>2.4512506675316863</v>
      </c>
      <c r="EM186" s="15">
        <f>(AD186-D186- (DK186/DL186)*(17/12-BO186))*12*EH186</f>
        <v>0.40539678065037243</v>
      </c>
      <c r="EN186" s="15">
        <f>(AE186-E186-(DM186/DL186)*(17/12-BO186)+0.5*32.174*DN186^2)*12</f>
        <v>3.3908739543926174</v>
      </c>
      <c r="EO186" s="15">
        <f t="shared" si="48"/>
        <v>3.4150216286782014</v>
      </c>
      <c r="EP186" s="15">
        <f>EM186/DN186*0.4</f>
        <v>0.37499599383669452</v>
      </c>
      <c r="EQ186" s="15">
        <f>EN186/DN186*0.4</f>
        <v>3.1365916287309172</v>
      </c>
      <c r="ER186" s="17">
        <f>SIN(RADIANS(CJ186))*EH186</f>
        <v>-0.97029572627599658</v>
      </c>
      <c r="ES186" s="17">
        <f t="shared" si="49"/>
        <v>-0.24192189559966745</v>
      </c>
      <c r="ET186" s="16">
        <f t="shared" si="50"/>
        <v>1.0000000000000002</v>
      </c>
      <c r="EU186" s="20">
        <f>(0.5*DZ186*DN186^2)*12*EH186</f>
        <v>0.38182741241373552</v>
      </c>
      <c r="EV186" s="20">
        <f>(0.5*EB186*DN186^2)*12</f>
        <v>1.8129879658759172</v>
      </c>
      <c r="EW186" s="20">
        <f t="shared" si="51"/>
        <v>1.8527594385892261</v>
      </c>
      <c r="EX186" s="14">
        <f t="shared" si="52"/>
        <v>2.1795519774943761</v>
      </c>
      <c r="EY186" s="14">
        <f t="shared" si="53"/>
        <v>2.2612110413495983</v>
      </c>
      <c r="EZ186" s="5">
        <f t="shared" si="54"/>
        <v>3.7189776720969245</v>
      </c>
      <c r="FA186" s="5">
        <f t="shared" si="55"/>
        <v>4.2170424603163115</v>
      </c>
      <c r="FB186" s="9">
        <f>IFERROR(INDEX('Pitcher Heights'!$B:$B,MATCH(H186,'Pitcher Heights'!A:A,0)),75)</f>
        <v>78</v>
      </c>
      <c r="FC186" s="26">
        <f>(9.58+0.31*FB186+1.02*ABS(D186)-2.57*E186-1.88*BE186)</f>
        <v>9.5816999999999979</v>
      </c>
      <c r="FD186" s="26">
        <f>17.16 -0.25*FB186-0.85*ABS(D186)+2.53*E186+0.665*BE186</f>
        <v>14.103</v>
      </c>
      <c r="FE186" s="26">
        <f t="shared" si="56"/>
        <v>-9.206704006163303</v>
      </c>
      <c r="FF186" s="26">
        <f t="shared" si="57"/>
        <v>-10.966408371269083</v>
      </c>
    </row>
    <row r="187" spans="1:162" x14ac:dyDescent="0.25">
      <c r="A187" t="s">
        <v>143</v>
      </c>
      <c r="B187" s="1">
        <v>45505</v>
      </c>
      <c r="C187">
        <v>90.3</v>
      </c>
      <c r="D187">
        <v>-1.47</v>
      </c>
      <c r="E187">
        <v>5.31</v>
      </c>
      <c r="F187" t="s">
        <v>134</v>
      </c>
      <c r="G187">
        <v>702616</v>
      </c>
      <c r="H187">
        <v>594902</v>
      </c>
      <c r="J187" t="s">
        <v>128</v>
      </c>
      <c r="O187">
        <v>11</v>
      </c>
      <c r="P187" t="s">
        <v>177</v>
      </c>
      <c r="Q187" t="s">
        <v>118</v>
      </c>
      <c r="R187" t="s">
        <v>119</v>
      </c>
      <c r="S187" t="s">
        <v>118</v>
      </c>
      <c r="T187" t="s">
        <v>120</v>
      </c>
      <c r="U187" t="s">
        <v>121</v>
      </c>
      <c r="V187" t="s">
        <v>129</v>
      </c>
      <c r="Y187">
        <v>1</v>
      </c>
      <c r="Z187">
        <v>2</v>
      </c>
      <c r="AA187">
        <v>2024</v>
      </c>
      <c r="AB187">
        <v>-0.77</v>
      </c>
      <c r="AC187">
        <v>1.18</v>
      </c>
      <c r="AD187">
        <v>-0.98</v>
      </c>
      <c r="AE187">
        <v>2.67</v>
      </c>
      <c r="AI187">
        <v>0</v>
      </c>
      <c r="AJ187">
        <v>3</v>
      </c>
      <c r="AK187" t="s">
        <v>140</v>
      </c>
      <c r="AR187">
        <v>2.92435742731884</v>
      </c>
      <c r="AS187">
        <v>-131.526175934565</v>
      </c>
      <c r="AT187">
        <v>-3.2056524093891698</v>
      </c>
      <c r="AU187">
        <v>-9.6081595771700403</v>
      </c>
      <c r="AV187">
        <v>27.559610414725299</v>
      </c>
      <c r="AW187">
        <v>-17.953266428779401</v>
      </c>
      <c r="AX187">
        <v>3.55</v>
      </c>
      <c r="AY187">
        <v>1.66</v>
      </c>
      <c r="AZ187">
        <v>233</v>
      </c>
      <c r="BA187">
        <v>77</v>
      </c>
      <c r="BB187">
        <v>27</v>
      </c>
      <c r="BC187">
        <v>91.4</v>
      </c>
      <c r="BD187">
        <v>2019</v>
      </c>
      <c r="BE187">
        <v>6.9</v>
      </c>
      <c r="BF187">
        <v>746607</v>
      </c>
      <c r="BG187">
        <v>666310</v>
      </c>
      <c r="BH187">
        <v>647304</v>
      </c>
      <c r="BI187">
        <v>671289</v>
      </c>
      <c r="BJ187">
        <v>608070</v>
      </c>
      <c r="BK187">
        <v>677587</v>
      </c>
      <c r="BL187">
        <v>680757</v>
      </c>
      <c r="BM187">
        <v>657041</v>
      </c>
      <c r="BN187">
        <v>678877</v>
      </c>
      <c r="BO187">
        <v>53.64</v>
      </c>
      <c r="BW187">
        <v>18</v>
      </c>
      <c r="BX187">
        <v>4</v>
      </c>
      <c r="BY187" t="s">
        <v>144</v>
      </c>
      <c r="BZ187">
        <v>2</v>
      </c>
      <c r="CA187">
        <v>1</v>
      </c>
      <c r="CB187">
        <v>1</v>
      </c>
      <c r="CC187">
        <v>2</v>
      </c>
      <c r="CD187">
        <v>1</v>
      </c>
      <c r="CE187">
        <v>2</v>
      </c>
      <c r="CF187">
        <v>1</v>
      </c>
      <c r="CG187">
        <v>2</v>
      </c>
      <c r="CH187" t="s">
        <v>125</v>
      </c>
      <c r="CI187" t="s">
        <v>126</v>
      </c>
      <c r="CJ187">
        <v>214</v>
      </c>
      <c r="CK187">
        <v>0</v>
      </c>
      <c r="CL187">
        <v>0</v>
      </c>
      <c r="CM187">
        <v>68.599999999999994</v>
      </c>
      <c r="CN187">
        <v>6.1</v>
      </c>
      <c r="CP187">
        <v>0</v>
      </c>
      <c r="CQ187">
        <v>88</v>
      </c>
      <c r="CR187">
        <v>1</v>
      </c>
      <c r="CS187">
        <v>-1</v>
      </c>
      <c r="CT187">
        <v>0.61699999999999999</v>
      </c>
      <c r="CU187">
        <v>0.38300000000000001</v>
      </c>
      <c r="CV187">
        <v>32</v>
      </c>
      <c r="CW187">
        <v>20</v>
      </c>
      <c r="CX187">
        <v>32</v>
      </c>
      <c r="CY187">
        <v>21</v>
      </c>
      <c r="CZ187">
        <v>1</v>
      </c>
      <c r="DA187">
        <v>0</v>
      </c>
      <c r="DB187">
        <v>6</v>
      </c>
      <c r="DC187">
        <v>1</v>
      </c>
      <c r="DD187">
        <v>6</v>
      </c>
      <c r="DE187">
        <v>1</v>
      </c>
      <c r="DF187">
        <v>1.6</v>
      </c>
      <c r="DG187">
        <v>0.77</v>
      </c>
      <c r="DH187">
        <v>-0.77</v>
      </c>
      <c r="DI187">
        <v>38.4</v>
      </c>
      <c r="DJ187" s="6">
        <f>(-AS187-SQRT(AS187^2-2*AV187*(50-BO187)))/AV187</f>
        <v>-2.759531804827324E-2</v>
      </c>
      <c r="DK187" s="2">
        <f>AR187+AU187*$DJ187</f>
        <v>3.1894976467094098</v>
      </c>
      <c r="DL187" s="2">
        <f>AS187+AV187*$DJ187</f>
        <v>-132.28669214924585</v>
      </c>
      <c r="DM187" s="2">
        <f>AT187+AW187*$DJ187</f>
        <v>-2.7102263122816157</v>
      </c>
      <c r="DN187" s="4">
        <f>(-DL187-SQRT(DL187^2-2*AV187*(BO187-17/12)))/AV187</f>
        <v>0.41249828646049214</v>
      </c>
      <c r="DO187" s="12">
        <f t="shared" si="39"/>
        <v>-0.7738517149121984</v>
      </c>
      <c r="DP187" s="12">
        <f t="shared" si="40"/>
        <v>-120.91840007765293</v>
      </c>
      <c r="DQ187" s="12">
        <f t="shared" si="41"/>
        <v>-10.115917950521798</v>
      </c>
      <c r="DR187" s="5">
        <f>(2 *DK187 +AU187*$DN187)/2</f>
        <v>1.2078229658986057</v>
      </c>
      <c r="DS187" s="5">
        <f>(2 *DL187 +AV187*$DN187)/2</f>
        <v>-126.60254611344939</v>
      </c>
      <c r="DT187" s="5">
        <f>(2 *DM187 +AW187*$DN187)/2</f>
        <v>-6.413072131401707</v>
      </c>
      <c r="DU187" s="5">
        <f>SQRT(DR187^2+DS187^2+DT187^2)</f>
        <v>126.77062361954205</v>
      </c>
      <c r="DV187" s="16">
        <f>DR187/$DU187</f>
        <v>9.527625023944556E-3</v>
      </c>
      <c r="DW187" s="16">
        <f>DS187/$DU187</f>
        <v>-0.99867416045378865</v>
      </c>
      <c r="DX187" s="16">
        <f>DT187/$DU187</f>
        <v>-5.058799860958571E-2</v>
      </c>
      <c r="DY187" s="16">
        <f t="shared" si="42"/>
        <v>28.334012185108971</v>
      </c>
      <c r="DZ187" s="9">
        <f>AU187+$DY187*DV187</f>
        <v>-9.3382037336464467</v>
      </c>
      <c r="EA187" s="9">
        <f>AV187+$DY187*DW187</f>
        <v>-0.73683541652582107</v>
      </c>
      <c r="EB187" s="9">
        <f>AW187+$DY187*DX187+32.174</f>
        <v>12.787372602196321</v>
      </c>
      <c r="EC187" s="9">
        <f t="shared" si="43"/>
        <v>15.851242016622431</v>
      </c>
      <c r="ED187" s="22">
        <f t="shared" si="44"/>
        <v>0.18322874024540042</v>
      </c>
      <c r="EE187" s="22">
        <f t="shared" si="45"/>
        <v>0.13083611899452793</v>
      </c>
      <c r="EF187" s="22">
        <f t="shared" si="46"/>
        <v>1308.9810412431048</v>
      </c>
      <c r="EG187" s="23">
        <f t="shared" si="47"/>
        <v>0.64833137258202311</v>
      </c>
      <c r="EH187" s="12">
        <f>IF(S187="L",1,-1)</f>
        <v>-1</v>
      </c>
      <c r="EI187" s="10">
        <f>DEGREES(ATAN(DM187/SQRT(DL187^2+DK187^2)))</f>
        <v>-1.1733433633567534</v>
      </c>
      <c r="EJ187" s="10">
        <f>-DEGREES(ATAN(DK187/SQRT(DL187^2+DM187^2)))*EH187</f>
        <v>1.3808723638181948</v>
      </c>
      <c r="EK187" s="10">
        <f>DEGREES(ATAN(DQ187/SQRT(DP187^2+DO187^2)))</f>
        <v>-4.7820769526815425</v>
      </c>
      <c r="EL187" s="10">
        <f>-DEGREES(ATAN(DO187/SQRT(DP187^2+DQ187^2)))*EH187</f>
        <v>-0.36539922125803309</v>
      </c>
      <c r="EM187" s="15">
        <f>(AD187-D187- (DK187/DL187)*(17/12-BO187))*12*EH187</f>
        <v>9.2295650875056499</v>
      </c>
      <c r="EN187" s="15">
        <f>(AE187-E187-(DM187/DL187)*(17/12-BO187)+0.5*32.174*DN187^2)*12</f>
        <v>14.006489548275383</v>
      </c>
      <c r="EO187" s="15">
        <f t="shared" si="48"/>
        <v>16.773986442418828</v>
      </c>
      <c r="EP187" s="15">
        <f>EM187/DN187*0.4</f>
        <v>8.9499184752512964</v>
      </c>
      <c r="EQ187" s="15">
        <f>EN187/DN187*0.4</f>
        <v>13.582106891604637</v>
      </c>
      <c r="ER187" s="17">
        <f>SIN(RADIANS(CJ187))*EH187</f>
        <v>0.55919290347074668</v>
      </c>
      <c r="ES187" s="17">
        <f t="shared" si="49"/>
        <v>0.82903757255504185</v>
      </c>
      <c r="ET187" s="16">
        <f t="shared" si="50"/>
        <v>1</v>
      </c>
      <c r="EU187" s="20">
        <f>(0.5*DZ187*DN187^2)*12*EH187</f>
        <v>9.5336431676480835</v>
      </c>
      <c r="EV187" s="20">
        <f>(0.5*EB187*DN187^2)*12</f>
        <v>13.054999753522715</v>
      </c>
      <c r="EW187" s="20">
        <f t="shared" si="51"/>
        <v>16.165499392611448</v>
      </c>
      <c r="EX187" s="14">
        <f t="shared" si="52"/>
        <v>0.49401062623909553</v>
      </c>
      <c r="EY187" s="14">
        <f t="shared" si="53"/>
        <v>-0.34680662206788249</v>
      </c>
      <c r="EZ187" s="5">
        <f t="shared" si="54"/>
        <v>-0.15032909400947503</v>
      </c>
      <c r="FA187" s="5">
        <f t="shared" si="55"/>
        <v>0.10022454598129471</v>
      </c>
      <c r="FB187" s="9">
        <f>IFERROR(INDEX('Pitcher Heights'!$B:$B,MATCH(H187,'Pitcher Heights'!A:A,0)),75)</f>
        <v>76</v>
      </c>
      <c r="FC187" s="26">
        <f>(9.58+0.31*FB187+1.02*ABS(D187)-2.57*E187-1.88*BE187)</f>
        <v>8.0207000000000068</v>
      </c>
      <c r="FD187" s="26">
        <f>17.16 -0.25*FB187-0.85*ABS(D187)+2.53*E187+0.665*BE187</f>
        <v>14.933299999999999</v>
      </c>
      <c r="FE187" s="26">
        <f t="shared" si="56"/>
        <v>0.92921847525128953</v>
      </c>
      <c r="FF187" s="26">
        <f t="shared" si="57"/>
        <v>-1.3511931083953623</v>
      </c>
    </row>
    <row r="188" spans="1:162" x14ac:dyDescent="0.25">
      <c r="A188" t="s">
        <v>143</v>
      </c>
      <c r="B188" s="1">
        <v>45505</v>
      </c>
      <c r="C188">
        <v>89.1</v>
      </c>
      <c r="D188">
        <v>-1.36</v>
      </c>
      <c r="E188">
        <v>5.29</v>
      </c>
      <c r="F188" t="s">
        <v>134</v>
      </c>
      <c r="G188">
        <v>681297</v>
      </c>
      <c r="H188">
        <v>594902</v>
      </c>
      <c r="J188" t="s">
        <v>145</v>
      </c>
      <c r="O188">
        <v>11</v>
      </c>
      <c r="P188" t="s">
        <v>176</v>
      </c>
      <c r="Q188" t="s">
        <v>118</v>
      </c>
      <c r="R188" t="s">
        <v>119</v>
      </c>
      <c r="S188" t="s">
        <v>118</v>
      </c>
      <c r="T188" t="s">
        <v>120</v>
      </c>
      <c r="U188" t="s">
        <v>121</v>
      </c>
      <c r="V188" t="s">
        <v>129</v>
      </c>
      <c r="Y188">
        <v>0</v>
      </c>
      <c r="Z188">
        <v>0</v>
      </c>
      <c r="AA188">
        <v>2024</v>
      </c>
      <c r="AB188">
        <v>-0.77</v>
      </c>
      <c r="AC188">
        <v>1.29</v>
      </c>
      <c r="AD188">
        <v>-0.86</v>
      </c>
      <c r="AE188">
        <v>2.64</v>
      </c>
      <c r="AI188">
        <v>1</v>
      </c>
      <c r="AJ188">
        <v>3</v>
      </c>
      <c r="AK188" t="s">
        <v>140</v>
      </c>
      <c r="AR188">
        <v>2.8509309521555002</v>
      </c>
      <c r="AS188">
        <v>-129.790132261179</v>
      </c>
      <c r="AT188">
        <v>-3.1957535361384499</v>
      </c>
      <c r="AU188">
        <v>-9.2547977698016002</v>
      </c>
      <c r="AV188">
        <v>27.815529711886501</v>
      </c>
      <c r="AW188">
        <v>-17.199633364075599</v>
      </c>
      <c r="AX188">
        <v>3.4</v>
      </c>
      <c r="AY188">
        <v>1.57</v>
      </c>
      <c r="BC188">
        <v>89.7</v>
      </c>
      <c r="BD188">
        <v>1956</v>
      </c>
      <c r="BE188">
        <v>6.7</v>
      </c>
      <c r="BF188">
        <v>746607</v>
      </c>
      <c r="BG188">
        <v>666310</v>
      </c>
      <c r="BH188">
        <v>647304</v>
      </c>
      <c r="BI188">
        <v>671289</v>
      </c>
      <c r="BJ188">
        <v>608070</v>
      </c>
      <c r="BK188">
        <v>677587</v>
      </c>
      <c r="BL188">
        <v>680757</v>
      </c>
      <c r="BM188">
        <v>657041</v>
      </c>
      <c r="BN188">
        <v>678877</v>
      </c>
      <c r="BO188">
        <v>53.83</v>
      </c>
      <c r="BW188">
        <v>19</v>
      </c>
      <c r="BX188">
        <v>1</v>
      </c>
      <c r="BY188" t="s">
        <v>144</v>
      </c>
      <c r="BZ188">
        <v>2</v>
      </c>
      <c r="CA188">
        <v>1</v>
      </c>
      <c r="CB188">
        <v>1</v>
      </c>
      <c r="CC188">
        <v>2</v>
      </c>
      <c r="CD188">
        <v>1</v>
      </c>
      <c r="CE188">
        <v>2</v>
      </c>
      <c r="CF188">
        <v>1</v>
      </c>
      <c r="CG188">
        <v>2</v>
      </c>
      <c r="CH188" t="s">
        <v>126</v>
      </c>
      <c r="CI188" t="s">
        <v>126</v>
      </c>
      <c r="CJ188">
        <v>218</v>
      </c>
      <c r="CK188">
        <v>0</v>
      </c>
      <c r="CL188">
        <v>-2.3E-2</v>
      </c>
      <c r="CP188">
        <v>2.3E-2</v>
      </c>
      <c r="CR188">
        <v>1</v>
      </c>
      <c r="CS188">
        <v>-1</v>
      </c>
      <c r="CT188">
        <v>0.64300000000000002</v>
      </c>
      <c r="CU188">
        <v>0.35699999999999998</v>
      </c>
      <c r="CV188">
        <v>32</v>
      </c>
      <c r="CW188">
        <v>24</v>
      </c>
      <c r="CX188">
        <v>32</v>
      </c>
      <c r="CY188">
        <v>24</v>
      </c>
      <c r="CZ188">
        <v>2</v>
      </c>
      <c r="DA188">
        <v>1</v>
      </c>
      <c r="DB188">
        <v>6</v>
      </c>
      <c r="DC188">
        <v>1</v>
      </c>
      <c r="DD188">
        <v>6</v>
      </c>
      <c r="DE188">
        <v>1</v>
      </c>
      <c r="DF188">
        <v>1.59</v>
      </c>
      <c r="DG188">
        <v>0.77</v>
      </c>
      <c r="DH188">
        <v>-0.77</v>
      </c>
      <c r="DI188">
        <v>37.5</v>
      </c>
      <c r="DJ188" s="6">
        <f>(-AS188-SQRT(AS188^2-2*AV188*(50-BO188)))/AV188</f>
        <v>-2.9416452235895639E-2</v>
      </c>
      <c r="DK188" s="2">
        <f>AR188+AU188*$DJ188</f>
        <v>3.1231742687037425</v>
      </c>
      <c r="DL188" s="2">
        <f>AS188+AV188*$DJ188</f>
        <v>-130.60836646236484</v>
      </c>
      <c r="DM188" s="2">
        <f>AT188+AW188*$DJ188</f>
        <v>-2.6898013428092029</v>
      </c>
      <c r="DN188" s="4">
        <f>(-DL188-SQRT(DL188^2-2*AV188*(BO188-17/12)))/AV188</f>
        <v>0.42009374969805147</v>
      </c>
      <c r="DO188" s="12">
        <f t="shared" si="39"/>
        <v>-0.76470842910937575</v>
      </c>
      <c r="DP188" s="12">
        <f t="shared" si="40"/>
        <v>-118.92323628586088</v>
      </c>
      <c r="DQ188" s="12">
        <f t="shared" si="41"/>
        <v>-9.9152598161554319</v>
      </c>
      <c r="DR188" s="5">
        <f>(2 *DK188 +AU188*$DN188)/2</f>
        <v>1.1792329197971834</v>
      </c>
      <c r="DS188" s="5">
        <f>(2 *DL188 +AV188*$DN188)/2</f>
        <v>-124.76580137411287</v>
      </c>
      <c r="DT188" s="5">
        <f>(2 *DM188 +AW188*$DN188)/2</f>
        <v>-6.3025305794823172</v>
      </c>
      <c r="DU188" s="5">
        <f>SQRT(DR188^2+DS188^2+DT188^2)</f>
        <v>124.93045134997723</v>
      </c>
      <c r="DV188" s="16">
        <f>DR188/$DU188</f>
        <v>9.4391151801229631E-3</v>
      </c>
      <c r="DW188" s="16">
        <f>DS188/$DU188</f>
        <v>-0.99868206690934691</v>
      </c>
      <c r="DX188" s="16">
        <f>DT188/$DU188</f>
        <v>-5.0448313532675523E-2</v>
      </c>
      <c r="DY188" s="16">
        <f t="shared" si="42"/>
        <v>28.621659349965412</v>
      </c>
      <c r="DZ188" s="9">
        <f>AU188+$DY188*DV188</f>
        <v>-8.9846346305510334</v>
      </c>
      <c r="EA188" s="9">
        <f>AV188+$DY188*DW188</f>
        <v>-0.76840820611219129</v>
      </c>
      <c r="EB188" s="9">
        <f>AW188+$DY188*DX188+32.174</f>
        <v>13.530452191211911</v>
      </c>
      <c r="EC188" s="9">
        <f t="shared" si="43"/>
        <v>16.259989148655315</v>
      </c>
      <c r="ED188" s="22">
        <f t="shared" si="44"/>
        <v>0.19353128747784248</v>
      </c>
      <c r="EE188" s="22">
        <f t="shared" si="45"/>
        <v>0.14242613177119626</v>
      </c>
      <c r="EF188" s="22">
        <f t="shared" si="46"/>
        <v>1404.252044296247</v>
      </c>
      <c r="EG188" s="23">
        <f t="shared" si="47"/>
        <v>0.71792026804511611</v>
      </c>
      <c r="EH188" s="12">
        <f>IF(S188="L",1,-1)</f>
        <v>-1</v>
      </c>
      <c r="EI188" s="10">
        <f>DEGREES(ATAN(DM188/SQRT(DL188^2+DK188^2)))</f>
        <v>-1.1794685279545212</v>
      </c>
      <c r="EJ188" s="10">
        <f>-DEGREES(ATAN(DK188/SQRT(DL188^2+DM188^2)))*EH188</f>
        <v>1.3695347346522653</v>
      </c>
      <c r="EK188" s="10">
        <f>DEGREES(ATAN(DQ188/SQRT(DP188^2+DO188^2)))</f>
        <v>-4.7659312073425752</v>
      </c>
      <c r="EL188" s="10">
        <f>-DEGREES(ATAN(DO188/SQRT(DP188^2+DQ188^2)))*EH188</f>
        <v>-0.36714835144844538</v>
      </c>
      <c r="EM188" s="15">
        <f>(AD188-D188- (DK188/DL188)*(17/12-BO188))*12*EH188</f>
        <v>9.0400142138669128</v>
      </c>
      <c r="EN188" s="15">
        <f>(AE188-E188-(DM188/DL188)*(17/12-BO188)+0.5*32.174*DN188^2)*12</f>
        <v>15.221221215533426</v>
      </c>
      <c r="EO188" s="15">
        <f t="shared" si="48"/>
        <v>17.703316985218354</v>
      </c>
      <c r="EP188" s="15">
        <f>EM188/DN188*0.4</f>
        <v>8.6076160098688028</v>
      </c>
      <c r="EQ188" s="15">
        <f>EN188/DN188*0.4</f>
        <v>14.493166086354677</v>
      </c>
      <c r="ER188" s="17">
        <f>SIN(RADIANS(CJ188))*EH188</f>
        <v>0.61566147532565818</v>
      </c>
      <c r="ES188" s="17">
        <f t="shared" si="49"/>
        <v>0.78801075360672201</v>
      </c>
      <c r="ET188" s="16">
        <f t="shared" si="50"/>
        <v>1</v>
      </c>
      <c r="EU188" s="20">
        <f>(0.5*DZ188*DN188^2)*12*EH188</f>
        <v>9.5135829929611866</v>
      </c>
      <c r="EV188" s="20">
        <f>(0.5*EB188*DN188^2)*12</f>
        <v>14.327024430763455</v>
      </c>
      <c r="EW188" s="20">
        <f t="shared" si="51"/>
        <v>17.198019955903447</v>
      </c>
      <c r="EX188" s="14">
        <f t="shared" si="52"/>
        <v>-1.074575345770441</v>
      </c>
      <c r="EY188" s="14">
        <f t="shared" si="53"/>
        <v>0.77479976476853452</v>
      </c>
      <c r="EZ188" s="5">
        <f t="shared" si="54"/>
        <v>-1.8592360394104031</v>
      </c>
      <c r="FA188" s="5">
        <f t="shared" si="55"/>
        <v>1.2708170566728292</v>
      </c>
      <c r="FB188" s="9">
        <f>IFERROR(INDEX('Pitcher Heights'!$B:$B,MATCH(H188,'Pitcher Heights'!A:A,0)),75)</f>
        <v>76</v>
      </c>
      <c r="FC188" s="26">
        <f>(9.58+0.31*FB188+1.02*ABS(D188)-2.57*E188-1.88*BE188)</f>
        <v>8.3358999999999988</v>
      </c>
      <c r="FD188" s="26">
        <f>17.16 -0.25*FB188-0.85*ABS(D188)+2.53*E188+0.665*BE188</f>
        <v>14.8432</v>
      </c>
      <c r="FE188" s="26">
        <f t="shared" si="56"/>
        <v>0.27171600986880406</v>
      </c>
      <c r="FF188" s="26">
        <f t="shared" si="57"/>
        <v>-0.35003391364532277</v>
      </c>
    </row>
    <row r="189" spans="1:162" x14ac:dyDescent="0.25">
      <c r="A189" t="s">
        <v>127</v>
      </c>
      <c r="B189" s="1">
        <v>45505</v>
      </c>
      <c r="C189">
        <v>92.3</v>
      </c>
      <c r="D189">
        <v>2.63</v>
      </c>
      <c r="E189">
        <v>5.79</v>
      </c>
      <c r="F189" t="s">
        <v>114</v>
      </c>
      <c r="G189">
        <v>608070</v>
      </c>
      <c r="H189">
        <v>669432</v>
      </c>
      <c r="J189" t="s">
        <v>128</v>
      </c>
      <c r="O189">
        <v>12</v>
      </c>
      <c r="P189" t="s">
        <v>181</v>
      </c>
      <c r="Q189" t="s">
        <v>118</v>
      </c>
      <c r="R189" t="s">
        <v>118</v>
      </c>
      <c r="S189" t="s">
        <v>119</v>
      </c>
      <c r="T189" t="s">
        <v>120</v>
      </c>
      <c r="U189" t="s">
        <v>121</v>
      </c>
      <c r="V189" t="s">
        <v>129</v>
      </c>
      <c r="Y189">
        <v>0</v>
      </c>
      <c r="Z189">
        <v>1</v>
      </c>
      <c r="AA189">
        <v>2024</v>
      </c>
      <c r="AB189">
        <v>1.46</v>
      </c>
      <c r="AC189">
        <v>0.66</v>
      </c>
      <c r="AD189">
        <v>0.95</v>
      </c>
      <c r="AE189">
        <v>2.71</v>
      </c>
      <c r="AI189">
        <v>2</v>
      </c>
      <c r="AJ189">
        <v>3</v>
      </c>
      <c r="AK189" t="s">
        <v>123</v>
      </c>
      <c r="AR189">
        <v>-7.4545781421419903</v>
      </c>
      <c r="AS189">
        <v>-134.23821887484399</v>
      </c>
      <c r="AT189">
        <v>-3.4853409814408698</v>
      </c>
      <c r="AU189">
        <v>19.209196847207998</v>
      </c>
      <c r="AV189">
        <v>28.7829146691247</v>
      </c>
      <c r="AW189">
        <v>-23.5770466025395</v>
      </c>
      <c r="AX189">
        <v>3.44</v>
      </c>
      <c r="AY189">
        <v>1.61</v>
      </c>
      <c r="AZ189">
        <v>202</v>
      </c>
      <c r="BA189">
        <v>78.599999999999994</v>
      </c>
      <c r="BB189">
        <v>62</v>
      </c>
      <c r="BC189">
        <v>92.7</v>
      </c>
      <c r="BD189">
        <v>2407</v>
      </c>
      <c r="BE189">
        <v>6.5</v>
      </c>
      <c r="BF189">
        <v>746607</v>
      </c>
      <c r="BG189">
        <v>668939</v>
      </c>
      <c r="BH189">
        <v>663624</v>
      </c>
      <c r="BI189">
        <v>702616</v>
      </c>
      <c r="BJ189">
        <v>602104</v>
      </c>
      <c r="BK189">
        <v>683002</v>
      </c>
      <c r="BL189">
        <v>681297</v>
      </c>
      <c r="BM189">
        <v>656775</v>
      </c>
      <c r="BN189">
        <v>623993</v>
      </c>
      <c r="BO189">
        <v>53.95</v>
      </c>
      <c r="BW189">
        <v>23</v>
      </c>
      <c r="BX189">
        <v>2</v>
      </c>
      <c r="BY189" t="s">
        <v>130</v>
      </c>
      <c r="BZ189">
        <v>2</v>
      </c>
      <c r="CA189">
        <v>1</v>
      </c>
      <c r="CB189">
        <v>2</v>
      </c>
      <c r="CC189">
        <v>1</v>
      </c>
      <c r="CD189">
        <v>1</v>
      </c>
      <c r="CE189">
        <v>2</v>
      </c>
      <c r="CF189">
        <v>2</v>
      </c>
      <c r="CG189">
        <v>1</v>
      </c>
      <c r="CH189" t="s">
        <v>126</v>
      </c>
      <c r="CI189" t="s">
        <v>126</v>
      </c>
      <c r="CJ189">
        <v>127</v>
      </c>
      <c r="CK189">
        <v>0</v>
      </c>
      <c r="CL189">
        <v>-2.1999999999999999E-2</v>
      </c>
      <c r="CM189">
        <v>73.3</v>
      </c>
      <c r="CN189">
        <v>7.4</v>
      </c>
      <c r="CP189">
        <v>2.1999999999999999E-2</v>
      </c>
      <c r="CQ189">
        <v>88</v>
      </c>
      <c r="CR189">
        <v>1</v>
      </c>
      <c r="CS189">
        <v>1</v>
      </c>
      <c r="CT189">
        <v>0.63800000000000001</v>
      </c>
      <c r="CU189">
        <v>0.63800000000000001</v>
      </c>
      <c r="CV189">
        <v>26</v>
      </c>
      <c r="CW189">
        <v>31</v>
      </c>
      <c r="CX189">
        <v>27</v>
      </c>
      <c r="CY189">
        <v>32</v>
      </c>
      <c r="CZ189">
        <v>2</v>
      </c>
      <c r="DA189">
        <v>1</v>
      </c>
      <c r="DB189">
        <v>6</v>
      </c>
      <c r="DC189">
        <v>2</v>
      </c>
      <c r="DD189">
        <v>6</v>
      </c>
      <c r="DE189">
        <v>1</v>
      </c>
      <c r="DF189">
        <v>2.0099999999999998</v>
      </c>
      <c r="DG189">
        <v>1.46</v>
      </c>
      <c r="DH189">
        <v>-1.46</v>
      </c>
      <c r="DI189">
        <v>23.3</v>
      </c>
      <c r="DJ189" s="6">
        <f>(-AS189-SQRT(AS189^2-2*AV189*(50-BO189)))/AV189</f>
        <v>-2.9333055948505809E-2</v>
      </c>
      <c r="DK189" s="2">
        <f>AR189+AU189*$DJ189</f>
        <v>-8.0180425879870043</v>
      </c>
      <c r="DL189" s="2">
        <f>AS189+AV189*$DJ189</f>
        <v>-135.0825097211945</v>
      </c>
      <c r="DM189" s="2">
        <f>AT189+AW189*$DJ189</f>
        <v>-2.7937541543480497</v>
      </c>
      <c r="DN189" s="4">
        <f>(-DL189-SQRT(DL189^2-2*AV189*(BO189-17/12)))/AV189</f>
        <v>0.40650299818267643</v>
      </c>
      <c r="DO189" s="12">
        <f t="shared" si="39"/>
        <v>-0.20944647691573781</v>
      </c>
      <c r="DP189" s="12">
        <f t="shared" si="40"/>
        <v>-123.38216861175917</v>
      </c>
      <c r="DQ189" s="12">
        <f t="shared" si="41"/>
        <v>-12.377894286573042</v>
      </c>
      <c r="DR189" s="5">
        <f>(2 *DK189 +AU189*$DN189)/2</f>
        <v>-4.1137445324513706</v>
      </c>
      <c r="DS189" s="5">
        <f>(2 *DL189 +AV189*$DN189)/2</f>
        <v>-129.23233916647683</v>
      </c>
      <c r="DT189" s="5">
        <f>(2 *DM189 +AW189*$DN189)/2</f>
        <v>-7.5858242204605455</v>
      </c>
      <c r="DU189" s="5">
        <f>SQRT(DR189^2+DS189^2+DT189^2)</f>
        <v>129.52013399321859</v>
      </c>
      <c r="DV189" s="16">
        <f>DR189/$DU189</f>
        <v>-3.1761428942520688E-2</v>
      </c>
      <c r="DW189" s="16">
        <f>DS189/$DU189</f>
        <v>-0.99777799159197267</v>
      </c>
      <c r="DX189" s="16">
        <f>DT189/$DU189</f>
        <v>-5.8568687250259668E-2</v>
      </c>
      <c r="DY189" s="16">
        <f t="shared" si="42"/>
        <v>29.832582606268783</v>
      </c>
      <c r="DZ189" s="9">
        <f>AU189+$DY189*DV189</f>
        <v>18.261671394587115</v>
      </c>
      <c r="EA189" s="9">
        <f>AV189+$DY189*DW189</f>
        <v>-0.98337968775978268</v>
      </c>
      <c r="EB189" s="9">
        <f>AW189+$DY189*DX189+32.174</f>
        <v>6.8496981969264077</v>
      </c>
      <c r="EC189" s="9">
        <f t="shared" si="43"/>
        <v>19.528800350332755</v>
      </c>
      <c r="ED189" s="22">
        <f t="shared" si="44"/>
        <v>0.21625619023199591</v>
      </c>
      <c r="EE189" s="22">
        <f t="shared" si="45"/>
        <v>0.1712715985827887</v>
      </c>
      <c r="EF189" s="22">
        <f t="shared" si="46"/>
        <v>1750.6918617845536</v>
      </c>
      <c r="EG189" s="23">
        <f t="shared" si="47"/>
        <v>0.72733355288099444</v>
      </c>
      <c r="EH189" s="12">
        <f>IF(S189="L",1,-1)</f>
        <v>1</v>
      </c>
      <c r="EI189" s="10">
        <f>DEGREES(ATAN(DM189/SQRT(DL189^2+DK189^2)))</f>
        <v>-1.1827318563091149</v>
      </c>
      <c r="EJ189" s="10">
        <f>-DEGREES(ATAN(DK189/SQRT(DL189^2+DM189^2)))*EH189</f>
        <v>3.396174255267105</v>
      </c>
      <c r="EK189" s="10">
        <f>DEGREES(ATAN(DQ189/SQRT(DP189^2+DO189^2)))</f>
        <v>-5.7288271922695042</v>
      </c>
      <c r="EL189" s="10">
        <f>-DEGREES(ATAN(DO189/SQRT(DP189^2+DQ189^2)))*EH189</f>
        <v>9.6776150519372439E-2</v>
      </c>
      <c r="EM189" s="15">
        <f>(AD189-D189- (DK189/DL189)*(17/12-BO189))*12*EH189</f>
        <v>17.258419733979398</v>
      </c>
      <c r="EN189" s="15">
        <f>(AE189-E189-(DM189/DL189)*(17/12-BO189)+0.5*32.174*DN189^2)*12</f>
        <v>7.9773241360685452</v>
      </c>
      <c r="EO189" s="15">
        <f t="shared" si="48"/>
        <v>19.012910142482429</v>
      </c>
      <c r="EP189" s="15">
        <f>EM189/DN189*0.4</f>
        <v>16.982329587860722</v>
      </c>
      <c r="EQ189" s="15">
        <f>EN189/DN189*0.4</f>
        <v>7.8497075512182608</v>
      </c>
      <c r="ER189" s="17">
        <f>SIN(RADIANS(CJ189))*EH189</f>
        <v>0.79863551004729272</v>
      </c>
      <c r="ES189" s="17">
        <f t="shared" si="49"/>
        <v>0.60181502315204838</v>
      </c>
      <c r="ET189" s="16">
        <f t="shared" si="50"/>
        <v>1</v>
      </c>
      <c r="EU189" s="20">
        <f>(0.5*DZ189*DN189^2)*12*EH189</f>
        <v>18.105865100409428</v>
      </c>
      <c r="EV189" s="20">
        <f>(0.5*EB189*DN189^2)*12</f>
        <v>6.7912574294173069</v>
      </c>
      <c r="EW189" s="20">
        <f t="shared" si="51"/>
        <v>19.337619514998217</v>
      </c>
      <c r="EX189" s="14">
        <f t="shared" si="52"/>
        <v>2.6621554759483459</v>
      </c>
      <c r="EY189" s="14">
        <f t="shared" si="53"/>
        <v>-4.846412506706848</v>
      </c>
      <c r="EZ189" s="5">
        <f t="shared" si="54"/>
        <v>2.074034544854598</v>
      </c>
      <c r="FA189" s="5">
        <f t="shared" si="55"/>
        <v>-3.464930821517334</v>
      </c>
      <c r="FB189" s="9">
        <f>IFERROR(INDEX('Pitcher Heights'!$B:$B,MATCH(H189,'Pitcher Heights'!A:A,0)),75)</f>
        <v>77</v>
      </c>
      <c r="FC189" s="26">
        <f>(9.58+0.31*FB189+1.02*ABS(D189)-2.57*E189-1.88*BE189)</f>
        <v>9.0323000000000064</v>
      </c>
      <c r="FD189" s="26">
        <f>17.16 -0.25*FB189-0.85*ABS(D189)+2.53*E189+0.665*BE189</f>
        <v>14.6457</v>
      </c>
      <c r="FE189" s="26">
        <f t="shared" si="56"/>
        <v>7.9500295878607155</v>
      </c>
      <c r="FF189" s="26">
        <f t="shared" si="57"/>
        <v>-6.7959924487817389</v>
      </c>
    </row>
    <row r="190" spans="1:162" x14ac:dyDescent="0.25">
      <c r="A190" t="s">
        <v>153</v>
      </c>
      <c r="B190" s="1">
        <v>45505</v>
      </c>
      <c r="C190">
        <v>80</v>
      </c>
      <c r="D190">
        <v>2.15</v>
      </c>
      <c r="E190">
        <v>5.89</v>
      </c>
      <c r="F190" t="s">
        <v>206</v>
      </c>
      <c r="G190">
        <v>623993</v>
      </c>
      <c r="H190">
        <v>682120</v>
      </c>
      <c r="I190" t="s">
        <v>162</v>
      </c>
      <c r="J190" t="s">
        <v>160</v>
      </c>
      <c r="O190">
        <v>13</v>
      </c>
      <c r="P190" t="s">
        <v>207</v>
      </c>
      <c r="Q190" t="s">
        <v>118</v>
      </c>
      <c r="R190" t="s">
        <v>118</v>
      </c>
      <c r="S190" t="s">
        <v>119</v>
      </c>
      <c r="T190" t="s">
        <v>120</v>
      </c>
      <c r="U190" t="s">
        <v>121</v>
      </c>
      <c r="V190" t="s">
        <v>129</v>
      </c>
      <c r="W190">
        <v>2</v>
      </c>
      <c r="Y190">
        <v>3</v>
      </c>
      <c r="Z190">
        <v>2</v>
      </c>
      <c r="AA190">
        <v>2024</v>
      </c>
      <c r="AB190">
        <v>-0.88</v>
      </c>
      <c r="AC190">
        <v>-0.18</v>
      </c>
      <c r="AD190">
        <v>-1.2</v>
      </c>
      <c r="AE190">
        <v>1.06</v>
      </c>
      <c r="AF190">
        <v>596103</v>
      </c>
      <c r="AH190">
        <v>668939</v>
      </c>
      <c r="AI190">
        <v>2</v>
      </c>
      <c r="AJ190">
        <v>8</v>
      </c>
      <c r="AK190" t="s">
        <v>140</v>
      </c>
      <c r="AR190">
        <v>-5.7516043652056297</v>
      </c>
      <c r="AS190">
        <v>-116.30747318882401</v>
      </c>
      <c r="AT190">
        <v>-3.5527207263235101</v>
      </c>
      <c r="AU190">
        <v>-6.7463207183675404</v>
      </c>
      <c r="AV190">
        <v>23.359783897359002</v>
      </c>
      <c r="AW190">
        <v>-33.276040199065299</v>
      </c>
      <c r="AX190">
        <v>3.33</v>
      </c>
      <c r="AY190">
        <v>1.57</v>
      </c>
      <c r="BC190">
        <v>80.099999999999994</v>
      </c>
      <c r="BD190">
        <v>2321</v>
      </c>
      <c r="BE190">
        <v>6.6</v>
      </c>
      <c r="BF190">
        <v>746607</v>
      </c>
      <c r="BG190">
        <v>666310</v>
      </c>
      <c r="BH190">
        <v>647304</v>
      </c>
      <c r="BI190">
        <v>671289</v>
      </c>
      <c r="BJ190">
        <v>608070</v>
      </c>
      <c r="BK190">
        <v>677587</v>
      </c>
      <c r="BL190">
        <v>680757</v>
      </c>
      <c r="BM190">
        <v>657041</v>
      </c>
      <c r="BN190">
        <v>678877</v>
      </c>
      <c r="BO190">
        <v>53.95</v>
      </c>
      <c r="BQ190">
        <v>0</v>
      </c>
      <c r="BR190">
        <v>0</v>
      </c>
      <c r="BS190">
        <v>1</v>
      </c>
      <c r="BT190">
        <v>0</v>
      </c>
      <c r="BU190">
        <v>0</v>
      </c>
      <c r="BW190">
        <v>68</v>
      </c>
      <c r="BX190">
        <v>6</v>
      </c>
      <c r="BY190" t="s">
        <v>155</v>
      </c>
      <c r="BZ190">
        <v>10</v>
      </c>
      <c r="CA190">
        <v>3</v>
      </c>
      <c r="CB190">
        <v>3</v>
      </c>
      <c r="CC190">
        <v>10</v>
      </c>
      <c r="CD190">
        <v>3</v>
      </c>
      <c r="CE190">
        <v>10</v>
      </c>
      <c r="CF190">
        <v>3</v>
      </c>
      <c r="CG190">
        <v>10</v>
      </c>
      <c r="CH190" t="s">
        <v>125</v>
      </c>
      <c r="CI190" t="s">
        <v>126</v>
      </c>
      <c r="CJ190">
        <v>318</v>
      </c>
      <c r="CK190">
        <v>1E-3</v>
      </c>
      <c r="CL190">
        <v>-0.53400000000000003</v>
      </c>
      <c r="CM190">
        <v>79</v>
      </c>
      <c r="CN190">
        <v>8.6999999999999993</v>
      </c>
      <c r="CP190">
        <v>0.53400000000000003</v>
      </c>
      <c r="CR190">
        <v>7</v>
      </c>
      <c r="CS190">
        <v>-7</v>
      </c>
      <c r="CT190">
        <v>0.998</v>
      </c>
      <c r="CU190">
        <v>2E-3</v>
      </c>
      <c r="CV190">
        <v>27</v>
      </c>
      <c r="CW190">
        <v>29</v>
      </c>
      <c r="CX190">
        <v>28</v>
      </c>
      <c r="CY190">
        <v>30</v>
      </c>
      <c r="CZ190">
        <v>1</v>
      </c>
      <c r="DA190">
        <v>3</v>
      </c>
      <c r="DB190">
        <v>2</v>
      </c>
      <c r="DC190">
        <v>1</v>
      </c>
      <c r="DD190">
        <v>3</v>
      </c>
      <c r="DE190">
        <v>1</v>
      </c>
      <c r="DF190">
        <v>3.77</v>
      </c>
      <c r="DG190">
        <v>-0.88</v>
      </c>
      <c r="DH190">
        <v>0.88</v>
      </c>
      <c r="DI190">
        <v>37.200000000000003</v>
      </c>
      <c r="DJ190" s="6">
        <f>(-AS190-SQRT(AS190^2-2*AV190*(50-BO190)))/AV190</f>
        <v>-3.3846660490442299E-2</v>
      </c>
      <c r="DK190" s="2">
        <f>AR190+AU190*$DJ190</f>
        <v>-5.5232639382914064</v>
      </c>
      <c r="DL190" s="2">
        <f>AS190+AV190*$DJ190</f>
        <v>-117.09812386352802</v>
      </c>
      <c r="DM190" s="2">
        <f>AT190+AW190*$DJ190</f>
        <v>-2.4264378912394369</v>
      </c>
      <c r="DN190" s="4">
        <f>(-DL190-SQRT(DL190^2-2*AV190*(BO190-17/12)))/AV190</f>
        <v>0.47072851637644048</v>
      </c>
      <c r="DO190" s="12">
        <f t="shared" si="39"/>
        <v>-8.6989494810482011</v>
      </c>
      <c r="DP190" s="12">
        <f t="shared" si="40"/>
        <v>-106.10200744664995</v>
      </c>
      <c r="DQ190" s="12">
        <f t="shared" si="41"/>
        <v>-18.090418925028239</v>
      </c>
      <c r="DR190" s="5">
        <f>(2 *DK190 +AU190*$DN190)/2</f>
        <v>-7.1111067096698033</v>
      </c>
      <c r="DS190" s="5">
        <f>(2 *DL190 +AV190*$DN190)/2</f>
        <v>-111.60006565508898</v>
      </c>
      <c r="DT190" s="5">
        <f>(2 *DM190 +AW190*$DN190)/2</f>
        <v>-10.258428408133838</v>
      </c>
      <c r="DU190" s="5">
        <f>SQRT(DR190^2+DS190^2+DT190^2)</f>
        <v>112.29593868996906</v>
      </c>
      <c r="DV190" s="16">
        <f>DR190/$DU190</f>
        <v>-6.3324700720499075E-2</v>
      </c>
      <c r="DW190" s="16">
        <f>DS190/$DU190</f>
        <v>-0.99380322171043711</v>
      </c>
      <c r="DX190" s="16">
        <f>DT190/$DU190</f>
        <v>-9.1351731218487789E-2</v>
      </c>
      <c r="DY190" s="16">
        <f t="shared" si="42"/>
        <v>22.68714647514286</v>
      </c>
      <c r="DZ190" s="9">
        <f>AU190+$DY190*DV190</f>
        <v>-8.1829774791080876</v>
      </c>
      <c r="EA190" s="9">
        <f>AV190+$DY190*DW190</f>
        <v>0.81322463894543873</v>
      </c>
      <c r="EB190" s="9">
        <f>AW190+$DY190*DX190+32.174</f>
        <v>-3.1745503059770144</v>
      </c>
      <c r="EC190" s="9">
        <f t="shared" si="43"/>
        <v>8.8147730760443768</v>
      </c>
      <c r="ED190" s="22">
        <f t="shared" si="44"/>
        <v>0.12985258189883331</v>
      </c>
      <c r="EE190" s="22">
        <f t="shared" si="45"/>
        <v>8.1094257792914501E-2</v>
      </c>
      <c r="EF190" s="22">
        <f t="shared" si="46"/>
        <v>718.68938383241448</v>
      </c>
      <c r="EG190" s="23">
        <f t="shared" si="47"/>
        <v>0.30964643853184598</v>
      </c>
      <c r="EH190" s="12">
        <f>IF(S190="L",1,-1)</f>
        <v>1</v>
      </c>
      <c r="EI190" s="10">
        <f>DEGREES(ATAN(DM190/SQRT(DL190^2+DK190^2)))</f>
        <v>-1.1857613551656339</v>
      </c>
      <c r="EJ190" s="10">
        <f>-DEGREES(ATAN(DK190/SQRT(DL190^2+DM190^2)))*EH190</f>
        <v>2.6999371178607166</v>
      </c>
      <c r="EK190" s="10">
        <f>DEGREES(ATAN(DQ190/SQRT(DP190^2+DO190^2)))</f>
        <v>-9.6441521554682073</v>
      </c>
      <c r="EL190" s="10">
        <f>-DEGREES(ATAN(DO190/SQRT(DP190^2+DQ190^2)))*EH190</f>
        <v>4.6206213783011627</v>
      </c>
      <c r="EM190" s="15">
        <f>(AD190-D190- (DK190/DL190)*(17/12-BO190))*12*EH190</f>
        <v>-10.465402452076491</v>
      </c>
      <c r="EN190" s="15">
        <f>(AE190-E190-(DM190/DL190)*(17/12-BO190)+0.5*32.174*DN190^2)*12</f>
        <v>-2.1215053577293776</v>
      </c>
      <c r="EO190" s="15">
        <f t="shared" si="48"/>
        <v>10.678269216816135</v>
      </c>
      <c r="EP190" s="15">
        <f>EM190/DN190*0.4</f>
        <v>-8.8929411225279029</v>
      </c>
      <c r="EQ190" s="15">
        <f>EN190/DN190*0.4</f>
        <v>-1.8027421614991472</v>
      </c>
      <c r="ER190" s="17">
        <f>SIN(RADIANS(CJ190))*EH190</f>
        <v>-0.66913060635885813</v>
      </c>
      <c r="ES190" s="17">
        <f t="shared" si="49"/>
        <v>-0.74314482547739424</v>
      </c>
      <c r="ET190" s="16">
        <f t="shared" si="50"/>
        <v>0.99999999999999989</v>
      </c>
      <c r="EU190" s="20">
        <f>(0.5*DZ190*DN190^2)*12*EH190</f>
        <v>-10.879366891512586</v>
      </c>
      <c r="EV190" s="20">
        <f>(0.5*EB190*DN190^2)*12</f>
        <v>-4.2206027796683951</v>
      </c>
      <c r="EW190" s="20">
        <f t="shared" si="51"/>
        <v>11.669366383136866</v>
      </c>
      <c r="EX190" s="14">
        <f t="shared" si="52"/>
        <v>-3.0710366877405395</v>
      </c>
      <c r="EY190" s="14">
        <f t="shared" si="53"/>
        <v>4.4514264645596224</v>
      </c>
      <c r="EZ190" s="5">
        <f t="shared" si="54"/>
        <v>-3.3202456961651814</v>
      </c>
      <c r="FA190" s="5">
        <f t="shared" si="55"/>
        <v>5.8139951558020799</v>
      </c>
      <c r="FB190" s="9">
        <f>IFERROR(INDEX('Pitcher Heights'!$B:$B,MATCH(H190,'Pitcher Heights'!A:A,0)),75)</f>
        <v>78</v>
      </c>
      <c r="FC190" s="26">
        <f>(9.58+0.31*FB190+1.02*ABS(D190)-2.57*E190-1.88*BE190)</f>
        <v>8.4077000000000002</v>
      </c>
      <c r="FD190" s="26">
        <f>17.16 -0.25*FB190-0.85*ABS(D190)+2.53*E190+0.665*BE190</f>
        <v>15.123199999999997</v>
      </c>
      <c r="FE190" s="26">
        <f t="shared" si="56"/>
        <v>-17.300641122527903</v>
      </c>
      <c r="FF190" s="26">
        <f t="shared" si="57"/>
        <v>-16.925942161499144</v>
      </c>
    </row>
    <row r="191" spans="1:162" x14ac:dyDescent="0.25">
      <c r="A191" t="s">
        <v>131</v>
      </c>
      <c r="B191" s="1">
        <v>45505</v>
      </c>
      <c r="C191">
        <v>86.2</v>
      </c>
      <c r="D191">
        <v>2.41</v>
      </c>
      <c r="E191">
        <v>5.5</v>
      </c>
      <c r="F191" t="s">
        <v>114</v>
      </c>
      <c r="G191">
        <v>681807</v>
      </c>
      <c r="H191">
        <v>669432</v>
      </c>
      <c r="J191" t="s">
        <v>128</v>
      </c>
      <c r="O191">
        <v>8</v>
      </c>
      <c r="P191" t="s">
        <v>173</v>
      </c>
      <c r="Q191" t="s">
        <v>118</v>
      </c>
      <c r="R191" t="s">
        <v>118</v>
      </c>
      <c r="S191" t="s">
        <v>119</v>
      </c>
      <c r="T191" t="s">
        <v>120</v>
      </c>
      <c r="U191" t="s">
        <v>121</v>
      </c>
      <c r="V191" t="s">
        <v>129</v>
      </c>
      <c r="Y191">
        <v>2</v>
      </c>
      <c r="Z191">
        <v>2</v>
      </c>
      <c r="AA191">
        <v>2024</v>
      </c>
      <c r="AB191">
        <v>1.1599999999999999</v>
      </c>
      <c r="AC191">
        <v>0</v>
      </c>
      <c r="AD191">
        <v>-0.25</v>
      </c>
      <c r="AE191">
        <v>1.44</v>
      </c>
      <c r="AG191">
        <v>608070</v>
      </c>
      <c r="AH191">
        <v>647304</v>
      </c>
      <c r="AI191">
        <v>2</v>
      </c>
      <c r="AJ191">
        <v>3</v>
      </c>
      <c r="AK191" t="s">
        <v>123</v>
      </c>
      <c r="AR191">
        <v>-8.7961967127470206</v>
      </c>
      <c r="AS191">
        <v>-125.27722952744401</v>
      </c>
      <c r="AT191">
        <v>-3.5005046457265498</v>
      </c>
      <c r="AU191">
        <v>13.9766818637602</v>
      </c>
      <c r="AV191">
        <v>23.3848902947176</v>
      </c>
      <c r="AW191">
        <v>-31.684256033640999</v>
      </c>
      <c r="AX191">
        <v>3.31</v>
      </c>
      <c r="AY191">
        <v>1.52</v>
      </c>
      <c r="AZ191">
        <v>2</v>
      </c>
      <c r="BA191">
        <v>76.5</v>
      </c>
      <c r="BB191">
        <v>-33</v>
      </c>
      <c r="BC191">
        <v>87.5</v>
      </c>
      <c r="BD191">
        <v>1758</v>
      </c>
      <c r="BE191">
        <v>7</v>
      </c>
      <c r="BF191">
        <v>746607</v>
      </c>
      <c r="BG191">
        <v>668939</v>
      </c>
      <c r="BH191">
        <v>663624</v>
      </c>
      <c r="BI191">
        <v>702616</v>
      </c>
      <c r="BJ191">
        <v>602104</v>
      </c>
      <c r="BK191">
        <v>683002</v>
      </c>
      <c r="BL191">
        <v>681297</v>
      </c>
      <c r="BM191">
        <v>656775</v>
      </c>
      <c r="BN191">
        <v>623993</v>
      </c>
      <c r="BO191">
        <v>53.47</v>
      </c>
      <c r="BW191">
        <v>25</v>
      </c>
      <c r="BX191">
        <v>5</v>
      </c>
      <c r="BY191" t="s">
        <v>132</v>
      </c>
      <c r="BZ191">
        <v>2</v>
      </c>
      <c r="CA191">
        <v>1</v>
      </c>
      <c r="CB191">
        <v>2</v>
      </c>
      <c r="CC191">
        <v>1</v>
      </c>
      <c r="CD191">
        <v>1</v>
      </c>
      <c r="CE191">
        <v>2</v>
      </c>
      <c r="CF191">
        <v>2</v>
      </c>
      <c r="CG191">
        <v>1</v>
      </c>
      <c r="CH191" t="s">
        <v>126</v>
      </c>
      <c r="CI191" t="s">
        <v>126</v>
      </c>
      <c r="CJ191">
        <v>111</v>
      </c>
      <c r="CK191">
        <v>0</v>
      </c>
      <c r="CL191">
        <v>0</v>
      </c>
      <c r="CM191">
        <v>74.900000000000006</v>
      </c>
      <c r="CN191">
        <v>7.9</v>
      </c>
      <c r="CP191">
        <v>0</v>
      </c>
      <c r="CQ191">
        <v>88</v>
      </c>
      <c r="CR191">
        <v>1</v>
      </c>
      <c r="CS191">
        <v>1</v>
      </c>
      <c r="CT191">
        <v>0.66800000000000004</v>
      </c>
      <c r="CU191">
        <v>0.66800000000000004</v>
      </c>
      <c r="CV191">
        <v>26</v>
      </c>
      <c r="CW191">
        <v>28</v>
      </c>
      <c r="CX191">
        <v>27</v>
      </c>
      <c r="CY191">
        <v>29</v>
      </c>
      <c r="CZ191">
        <v>2</v>
      </c>
      <c r="DA191">
        <v>1</v>
      </c>
      <c r="DB191">
        <v>6</v>
      </c>
      <c r="DC191">
        <v>3</v>
      </c>
      <c r="DD191">
        <v>6</v>
      </c>
      <c r="DE191">
        <v>1</v>
      </c>
      <c r="DF191">
        <v>3.06</v>
      </c>
      <c r="DG191">
        <v>1.1599999999999999</v>
      </c>
      <c r="DH191">
        <v>-1.1599999999999999</v>
      </c>
      <c r="DI191">
        <v>19.600000000000001</v>
      </c>
      <c r="DJ191" s="6">
        <f>(-AS191-SQRT(AS191^2-2*AV191*(50-BO191)))/AV191</f>
        <v>-2.7627331216620747E-2</v>
      </c>
      <c r="DK191" s="2">
        <f>AR191+AU191*$DJ191</f>
        <v>-9.1823351319064592</v>
      </c>
      <c r="DL191" s="2">
        <f>AS191+AV191*$DJ191</f>
        <v>-125.92329163708051</v>
      </c>
      <c r="DM191" s="2">
        <f>AT191+AW191*$DJ191</f>
        <v>-2.6251532099329355</v>
      </c>
      <c r="DN191" s="4">
        <f>(-DL191-SQRT(DL191^2-2*AV191*(BO191-17/12)))/AV191</f>
        <v>0.43058907738947022</v>
      </c>
      <c r="DO191" s="12">
        <f t="shared" si="39"/>
        <v>-3.1641285832238131</v>
      </c>
      <c r="DP191" s="12">
        <f t="shared" si="40"/>
        <v>-115.85401330022408</v>
      </c>
      <c r="DQ191" s="12">
        <f t="shared" si="41"/>
        <v>-16.268047783230166</v>
      </c>
      <c r="DR191" s="5">
        <f>(2 *DK191 +AU191*$DN191)/2</f>
        <v>-6.1732318575651366</v>
      </c>
      <c r="DS191" s="5">
        <f>(2 *DL191 +AV191*$DN191)/2</f>
        <v>-120.8886524686523</v>
      </c>
      <c r="DT191" s="5">
        <f>(2 *DM191 +AW191*$DN191)/2</f>
        <v>-9.4466004965815511</v>
      </c>
      <c r="DU191" s="5">
        <f>SQRT(DR191^2+DS191^2+DT191^2)</f>
        <v>121.41422218255926</v>
      </c>
      <c r="DV191" s="16">
        <f>DR191/$DU191</f>
        <v>-5.0844388298127242E-2</v>
      </c>
      <c r="DW191" s="16">
        <f>DS191/$DU191</f>
        <v>-0.99567126729917432</v>
      </c>
      <c r="DX191" s="16">
        <f>DT191/$DU191</f>
        <v>-7.7804727706261442E-2</v>
      </c>
      <c r="DY191" s="16">
        <f t="shared" si="42"/>
        <v>24.032403591142398</v>
      </c>
      <c r="DZ191" s="9">
        <f>AU191+$DY191*DV191</f>
        <v>12.754769003834848</v>
      </c>
      <c r="EA191" s="9">
        <f>AV191+$DY191*DW191</f>
        <v>-0.54348344512037983</v>
      </c>
      <c r="EB191" s="9">
        <f>AW191+$DY191*DX191+32.174</f>
        <v>-1.3800906511768147</v>
      </c>
      <c r="EC191" s="9">
        <f t="shared" si="43"/>
        <v>12.840722596558644</v>
      </c>
      <c r="ED191" s="22">
        <f t="shared" si="44"/>
        <v>0.16181467013752629</v>
      </c>
      <c r="EE191" s="22">
        <f t="shared" si="45"/>
        <v>0.10906055802907259</v>
      </c>
      <c r="EF191" s="22">
        <f t="shared" si="46"/>
        <v>1045.01940286185</v>
      </c>
      <c r="EG191" s="23">
        <f t="shared" si="47"/>
        <v>0.59443652039923212</v>
      </c>
      <c r="EH191" s="12">
        <f>IF(S191="L",1,-1)</f>
        <v>1</v>
      </c>
      <c r="EI191" s="10">
        <f>DEGREES(ATAN(DM191/SQRT(DL191^2+DK191^2)))</f>
        <v>-1.1911242385763032</v>
      </c>
      <c r="EJ191" s="10">
        <f>-DEGREES(ATAN(DK191/SQRT(DL191^2+DM191^2)))*EH191</f>
        <v>4.1697276385167248</v>
      </c>
      <c r="EK191" s="10">
        <f>DEGREES(ATAN(DQ191/SQRT(DP191^2+DO191^2)))</f>
        <v>-7.9901859564460374</v>
      </c>
      <c r="EL191" s="10">
        <f>-DEGREES(ATAN(DO191/SQRT(DP191^2+DQ191^2)))*EH191</f>
        <v>1.5492443025065716</v>
      </c>
      <c r="EM191" s="15">
        <f>(AD191-D191- (DK191/DL191)*(17/12-BO191))*12*EH191</f>
        <v>13.628791984604364</v>
      </c>
      <c r="EN191" s="15">
        <f>(AE191-E191-(DM191/DL191)*(17/12-BO191)+0.5*32.174*DN191^2)*12</f>
        <v>9.3720570891681731E-2</v>
      </c>
      <c r="EO191" s="15">
        <f t="shared" si="48"/>
        <v>13.629114223052957</v>
      </c>
      <c r="EP191" s="15">
        <f>EM191/DN191*0.4</f>
        <v>12.66060167362494</v>
      </c>
      <c r="EQ191" s="15">
        <f>EN191/DN191*0.4</f>
        <v>8.706265515129262E-2</v>
      </c>
      <c r="ER191" s="17">
        <f>SIN(RADIANS(CJ191))*EH191</f>
        <v>0.93358042649720174</v>
      </c>
      <c r="ES191" s="17">
        <f t="shared" si="49"/>
        <v>0.35836794954530027</v>
      </c>
      <c r="ET191" s="16">
        <f t="shared" si="50"/>
        <v>1</v>
      </c>
      <c r="EU191" s="20">
        <f>(0.5*DZ191*DN191^2)*12*EH191</f>
        <v>14.188937186719727</v>
      </c>
      <c r="EV191" s="20">
        <f>(0.5*EB191*DN191^2)*12</f>
        <v>-1.5352704196868965</v>
      </c>
      <c r="EW191" s="20">
        <f t="shared" si="51"/>
        <v>14.271755104059329</v>
      </c>
      <c r="EX191" s="14">
        <f t="shared" si="52"/>
        <v>0.86510596980840226</v>
      </c>
      <c r="EY191" s="14">
        <f t="shared" si="53"/>
        <v>-6.6498100327413114</v>
      </c>
      <c r="EZ191" s="5">
        <f t="shared" si="54"/>
        <v>0.90491771546750677</v>
      </c>
      <c r="FA191" s="5">
        <f t="shared" si="55"/>
        <v>-4.790517147342495</v>
      </c>
      <c r="FB191" s="9">
        <f>IFERROR(INDEX('Pitcher Heights'!$B:$B,MATCH(H191,'Pitcher Heights'!A:A,0)),75)</f>
        <v>77</v>
      </c>
      <c r="FC191" s="26">
        <f>(9.58+0.31*FB191+1.02*ABS(D191)-2.57*E191-1.88*BE191)</f>
        <v>8.6132000000000026</v>
      </c>
      <c r="FD191" s="26">
        <f>17.16 -0.25*FB191-0.85*ABS(D191)+2.53*E191+0.665*BE191</f>
        <v>14.4315</v>
      </c>
      <c r="FE191" s="26">
        <f t="shared" si="56"/>
        <v>4.0474016736249379</v>
      </c>
      <c r="FF191" s="26">
        <f t="shared" si="57"/>
        <v>-14.344437344848707</v>
      </c>
    </row>
    <row r="192" spans="1:162" x14ac:dyDescent="0.25">
      <c r="A192" t="s">
        <v>131</v>
      </c>
      <c r="B192" s="1">
        <v>45505</v>
      </c>
      <c r="C192">
        <v>86.5</v>
      </c>
      <c r="D192">
        <v>2.5299999999999998</v>
      </c>
      <c r="E192">
        <v>5.56</v>
      </c>
      <c r="F192" t="s">
        <v>114</v>
      </c>
      <c r="G192">
        <v>647304</v>
      </c>
      <c r="H192">
        <v>669432</v>
      </c>
      <c r="J192" t="s">
        <v>116</v>
      </c>
      <c r="O192">
        <v>14</v>
      </c>
      <c r="P192" t="s">
        <v>117</v>
      </c>
      <c r="Q192" t="s">
        <v>118</v>
      </c>
      <c r="R192" t="s">
        <v>119</v>
      </c>
      <c r="S192" t="s">
        <v>119</v>
      </c>
      <c r="T192" t="s">
        <v>120</v>
      </c>
      <c r="U192" t="s">
        <v>121</v>
      </c>
      <c r="V192" t="s">
        <v>122</v>
      </c>
      <c r="Y192">
        <v>0</v>
      </c>
      <c r="Z192">
        <v>0</v>
      </c>
      <c r="AA192">
        <v>2024</v>
      </c>
      <c r="AB192">
        <v>1.21</v>
      </c>
      <c r="AC192">
        <v>0.56999999999999995</v>
      </c>
      <c r="AD192">
        <v>1.28</v>
      </c>
      <c r="AE192">
        <v>2</v>
      </c>
      <c r="AG192">
        <v>608070</v>
      </c>
      <c r="AI192">
        <v>2</v>
      </c>
      <c r="AJ192">
        <v>3</v>
      </c>
      <c r="AK192" t="s">
        <v>123</v>
      </c>
      <c r="AR192">
        <v>-5.5128311696763603</v>
      </c>
      <c r="AS192">
        <v>-125.807979111617</v>
      </c>
      <c r="AT192">
        <v>-3.4464752639946599</v>
      </c>
      <c r="AU192">
        <v>13.9811860027057</v>
      </c>
      <c r="AV192">
        <v>26.5227760141651</v>
      </c>
      <c r="AW192">
        <v>-25.6040547135499</v>
      </c>
      <c r="AX192">
        <v>3.23</v>
      </c>
      <c r="AY192">
        <v>1.45</v>
      </c>
      <c r="BC192">
        <v>87.4</v>
      </c>
      <c r="BD192">
        <v>1640</v>
      </c>
      <c r="BE192">
        <v>7</v>
      </c>
      <c r="BF192">
        <v>746607</v>
      </c>
      <c r="BG192">
        <v>668939</v>
      </c>
      <c r="BH192">
        <v>663624</v>
      </c>
      <c r="BI192">
        <v>702616</v>
      </c>
      <c r="BJ192">
        <v>602104</v>
      </c>
      <c r="BK192">
        <v>683002</v>
      </c>
      <c r="BL192">
        <v>681297</v>
      </c>
      <c r="BM192">
        <v>656775</v>
      </c>
      <c r="BN192">
        <v>623993</v>
      </c>
      <c r="BO192">
        <v>53.54</v>
      </c>
      <c r="BW192">
        <v>24</v>
      </c>
      <c r="BX192">
        <v>1</v>
      </c>
      <c r="BY192" t="s">
        <v>132</v>
      </c>
      <c r="BZ192">
        <v>2</v>
      </c>
      <c r="CA192">
        <v>1</v>
      </c>
      <c r="CB192">
        <v>2</v>
      </c>
      <c r="CC192">
        <v>1</v>
      </c>
      <c r="CD192">
        <v>1</v>
      </c>
      <c r="CE192">
        <v>2</v>
      </c>
      <c r="CF192">
        <v>2</v>
      </c>
      <c r="CG192">
        <v>1</v>
      </c>
      <c r="CH192" t="s">
        <v>126</v>
      </c>
      <c r="CI192" t="s">
        <v>126</v>
      </c>
      <c r="CJ192">
        <v>116</v>
      </c>
      <c r="CK192">
        <v>0</v>
      </c>
      <c r="CL192">
        <v>1.6E-2</v>
      </c>
      <c r="CP192">
        <v>-1.6E-2</v>
      </c>
      <c r="CR192">
        <v>1</v>
      </c>
      <c r="CS192">
        <v>1</v>
      </c>
      <c r="CT192">
        <v>0.66</v>
      </c>
      <c r="CU192">
        <v>0.66</v>
      </c>
      <c r="CV192">
        <v>26</v>
      </c>
      <c r="CW192">
        <v>27</v>
      </c>
      <c r="CX192">
        <v>27</v>
      </c>
      <c r="CY192">
        <v>27</v>
      </c>
      <c r="CZ192">
        <v>2</v>
      </c>
      <c r="DA192">
        <v>1</v>
      </c>
      <c r="DB192">
        <v>6</v>
      </c>
      <c r="DC192">
        <v>2</v>
      </c>
      <c r="DD192">
        <v>6</v>
      </c>
      <c r="DE192">
        <v>1</v>
      </c>
      <c r="DF192">
        <v>2.4900000000000002</v>
      </c>
      <c r="DG192">
        <v>1.21</v>
      </c>
      <c r="DH192">
        <v>1.21</v>
      </c>
      <c r="DI192">
        <v>20.2</v>
      </c>
      <c r="DJ192" s="6">
        <f>(-AS192-SQRT(AS192^2-2*AV192*(50-BO192)))/AV192</f>
        <v>-2.8055152764265928E-2</v>
      </c>
      <c r="DK192" s="2">
        <f>AR192+AU192*$DJ192</f>
        <v>-5.905075478807885</v>
      </c>
      <c r="DL192" s="2">
        <f>AS192+AV192*$DJ192</f>
        <v>-126.55207964442681</v>
      </c>
      <c r="DM192" s="2">
        <f>AT192+AW192*$DJ192</f>
        <v>-2.7281495976213943</v>
      </c>
      <c r="DN192" s="4">
        <f>(-DL192-SQRT(DL192^2-2*AV192*(BO192-17/12)))/AV192</f>
        <v>0.43137210959370209</v>
      </c>
      <c r="DO192" s="12">
        <f t="shared" si="39"/>
        <v>0.12601822180121225</v>
      </c>
      <c r="DP192" s="12">
        <f t="shared" si="40"/>
        <v>-115.11089380291517</v>
      </c>
      <c r="DQ192" s="12">
        <f t="shared" si="41"/>
        <v>-13.773024693557986</v>
      </c>
      <c r="DR192" s="5">
        <f>(2 *DK192 +AU192*$DN192)/2</f>
        <v>-2.8895286285033364</v>
      </c>
      <c r="DS192" s="5">
        <f>(2 *DL192 +AV192*$DN192)/2</f>
        <v>-120.83148672367099</v>
      </c>
      <c r="DT192" s="5">
        <f>(2 *DM192 +AW192*$DN192)/2</f>
        <v>-8.2505871455896909</v>
      </c>
      <c r="DU192" s="5">
        <f>SQRT(DR192^2+DS192^2+DT192^2)</f>
        <v>121.14730598653273</v>
      </c>
      <c r="DV192" s="16">
        <f>DR192/$DU192</f>
        <v>-2.3851365120942509E-2</v>
      </c>
      <c r="DW192" s="16">
        <f>DS192/$DU192</f>
        <v>-0.99739309710364632</v>
      </c>
      <c r="DX192" s="16">
        <f>DT192/$DU192</f>
        <v>-6.8103760776214564E-2</v>
      </c>
      <c r="DY192" s="16">
        <f t="shared" si="42"/>
        <v>27.234542066829992</v>
      </c>
      <c r="DZ192" s="9">
        <f>AU192+$DY192*DV192</f>
        <v>13.331604995968069</v>
      </c>
      <c r="EA192" s="9">
        <f>AV192+$DY192*DW192</f>
        <v>-0.6407682460700066</v>
      </c>
      <c r="EB192" s="9">
        <f>AW192+$DY192*DX192+32.174</f>
        <v>4.715170548680959</v>
      </c>
      <c r="EC192" s="9">
        <f t="shared" si="43"/>
        <v>14.15539151761055</v>
      </c>
      <c r="ED192" s="22">
        <f t="shared" si="44"/>
        <v>0.17916860664080547</v>
      </c>
      <c r="EE192" s="22">
        <f t="shared" si="45"/>
        <v>0.12648201664991368</v>
      </c>
      <c r="EF192" s="22">
        <f t="shared" si="46"/>
        <v>1209.2876538117544</v>
      </c>
      <c r="EG192" s="23">
        <f t="shared" si="47"/>
        <v>0.73737052061692343</v>
      </c>
      <c r="EH192" s="12">
        <f>IF(S192="L",1,-1)</f>
        <v>1</v>
      </c>
      <c r="EI192" s="10">
        <f>DEGREES(ATAN(DM192/SQRT(DL192^2+DK192^2)))</f>
        <v>-1.2336220868518046</v>
      </c>
      <c r="EJ192" s="10">
        <f>-DEGREES(ATAN(DK192/SQRT(DL192^2+DM192^2)))*EH192</f>
        <v>2.6709340178723009</v>
      </c>
      <c r="EK192" s="10">
        <f>DEGREES(ATAN(DQ192/SQRT(DP192^2+DO192^2)))</f>
        <v>-6.8230027604202972</v>
      </c>
      <c r="EL192" s="10">
        <f>-DEGREES(ATAN(DO192/SQRT(DP192^2+DQ192^2)))*EH192</f>
        <v>-6.2280589599648876E-2</v>
      </c>
      <c r="EM192" s="15">
        <f>(AD192-D192- (DK192/DL192)*(17/12-BO192))*12*EH192</f>
        <v>14.185665070557484</v>
      </c>
      <c r="EN192" s="15">
        <f>(AE192-E192-(DM192/DL192)*(17/12-BO192)+0.5*32.174*DN192^2)*12</f>
        <v>6.6857943347352577</v>
      </c>
      <c r="EO192" s="15">
        <f t="shared" si="48"/>
        <v>15.682249181173367</v>
      </c>
      <c r="EP192" s="15">
        <f>EM192/DN192*0.4</f>
        <v>13.15399373772086</v>
      </c>
      <c r="EQ192" s="15">
        <f>EN192/DN192*0.4</f>
        <v>6.1995610620560795</v>
      </c>
      <c r="ER192" s="17">
        <f>SIN(RADIANS(CJ192))*EH192</f>
        <v>0.89879404629916693</v>
      </c>
      <c r="ES192" s="17">
        <f t="shared" si="49"/>
        <v>0.43837114678907751</v>
      </c>
      <c r="ET192" s="16">
        <f t="shared" si="50"/>
        <v>0.99999999999999989</v>
      </c>
      <c r="EU192" s="20">
        <f>(0.5*DZ192*DN192^2)*12*EH192</f>
        <v>14.884622081052839</v>
      </c>
      <c r="EV192" s="20">
        <f>(0.5*EB192*DN192^2)*12</f>
        <v>5.2644472804326643</v>
      </c>
      <c r="EW192" s="20">
        <f t="shared" si="51"/>
        <v>15.788172144495405</v>
      </c>
      <c r="EX192" s="14">
        <f t="shared" si="52"/>
        <v>0.69430695563401912</v>
      </c>
      <c r="EY192" s="14">
        <f t="shared" si="53"/>
        <v>-1.6566318482531557</v>
      </c>
      <c r="EZ192" s="5">
        <f t="shared" si="54"/>
        <v>9.0552873938875678E-2</v>
      </c>
      <c r="FA192" s="5">
        <f t="shared" si="55"/>
        <v>-0.18885122304778257</v>
      </c>
      <c r="FB192" s="9">
        <f>IFERROR(INDEX('Pitcher Heights'!$B:$B,MATCH(H192,'Pitcher Heights'!A:A,0)),75)</f>
        <v>77</v>
      </c>
      <c r="FC192" s="26">
        <f>(9.58+0.31*FB192+1.02*ABS(D192)-2.57*E192-1.88*BE192)</f>
        <v>8.5814000000000021</v>
      </c>
      <c r="FD192" s="26">
        <f>17.16 -0.25*FB192-0.85*ABS(D192)+2.53*E192+0.665*BE192</f>
        <v>14.481299999999997</v>
      </c>
      <c r="FE192" s="26">
        <f t="shared" si="56"/>
        <v>4.5725937377208581</v>
      </c>
      <c r="FF192" s="26">
        <f t="shared" si="57"/>
        <v>-8.281738937943917</v>
      </c>
    </row>
    <row r="193" spans="1:162" x14ac:dyDescent="0.25">
      <c r="A193" t="s">
        <v>113</v>
      </c>
      <c r="B193" s="1">
        <v>45505</v>
      </c>
      <c r="C193">
        <v>83.3</v>
      </c>
      <c r="D193">
        <v>2.65</v>
      </c>
      <c r="E193">
        <v>5.64</v>
      </c>
      <c r="F193" t="s">
        <v>114</v>
      </c>
      <c r="G193">
        <v>666310</v>
      </c>
      <c r="H193">
        <v>669432</v>
      </c>
      <c r="I193" t="s">
        <v>162</v>
      </c>
      <c r="J193" t="s">
        <v>160</v>
      </c>
      <c r="O193">
        <v>7</v>
      </c>
      <c r="P193" t="s">
        <v>193</v>
      </c>
      <c r="Q193" t="s">
        <v>118</v>
      </c>
      <c r="R193" t="s">
        <v>119</v>
      </c>
      <c r="S193" t="s">
        <v>119</v>
      </c>
      <c r="T193" t="s">
        <v>120</v>
      </c>
      <c r="U193" t="s">
        <v>121</v>
      </c>
      <c r="V193" t="s">
        <v>129</v>
      </c>
      <c r="W193">
        <v>2</v>
      </c>
      <c r="Y193">
        <v>2</v>
      </c>
      <c r="Z193">
        <v>2</v>
      </c>
      <c r="AA193">
        <v>2024</v>
      </c>
      <c r="AB193">
        <v>-0.37</v>
      </c>
      <c r="AC193">
        <v>0.32</v>
      </c>
      <c r="AD193">
        <v>-0.4</v>
      </c>
      <c r="AE193">
        <v>1.63</v>
      </c>
      <c r="AI193">
        <v>1</v>
      </c>
      <c r="AJ193">
        <v>2</v>
      </c>
      <c r="AK193" t="s">
        <v>123</v>
      </c>
      <c r="AR193">
        <v>-6.3610248126984104</v>
      </c>
      <c r="AS193">
        <v>-121.33743924038799</v>
      </c>
      <c r="AT193">
        <v>-3.4894503734220002</v>
      </c>
      <c r="AU193">
        <v>-2.5436636440795599</v>
      </c>
      <c r="AV193">
        <v>21.016321590882299</v>
      </c>
      <c r="AW193">
        <v>-28.596586807357198</v>
      </c>
      <c r="AX193">
        <v>3.25</v>
      </c>
      <c r="AY193">
        <v>1.54</v>
      </c>
      <c r="BC193">
        <v>84.7</v>
      </c>
      <c r="BD193">
        <v>2359</v>
      </c>
      <c r="BE193">
        <v>6.9</v>
      </c>
      <c r="BF193">
        <v>746607</v>
      </c>
      <c r="BG193">
        <v>668939</v>
      </c>
      <c r="BH193">
        <v>663624</v>
      </c>
      <c r="BI193">
        <v>702616</v>
      </c>
      <c r="BJ193">
        <v>602104</v>
      </c>
      <c r="BK193">
        <v>683002</v>
      </c>
      <c r="BL193">
        <v>681297</v>
      </c>
      <c r="BM193">
        <v>656775</v>
      </c>
      <c r="BN193">
        <v>623993</v>
      </c>
      <c r="BO193">
        <v>53.63</v>
      </c>
      <c r="BQ193">
        <v>0</v>
      </c>
      <c r="BR193">
        <v>0</v>
      </c>
      <c r="BS193">
        <v>1</v>
      </c>
      <c r="BT193">
        <v>0</v>
      </c>
      <c r="BU193">
        <v>0</v>
      </c>
      <c r="BW193">
        <v>16</v>
      </c>
      <c r="BX193">
        <v>6</v>
      </c>
      <c r="BY193" t="s">
        <v>124</v>
      </c>
      <c r="BZ193">
        <v>2</v>
      </c>
      <c r="CA193">
        <v>1</v>
      </c>
      <c r="CB193">
        <v>2</v>
      </c>
      <c r="CC193">
        <v>1</v>
      </c>
      <c r="CD193">
        <v>1</v>
      </c>
      <c r="CE193">
        <v>2</v>
      </c>
      <c r="CF193">
        <v>2</v>
      </c>
      <c r="CG193">
        <v>1</v>
      </c>
      <c r="CH193" t="s">
        <v>125</v>
      </c>
      <c r="CI193" t="s">
        <v>126</v>
      </c>
      <c r="CJ193">
        <v>203</v>
      </c>
      <c r="CK193">
        <v>-1.4E-2</v>
      </c>
      <c r="CL193">
        <v>-0.14199999999999999</v>
      </c>
      <c r="CM193">
        <v>64.5</v>
      </c>
      <c r="CN193">
        <v>8.6999999999999993</v>
      </c>
      <c r="CP193">
        <v>0.14199999999999999</v>
      </c>
      <c r="CR193">
        <v>1</v>
      </c>
      <c r="CS193">
        <v>1</v>
      </c>
      <c r="CT193">
        <v>0.64</v>
      </c>
      <c r="CU193">
        <v>0.64</v>
      </c>
      <c r="CV193">
        <v>26</v>
      </c>
      <c r="CW193">
        <v>24</v>
      </c>
      <c r="CX193">
        <v>27</v>
      </c>
      <c r="CY193">
        <v>24</v>
      </c>
      <c r="CZ193">
        <v>1</v>
      </c>
      <c r="DA193">
        <v>0</v>
      </c>
      <c r="DB193">
        <v>6</v>
      </c>
      <c r="DC193">
        <v>3</v>
      </c>
      <c r="DD193">
        <v>6</v>
      </c>
      <c r="DE193">
        <v>2</v>
      </c>
      <c r="DF193">
        <v>2.93</v>
      </c>
      <c r="DG193">
        <v>-0.37</v>
      </c>
      <c r="DH193">
        <v>-0.37</v>
      </c>
      <c r="DI193">
        <v>22.4</v>
      </c>
      <c r="DJ193" s="6">
        <f>(-AS193-SQRT(AS193^2-2*AV193*(50-BO193)))/AV193</f>
        <v>-2.9839459496152035E-2</v>
      </c>
      <c r="DK193" s="2">
        <f>AR193+AU193*$DJ193</f>
        <v>-6.285123264419064</v>
      </c>
      <c r="DL193" s="2">
        <f>AS193+AV193*$DJ193</f>
        <v>-121.96455491725723</v>
      </c>
      <c r="DM193" s="2">
        <f>AT193+AW193*$DJ193</f>
        <v>-2.6361436796556692</v>
      </c>
      <c r="DN193" s="4">
        <f>(-DL193-SQRT(DL193^2-2*AV193*(BO193-17/12)))/AV193</f>
        <v>0.44517746968212435</v>
      </c>
      <c r="DO193" s="12">
        <f t="shared" si="39"/>
        <v>-7.4175050092128139</v>
      </c>
      <c r="DP193" s="12">
        <f t="shared" si="40"/>
        <v>-112.60856204940245</v>
      </c>
      <c r="DQ193" s="12">
        <f t="shared" si="41"/>
        <v>-15.366699836100166</v>
      </c>
      <c r="DR193" s="5">
        <f>(2 *DK193 +AU193*$DN193)/2</f>
        <v>-6.8513141368159394</v>
      </c>
      <c r="DS193" s="5">
        <f>(2 *DL193 +AV193*$DN193)/2</f>
        <v>-117.28655848332984</v>
      </c>
      <c r="DT193" s="5">
        <f>(2 *DM193 +AW193*$DN193)/2</f>
        <v>-9.0014217578779174</v>
      </c>
      <c r="DU193" s="5">
        <f>SQRT(DR193^2+DS193^2+DT193^2)</f>
        <v>117.8308232167122</v>
      </c>
      <c r="DV193" s="16">
        <f>DR193/$DU193</f>
        <v>-5.8145347285023484E-2</v>
      </c>
      <c r="DW193" s="16">
        <f>DS193/$DU193</f>
        <v>-0.99538096468713144</v>
      </c>
      <c r="DX193" s="16">
        <f>DT193/$DU193</f>
        <v>-7.6392759654429931E-2</v>
      </c>
      <c r="DY193" s="16">
        <f t="shared" si="42"/>
        <v>21.044632719556265</v>
      </c>
      <c r="DZ193" s="9">
        <f>AU193+$DY193*DV193</f>
        <v>-3.7673111220439273</v>
      </c>
      <c r="EA193" s="9">
        <f>AV193+$DY193*DW193</f>
        <v>6.8894773004014809E-2</v>
      </c>
      <c r="EB193" s="9">
        <f>AW193+$DY193*DX193+32.174</f>
        <v>1.9697556232819871</v>
      </c>
      <c r="EC193" s="9">
        <f t="shared" si="43"/>
        <v>4.2517427950752333</v>
      </c>
      <c r="ED193" s="22">
        <f t="shared" si="44"/>
        <v>5.6887482260547524E-2</v>
      </c>
      <c r="EE193" s="22">
        <f t="shared" si="45"/>
        <v>3.0792364228703087E-2</v>
      </c>
      <c r="EF193" s="22">
        <f t="shared" si="46"/>
        <v>286.34461727262862</v>
      </c>
      <c r="EG193" s="23">
        <f t="shared" si="47"/>
        <v>0.12138389880145342</v>
      </c>
      <c r="EH193" s="12">
        <f>IF(S193="L",1,-1)</f>
        <v>1</v>
      </c>
      <c r="EI193" s="10">
        <f>DEGREES(ATAN(DM193/SQRT(DL193^2+DK193^2)))</f>
        <v>-1.2365587336797821</v>
      </c>
      <c r="EJ193" s="10">
        <f>-DEGREES(ATAN(DK193/SQRT(DL193^2+DM193^2)))*EH193</f>
        <v>2.9492905684855142</v>
      </c>
      <c r="EK193" s="10">
        <f>DEGREES(ATAN(DQ193/SQRT(DP193^2+DO193^2)))</f>
        <v>-7.7540555598789727</v>
      </c>
      <c r="EL193" s="10">
        <f>-DEGREES(ATAN(DO193/SQRT(DP193^2+DQ193^2)))*EH193</f>
        <v>3.7341101264847429</v>
      </c>
      <c r="EM193" s="15">
        <f>(AD193-D193- (DK193/DL193)*(17/12-BO193))*12*EH193</f>
        <v>-4.3118746899374276</v>
      </c>
      <c r="EN193" s="15">
        <f>(AE193-E193-(DM193/DL193)*(17/12-BO193)+0.5*32.174*DN193^2)*12</f>
        <v>3.6805121309940123</v>
      </c>
      <c r="EO193" s="15">
        <f t="shared" si="48"/>
        <v>5.6690768991183278</v>
      </c>
      <c r="EP193" s="15">
        <f>EM193/DN193*0.4</f>
        <v>-3.8742973160939971</v>
      </c>
      <c r="EQ193" s="15">
        <f>EN193/DN193*0.4</f>
        <v>3.30700664939046</v>
      </c>
      <c r="ER193" s="17">
        <f>SIN(RADIANS(CJ193))*EH193</f>
        <v>-0.39073112848927355</v>
      </c>
      <c r="ES193" s="17">
        <f t="shared" si="49"/>
        <v>0.92050485345244037</v>
      </c>
      <c r="ET193" s="16">
        <f t="shared" si="50"/>
        <v>1</v>
      </c>
      <c r="EU193" s="20">
        <f>(0.5*DZ193*DN193^2)*12*EH193</f>
        <v>-4.4797016575052497</v>
      </c>
      <c r="EV193" s="20">
        <f>(0.5*EB193*DN193^2)*12</f>
        <v>2.3422322300020846</v>
      </c>
      <c r="EW193" s="20">
        <f t="shared" si="51"/>
        <v>5.0550745552875691</v>
      </c>
      <c r="EX193" s="14">
        <f t="shared" si="52"/>
        <v>-2.504526671920325</v>
      </c>
      <c r="EY193" s="14">
        <f t="shared" si="53"/>
        <v>-2.3109884327040597</v>
      </c>
      <c r="EZ193" s="5">
        <f t="shared" si="54"/>
        <v>-2.0967898756524517</v>
      </c>
      <c r="FA193" s="5">
        <f t="shared" si="55"/>
        <v>-1.5379006692395194</v>
      </c>
      <c r="FB193" s="9">
        <f>IFERROR(INDEX('Pitcher Heights'!$B:$B,MATCH(H193,'Pitcher Heights'!A:A,0)),75)</f>
        <v>77</v>
      </c>
      <c r="FC193" s="26">
        <f>(9.58+0.31*FB193+1.02*ABS(D193)-2.57*E193-1.88*BE193)</f>
        <v>8.6862000000000084</v>
      </c>
      <c r="FD193" s="26">
        <f>17.16 -0.25*FB193-0.85*ABS(D193)+2.53*E193+0.665*BE193</f>
        <v>14.5152</v>
      </c>
      <c r="FE193" s="26">
        <f t="shared" si="56"/>
        <v>-12.560497316094006</v>
      </c>
      <c r="FF193" s="26">
        <f t="shared" si="57"/>
        <v>-11.208193350609541</v>
      </c>
    </row>
    <row r="194" spans="1:162" x14ac:dyDescent="0.25">
      <c r="A194" t="s">
        <v>143</v>
      </c>
      <c r="B194" s="1">
        <v>45505</v>
      </c>
      <c r="C194">
        <v>94.1</v>
      </c>
      <c r="D194">
        <v>-3.02</v>
      </c>
      <c r="E194">
        <v>5.54</v>
      </c>
      <c r="F194" t="s">
        <v>194</v>
      </c>
      <c r="G194">
        <v>681807</v>
      </c>
      <c r="H194">
        <v>657097</v>
      </c>
      <c r="I194" t="s">
        <v>162</v>
      </c>
      <c r="J194" t="s">
        <v>182</v>
      </c>
      <c r="O194">
        <v>2</v>
      </c>
      <c r="P194" t="s">
        <v>243</v>
      </c>
      <c r="Q194" t="s">
        <v>118</v>
      </c>
      <c r="R194" t="s">
        <v>118</v>
      </c>
      <c r="S194" t="s">
        <v>118</v>
      </c>
      <c r="T194" t="s">
        <v>120</v>
      </c>
      <c r="U194" t="s">
        <v>121</v>
      </c>
      <c r="V194" t="s">
        <v>129</v>
      </c>
      <c r="W194">
        <v>2</v>
      </c>
      <c r="Y194">
        <v>0</v>
      </c>
      <c r="Z194">
        <v>2</v>
      </c>
      <c r="AA194">
        <v>2024</v>
      </c>
      <c r="AB194">
        <v>-0.84</v>
      </c>
      <c r="AC194">
        <v>1.23</v>
      </c>
      <c r="AD194">
        <v>0.25</v>
      </c>
      <c r="AE194">
        <v>3.06</v>
      </c>
      <c r="AH194">
        <v>647304</v>
      </c>
      <c r="AI194">
        <v>0</v>
      </c>
      <c r="AJ194">
        <v>7</v>
      </c>
      <c r="AK194" t="s">
        <v>123</v>
      </c>
      <c r="AR194">
        <v>10.329345711551101</v>
      </c>
      <c r="AS194">
        <v>-136.72151623891301</v>
      </c>
      <c r="AT194">
        <v>-3.4869721718633002</v>
      </c>
      <c r="AU194">
        <v>-12.6964501201444</v>
      </c>
      <c r="AV194">
        <v>27.782459594378601</v>
      </c>
      <c r="AW194">
        <v>-16.1292873885609</v>
      </c>
      <c r="AX194">
        <v>3.31</v>
      </c>
      <c r="AY194">
        <v>1.52</v>
      </c>
      <c r="BC194">
        <v>94.3</v>
      </c>
      <c r="BD194">
        <v>2397</v>
      </c>
      <c r="BE194">
        <v>6.3</v>
      </c>
      <c r="BF194">
        <v>746607</v>
      </c>
      <c r="BG194">
        <v>668939</v>
      </c>
      <c r="BH194">
        <v>663624</v>
      </c>
      <c r="BI194">
        <v>702616</v>
      </c>
      <c r="BJ194">
        <v>602104</v>
      </c>
      <c r="BK194">
        <v>683002</v>
      </c>
      <c r="BL194">
        <v>681297</v>
      </c>
      <c r="BM194">
        <v>656775</v>
      </c>
      <c r="BN194">
        <v>623993</v>
      </c>
      <c r="BO194">
        <v>54.19</v>
      </c>
      <c r="BQ194">
        <v>0</v>
      </c>
      <c r="BR194">
        <v>0</v>
      </c>
      <c r="BS194">
        <v>1</v>
      </c>
      <c r="BT194">
        <v>0</v>
      </c>
      <c r="BU194">
        <v>0</v>
      </c>
      <c r="BW194">
        <v>57</v>
      </c>
      <c r="BX194">
        <v>3</v>
      </c>
      <c r="BY194" t="s">
        <v>144</v>
      </c>
      <c r="BZ194">
        <v>7</v>
      </c>
      <c r="CA194">
        <v>2</v>
      </c>
      <c r="CB194">
        <v>7</v>
      </c>
      <c r="CC194">
        <v>2</v>
      </c>
      <c r="CD194">
        <v>2</v>
      </c>
      <c r="CE194">
        <v>7</v>
      </c>
      <c r="CF194">
        <v>7</v>
      </c>
      <c r="CG194">
        <v>2</v>
      </c>
      <c r="CH194" t="s">
        <v>126</v>
      </c>
      <c r="CI194" t="s">
        <v>126</v>
      </c>
      <c r="CJ194">
        <v>227</v>
      </c>
      <c r="CK194">
        <v>-1E-3</v>
      </c>
      <c r="CL194">
        <v>-0.22500000000000001</v>
      </c>
      <c r="CM194">
        <v>70.900000000000006</v>
      </c>
      <c r="CN194">
        <v>6.8</v>
      </c>
      <c r="CP194">
        <v>0.22500000000000001</v>
      </c>
      <c r="CR194">
        <v>5</v>
      </c>
      <c r="CS194">
        <v>5</v>
      </c>
      <c r="CT194">
        <v>0.98899999999999999</v>
      </c>
      <c r="CU194">
        <v>0.98899999999999999</v>
      </c>
      <c r="CV194">
        <v>30</v>
      </c>
      <c r="CW194">
        <v>28</v>
      </c>
      <c r="CX194">
        <v>31</v>
      </c>
      <c r="CY194">
        <v>29</v>
      </c>
      <c r="CZ194">
        <v>1</v>
      </c>
      <c r="DA194">
        <v>3</v>
      </c>
      <c r="DB194">
        <v>3</v>
      </c>
      <c r="DC194">
        <v>3</v>
      </c>
      <c r="DD194">
        <v>1</v>
      </c>
      <c r="DE194">
        <v>1</v>
      </c>
      <c r="DF194">
        <v>1.34</v>
      </c>
      <c r="DG194">
        <v>0.84</v>
      </c>
      <c r="DH194">
        <v>0.84</v>
      </c>
      <c r="DI194">
        <v>34.5</v>
      </c>
      <c r="DJ194" s="6">
        <f>(-AS194-SQRT(AS194^2-2*AV194*(50-BO194)))/AV194</f>
        <v>-3.0551402624095773E-2</v>
      </c>
      <c r="DK194" s="2">
        <f>AR194+AU194*$DJ194</f>
        <v>10.717240071068382</v>
      </c>
      <c r="DL194" s="2">
        <f>AS194+AV194*$DJ194</f>
        <v>-137.57030934786854</v>
      </c>
      <c r="DM194" s="2">
        <f>AT194+AW194*$DJ194</f>
        <v>-2.994199818815626</v>
      </c>
      <c r="DN194" s="4">
        <f>(-DL194-SQRT(DL194^2-2*AV194*(BO194-17/12)))/AV194</f>
        <v>0.39974542607260849</v>
      </c>
      <c r="DO194" s="12">
        <f t="shared" si="39"/>
        <v>5.6418922081816376</v>
      </c>
      <c r="DP194" s="12">
        <f t="shared" si="40"/>
        <v>-126.46439819996864</v>
      </c>
      <c r="DQ194" s="12">
        <f t="shared" si="41"/>
        <v>-9.4418086782034543</v>
      </c>
      <c r="DR194" s="5">
        <f>(2 *DK194 +AU194*$DN194)/2</f>
        <v>8.1795661396250097</v>
      </c>
      <c r="DS194" s="5">
        <f>(2 *DL194 +AV194*$DN194)/2</f>
        <v>-132.01735377391859</v>
      </c>
      <c r="DT194" s="5">
        <f>(2 *DM194 +AW194*$DN194)/2</f>
        <v>-6.2180042485095406</v>
      </c>
      <c r="DU194" s="5">
        <f>SQRT(DR194^2+DS194^2+DT194^2)</f>
        <v>132.41657968900631</v>
      </c>
      <c r="DV194" s="16">
        <f>DR194/$DU194</f>
        <v>6.1771465165733362E-2</v>
      </c>
      <c r="DW194" s="16">
        <f>DS194/$DU194</f>
        <v>-0.9969850760680774</v>
      </c>
      <c r="DX194" s="16">
        <f>DT194/$DU194</f>
        <v>-4.6957898045042024E-2</v>
      </c>
      <c r="DY194" s="16">
        <f t="shared" si="42"/>
        <v>29.236401897354764</v>
      </c>
      <c r="DZ194" s="9">
        <f>AU194+$DY194*DV194</f>
        <v>-10.890474738770569</v>
      </c>
      <c r="EA194" s="9">
        <f>AV194+$DY194*DW194</f>
        <v>-1.3657967752125195</v>
      </c>
      <c r="EB194" s="9">
        <f>AW194+$DY194*DX194+32.174</f>
        <v>14.671832631939242</v>
      </c>
      <c r="EC194" s="9">
        <f t="shared" si="43"/>
        <v>18.322950462374177</v>
      </c>
      <c r="ED194" s="22">
        <f t="shared" si="44"/>
        <v>0.19412355144568003</v>
      </c>
      <c r="EE194" s="22">
        <f t="shared" si="45"/>
        <v>0.14311765724305614</v>
      </c>
      <c r="EF194" s="22">
        <f t="shared" si="46"/>
        <v>1495.6248104998756</v>
      </c>
      <c r="EG194" s="23">
        <f t="shared" si="47"/>
        <v>0.62395695056315215</v>
      </c>
      <c r="EH194" s="12">
        <f>IF(S194="L",1,-1)</f>
        <v>-1</v>
      </c>
      <c r="EI194" s="10">
        <f>DEGREES(ATAN(DM194/SQRT(DL194^2+DK194^2)))</f>
        <v>-1.2430730978412414</v>
      </c>
      <c r="EJ194" s="10">
        <f>-DEGREES(ATAN(DK194/SQRT(DL194^2+DM194^2)))*EH194</f>
        <v>4.4535073848051603</v>
      </c>
      <c r="EK194" s="10">
        <f>DEGREES(ATAN(DQ194/SQRT(DP194^2+DO194^2)))</f>
        <v>-4.2655437354928392</v>
      </c>
      <c r="EL194" s="10">
        <f>-DEGREES(ATAN(DO194/SQRT(DP194^2+DQ194^2)))*EH194</f>
        <v>2.5473335703033277</v>
      </c>
      <c r="EM194" s="15">
        <f>(AD194-D194- (DK194/DL194)*(17/12-BO194))*12*EH194</f>
        <v>10.09487337768598</v>
      </c>
      <c r="EN194" s="15">
        <f>(AE194-E194-(DM194/DL194)*(17/12-BO194)+0.5*32.174*DN194^2)*12</f>
        <v>14.870993840713872</v>
      </c>
      <c r="EO194" s="15">
        <f t="shared" si="48"/>
        <v>17.973673144965751</v>
      </c>
      <c r="EP194" s="15">
        <f>EM194/DN194*0.4</f>
        <v>10.101302198116839</v>
      </c>
      <c r="EQ194" s="15">
        <f>EN194/DN194*0.4</f>
        <v>14.880464286300805</v>
      </c>
      <c r="ER194" s="17">
        <f>SIN(RADIANS(CJ194))*EH194</f>
        <v>0.73135370161917046</v>
      </c>
      <c r="ES194" s="17">
        <f t="shared" si="49"/>
        <v>0.68199836006249859</v>
      </c>
      <c r="ET194" s="16">
        <f t="shared" si="50"/>
        <v>1</v>
      </c>
      <c r="EU194" s="20">
        <f>(0.5*DZ194*DN194^2)*12*EH194</f>
        <v>10.441552315509568</v>
      </c>
      <c r="EV194" s="20">
        <f>(0.5*EB194*DN194^2)*12</f>
        <v>14.067036714699594</v>
      </c>
      <c r="EW194" s="20">
        <f t="shared" si="51"/>
        <v>17.518776689319079</v>
      </c>
      <c r="EX194" s="14">
        <f t="shared" si="52"/>
        <v>-2.370869864063577</v>
      </c>
      <c r="EY194" s="14">
        <f t="shared" si="53"/>
        <v>2.1192597422828534</v>
      </c>
      <c r="EZ194" s="5">
        <f t="shared" si="54"/>
        <v>-3.0502390085777993</v>
      </c>
      <c r="FA194" s="5">
        <f t="shared" si="55"/>
        <v>2.6129782315478582</v>
      </c>
      <c r="FB194" s="9">
        <f>IFERROR(INDEX('Pitcher Heights'!$B:$B,MATCH(H194,'Pitcher Heights'!A:A,0)),75)</f>
        <v>74</v>
      </c>
      <c r="FC194" s="26">
        <f>(9.58+0.31*FB194+1.02*ABS(D194)-2.57*E194-1.88*BE194)</f>
        <v>9.5186000000000011</v>
      </c>
      <c r="FD194" s="26">
        <f>17.16 -0.25*FB194-0.85*ABS(D194)+2.53*E194+0.665*BE194</f>
        <v>14.2987</v>
      </c>
      <c r="FE194" s="26">
        <f t="shared" si="56"/>
        <v>0.58270219811683788</v>
      </c>
      <c r="FF194" s="26">
        <f t="shared" si="57"/>
        <v>0.58176428630080501</v>
      </c>
    </row>
    <row r="195" spans="1:162" x14ac:dyDescent="0.25">
      <c r="A195" t="s">
        <v>131</v>
      </c>
      <c r="B195" s="1">
        <v>45505</v>
      </c>
      <c r="C195">
        <v>82.4</v>
      </c>
      <c r="D195">
        <v>2.56</v>
      </c>
      <c r="E195">
        <v>5.63</v>
      </c>
      <c r="F195" t="s">
        <v>114</v>
      </c>
      <c r="G195">
        <v>608070</v>
      </c>
      <c r="H195">
        <v>669432</v>
      </c>
      <c r="J195" t="s">
        <v>116</v>
      </c>
      <c r="O195">
        <v>14</v>
      </c>
      <c r="P195" t="s">
        <v>149</v>
      </c>
      <c r="Q195" t="s">
        <v>118</v>
      </c>
      <c r="R195" t="s">
        <v>118</v>
      </c>
      <c r="S195" t="s">
        <v>119</v>
      </c>
      <c r="T195" t="s">
        <v>120</v>
      </c>
      <c r="U195" t="s">
        <v>121</v>
      </c>
      <c r="V195" t="s">
        <v>122</v>
      </c>
      <c r="Y195">
        <v>0</v>
      </c>
      <c r="Z195">
        <v>2</v>
      </c>
      <c r="AA195">
        <v>2024</v>
      </c>
      <c r="AB195">
        <v>1.06</v>
      </c>
      <c r="AC195">
        <v>-0.13</v>
      </c>
      <c r="AD195">
        <v>1.3</v>
      </c>
      <c r="AE195">
        <v>1.06</v>
      </c>
      <c r="AI195">
        <v>0</v>
      </c>
      <c r="AJ195">
        <v>5</v>
      </c>
      <c r="AK195" t="s">
        <v>123</v>
      </c>
      <c r="AR195">
        <v>-4.9589451492959897</v>
      </c>
      <c r="AS195">
        <v>-119.968137441145</v>
      </c>
      <c r="AT195">
        <v>-3.72148582558737</v>
      </c>
      <c r="AU195">
        <v>11.1641493274991</v>
      </c>
      <c r="AV195">
        <v>20.371529849961298</v>
      </c>
      <c r="AW195">
        <v>-33.016790258718999</v>
      </c>
      <c r="AX195">
        <v>3.38</v>
      </c>
      <c r="AY195">
        <v>1.48</v>
      </c>
      <c r="BC195">
        <v>83.5</v>
      </c>
      <c r="BD195">
        <v>1486</v>
      </c>
      <c r="BE195">
        <v>6.7</v>
      </c>
      <c r="BF195">
        <v>746607</v>
      </c>
      <c r="BG195">
        <v>668939</v>
      </c>
      <c r="BH195">
        <v>663624</v>
      </c>
      <c r="BI195">
        <v>702616</v>
      </c>
      <c r="BJ195">
        <v>602104</v>
      </c>
      <c r="BK195">
        <v>683002</v>
      </c>
      <c r="BL195">
        <v>681297</v>
      </c>
      <c r="BM195">
        <v>656775</v>
      </c>
      <c r="BN195">
        <v>623993</v>
      </c>
      <c r="BO195">
        <v>53.8</v>
      </c>
      <c r="BW195">
        <v>39</v>
      </c>
      <c r="BX195">
        <v>3</v>
      </c>
      <c r="BY195" t="s">
        <v>132</v>
      </c>
      <c r="BZ195">
        <v>5</v>
      </c>
      <c r="CA195">
        <v>2</v>
      </c>
      <c r="CB195">
        <v>5</v>
      </c>
      <c r="CC195">
        <v>2</v>
      </c>
      <c r="CD195">
        <v>2</v>
      </c>
      <c r="CE195">
        <v>5</v>
      </c>
      <c r="CF195">
        <v>5</v>
      </c>
      <c r="CG195">
        <v>2</v>
      </c>
      <c r="CH195" t="s">
        <v>126</v>
      </c>
      <c r="CI195" t="s">
        <v>126</v>
      </c>
      <c r="CJ195">
        <v>115</v>
      </c>
      <c r="CK195">
        <v>0</v>
      </c>
      <c r="CL195">
        <v>2.1000000000000001E-2</v>
      </c>
      <c r="CP195">
        <v>-2.1000000000000001E-2</v>
      </c>
      <c r="CR195">
        <v>3</v>
      </c>
      <c r="CS195">
        <v>3</v>
      </c>
      <c r="CT195">
        <v>0.89200000000000002</v>
      </c>
      <c r="CU195">
        <v>0.89200000000000002</v>
      </c>
      <c r="CV195">
        <v>26</v>
      </c>
      <c r="CW195">
        <v>31</v>
      </c>
      <c r="CX195">
        <v>27</v>
      </c>
      <c r="CY195">
        <v>32</v>
      </c>
      <c r="CZ195">
        <v>3</v>
      </c>
      <c r="DA195">
        <v>2</v>
      </c>
      <c r="DB195">
        <v>6</v>
      </c>
      <c r="DC195">
        <v>2</v>
      </c>
      <c r="DD195">
        <v>6</v>
      </c>
      <c r="DE195">
        <v>1</v>
      </c>
      <c r="DF195">
        <v>3.45</v>
      </c>
      <c r="DG195">
        <v>1.06</v>
      </c>
      <c r="DH195">
        <v>-1.06</v>
      </c>
      <c r="DI195">
        <v>21.2</v>
      </c>
      <c r="DJ195" s="6">
        <f>(-AS195-SQRT(AS195^2-2*AV195*(50-BO195)))/AV195</f>
        <v>-3.1590347206808034E-2</v>
      </c>
      <c r="DK195" s="2">
        <f>AR195+AU195*$DJ195</f>
        <v>-5.3116245028203384</v>
      </c>
      <c r="DL195" s="2">
        <f>AS195+AV195*$DJ195</f>
        <v>-120.61168114223914</v>
      </c>
      <c r="DM195" s="2">
        <f>AT195+AW195*$DJ195</f>
        <v>-2.6784739576600796</v>
      </c>
      <c r="DN195" s="4">
        <f>(-DL195-SQRT(DL195^2-2*AV195*(BO195-17/12)))/AV195</f>
        <v>0.45153186680257795</v>
      </c>
      <c r="DO195" s="12">
        <f t="shared" ref="DO195:DO258" si="58">DK195+AU195*$DN195</f>
        <v>-0.27065531571192469</v>
      </c>
      <c r="DP195" s="12">
        <f t="shared" ref="DP195:DP258" si="59">DL195+AV195*$DN195</f>
        <v>-111.41328623946167</v>
      </c>
      <c r="DQ195" s="12">
        <f t="shared" ref="DQ195:DQ258" si="60">DM195+AW195*$DN195</f>
        <v>-17.58660689900864</v>
      </c>
      <c r="DR195" s="5">
        <f>(2 *DK195 +AU195*$DN195)/2</f>
        <v>-2.7911399092661315</v>
      </c>
      <c r="DS195" s="5">
        <f>(2 *DL195 +AV195*$DN195)/2</f>
        <v>-116.0124836908504</v>
      </c>
      <c r="DT195" s="5">
        <f>(2 *DM195 +AW195*$DN195)/2</f>
        <v>-10.132540428334359</v>
      </c>
      <c r="DU195" s="5">
        <f>SQRT(DR195^2+DS195^2+DT195^2)</f>
        <v>116.48757534451801</v>
      </c>
      <c r="DV195" s="16">
        <f>DR195/$DU195</f>
        <v>-2.3960837892034334E-2</v>
      </c>
      <c r="DW195" s="16">
        <f>DS195/$DU195</f>
        <v>-0.99592152508743959</v>
      </c>
      <c r="DX195" s="16">
        <f>DT195/$DU195</f>
        <v>-8.6983872729489375E-2</v>
      </c>
      <c r="DY195" s="16">
        <f t="shared" ref="DY195:DY258" si="61">-(DV195*AU195+DW195*AV195+DX195*(AW195+32.174))</f>
        <v>20.482638288174357</v>
      </c>
      <c r="DZ195" s="9">
        <f>AU195+$DY195*DV195</f>
        <v>10.673368151874978</v>
      </c>
      <c r="EA195" s="9">
        <f>AV195+$DY195*DW195</f>
        <v>-2.7570511811688903E-2</v>
      </c>
      <c r="EB195" s="9">
        <f>AW195+$DY195*DX195+32.174</f>
        <v>-2.6244494607417224</v>
      </c>
      <c r="EC195" s="9">
        <f t="shared" ref="EC195:EC258" si="62">SQRT(DZ195^2+EA195^2+EB195^2)</f>
        <v>10.991327618198275</v>
      </c>
      <c r="ED195" s="22">
        <f t="shared" ref="ED195:ED258" si="63">EC195/(0.0053831*DU195^2)</f>
        <v>0.15047297037615909</v>
      </c>
      <c r="EE195" s="22">
        <f t="shared" ref="EE195:EE258" si="64">0.166*LN((0.336/(0.336-ED195)))</f>
        <v>9.8589155661286759E-2</v>
      </c>
      <c r="EF195" s="22">
        <f t="shared" ref="EF195:EF258" si="65">78.92*EE195*DU195</f>
        <v>906.34977122561816</v>
      </c>
      <c r="EG195" s="23">
        <f t="shared" ref="EG195:EG258" si="66">MAX(MIN(EF195/BD195,1),0)</f>
        <v>0.60992582182073896</v>
      </c>
      <c r="EH195" s="12">
        <f>IF(S195="L",1,-1)</f>
        <v>1</v>
      </c>
      <c r="EI195" s="10">
        <f>DEGREES(ATAN(DM195/SQRT(DL195^2+DK195^2)))</f>
        <v>-1.2709507262774618</v>
      </c>
      <c r="EJ195" s="10">
        <f>-DEGREES(ATAN(DK195/SQRT(DL195^2+DM195^2)))*EH195</f>
        <v>2.5210019091536586</v>
      </c>
      <c r="EK195" s="10">
        <f>DEGREES(ATAN(DQ195/SQRT(DP195^2+DO195^2)))</f>
        <v>-8.9701095440769976</v>
      </c>
      <c r="EL195" s="10">
        <f>-DEGREES(ATAN(DO195/SQRT(DP195^2+DQ195^2)))*EH195</f>
        <v>0.13748556269143253</v>
      </c>
      <c r="EM195" s="15">
        <f>(AD195-D195- (DK195/DL195)*(17/12-BO195))*12*EH195</f>
        <v>12.562950198955154</v>
      </c>
      <c r="EN195" s="15">
        <f>(AE195-E195-(DM195/DL195)*(17/12-BO195)+0.5*32.174*DN195^2)*12</f>
        <v>-1.5224084382377914</v>
      </c>
      <c r="EO195" s="15">
        <f t="shared" ref="EO195:EO258" si="67">SQRT(EM195^2+EN195^2)</f>
        <v>12.654858559235064</v>
      </c>
      <c r="EP195" s="15">
        <f>EM195/DN195*0.4</f>
        <v>11.129181457704751</v>
      </c>
      <c r="EQ195" s="15">
        <f>EN195/DN195*0.4</f>
        <v>-1.3486609031769001</v>
      </c>
      <c r="ER195" s="17">
        <f>SIN(RADIANS(CJ195))*EH195</f>
        <v>0.90630778703665005</v>
      </c>
      <c r="ES195" s="17">
        <f t="shared" ref="ES195:ES258" si="68">-COS(RADIANS(CJ195))</f>
        <v>0.42261826174069933</v>
      </c>
      <c r="ET195" s="16">
        <f t="shared" ref="ET195:ET258" si="69">ER195^2+ES195^2</f>
        <v>1</v>
      </c>
      <c r="EU195" s="20">
        <f>(0.5*DZ195*DN195^2)*12*EH195</f>
        <v>13.056583545355796</v>
      </c>
      <c r="EV195" s="20">
        <f>(0.5*EB195*DN195^2)*12</f>
        <v>-3.2104527040715567</v>
      </c>
      <c r="EW195" s="20">
        <f t="shared" ref="EW195:EW258" si="70">SQRT(EU195^2+EV195^2)</f>
        <v>13.445496660292475</v>
      </c>
      <c r="EX195" s="14">
        <f t="shared" ref="EX195:EX258" si="71">EU195-EW195*ER195</f>
        <v>0.87082522155745323</v>
      </c>
      <c r="EY195" s="14">
        <f t="shared" ref="EY195:EY258" si="72">EV195-EW195*ES195</f>
        <v>-8.8927651308847402</v>
      </c>
      <c r="EZ195" s="5">
        <f t="shared" ref="EZ195:EZ258" si="73">EM195-EO195*ER195</f>
        <v>1.0937533428730131</v>
      </c>
      <c r="FA195" s="5">
        <f t="shared" ref="FA195:FA258" si="74">EN195-EO195*ES195</f>
        <v>-6.8705827651161249</v>
      </c>
      <c r="FB195" s="9">
        <f>IFERROR(INDEX('Pitcher Heights'!$B:$B,MATCH(H195,'Pitcher Heights'!A:A,0)),75)</f>
        <v>77</v>
      </c>
      <c r="FC195" s="26">
        <f>(9.58+0.31*FB195+1.02*ABS(D195)-2.57*E195-1.88*BE195)</f>
        <v>8.996100000000002</v>
      </c>
      <c r="FD195" s="26">
        <f>17.16 -0.25*FB195-0.85*ABS(D195)+2.53*E195+0.665*BE195</f>
        <v>14.433399999999999</v>
      </c>
      <c r="FE195" s="26">
        <f t="shared" ref="FE195:FE258" si="75">EP195-FC195</f>
        <v>2.1330814577047494</v>
      </c>
      <c r="FF195" s="26">
        <f t="shared" ref="FF195:FF258" si="76">EQ195-FD195</f>
        <v>-15.782060903176898</v>
      </c>
    </row>
    <row r="196" spans="1:162" x14ac:dyDescent="0.25">
      <c r="A196" t="s">
        <v>209</v>
      </c>
      <c r="B196" s="1">
        <v>45505</v>
      </c>
      <c r="C196">
        <v>85.4</v>
      </c>
      <c r="D196">
        <v>-1.61</v>
      </c>
      <c r="E196">
        <v>5.88</v>
      </c>
      <c r="F196" t="s">
        <v>178</v>
      </c>
      <c r="G196">
        <v>678877</v>
      </c>
      <c r="H196">
        <v>544150</v>
      </c>
      <c r="J196" t="s">
        <v>182</v>
      </c>
      <c r="O196">
        <v>5</v>
      </c>
      <c r="P196" t="s">
        <v>210</v>
      </c>
      <c r="Q196" t="s">
        <v>118</v>
      </c>
      <c r="R196" t="s">
        <v>118</v>
      </c>
      <c r="S196" t="s">
        <v>118</v>
      </c>
      <c r="T196" t="s">
        <v>120</v>
      </c>
      <c r="U196" t="s">
        <v>121</v>
      </c>
      <c r="V196" t="s">
        <v>129</v>
      </c>
      <c r="Y196">
        <v>3</v>
      </c>
      <c r="Z196">
        <v>1</v>
      </c>
      <c r="AA196">
        <v>2024</v>
      </c>
      <c r="AB196">
        <v>0.11</v>
      </c>
      <c r="AC196">
        <v>0.7</v>
      </c>
      <c r="AD196">
        <v>0.21</v>
      </c>
      <c r="AE196">
        <v>2.36</v>
      </c>
      <c r="AG196">
        <v>647304</v>
      </c>
      <c r="AI196">
        <v>2</v>
      </c>
      <c r="AJ196">
        <v>5</v>
      </c>
      <c r="AK196" t="s">
        <v>123</v>
      </c>
      <c r="AR196">
        <v>4.1247783175474702</v>
      </c>
      <c r="AS196">
        <v>-124.385033247046</v>
      </c>
      <c r="AT196">
        <v>-3.5213214408079399</v>
      </c>
      <c r="AU196">
        <v>0.38017225432688401</v>
      </c>
      <c r="AV196">
        <v>22.325863305053101</v>
      </c>
      <c r="AW196">
        <v>-24.382716321540698</v>
      </c>
      <c r="AX196">
        <v>3.49</v>
      </c>
      <c r="AY196">
        <v>1.7</v>
      </c>
      <c r="BC196">
        <v>87</v>
      </c>
      <c r="BD196">
        <v>2115</v>
      </c>
      <c r="BE196">
        <v>7</v>
      </c>
      <c r="BF196">
        <v>746607</v>
      </c>
      <c r="BG196">
        <v>668939</v>
      </c>
      <c r="BH196">
        <v>663624</v>
      </c>
      <c r="BI196">
        <v>702616</v>
      </c>
      <c r="BJ196">
        <v>602104</v>
      </c>
      <c r="BK196">
        <v>683002</v>
      </c>
      <c r="BL196">
        <v>681297</v>
      </c>
      <c r="BM196">
        <v>656775</v>
      </c>
      <c r="BN196">
        <v>623993</v>
      </c>
      <c r="BO196">
        <v>53.5</v>
      </c>
      <c r="BW196">
        <v>42</v>
      </c>
      <c r="BX196">
        <v>5</v>
      </c>
      <c r="BY196" t="s">
        <v>211</v>
      </c>
      <c r="BZ196">
        <v>5</v>
      </c>
      <c r="CA196">
        <v>2</v>
      </c>
      <c r="CB196">
        <v>5</v>
      </c>
      <c r="CC196">
        <v>2</v>
      </c>
      <c r="CD196">
        <v>2</v>
      </c>
      <c r="CE196">
        <v>5</v>
      </c>
      <c r="CF196">
        <v>5</v>
      </c>
      <c r="CG196">
        <v>2</v>
      </c>
      <c r="CH196" t="s">
        <v>126</v>
      </c>
      <c r="CI196" t="s">
        <v>126</v>
      </c>
      <c r="CJ196">
        <v>196</v>
      </c>
      <c r="CK196">
        <v>0</v>
      </c>
      <c r="CL196">
        <v>-6.5000000000000002E-2</v>
      </c>
      <c r="CM196">
        <v>83.7</v>
      </c>
      <c r="CN196">
        <v>8.6</v>
      </c>
      <c r="CP196">
        <v>6.5000000000000002E-2</v>
      </c>
      <c r="CR196">
        <v>3</v>
      </c>
      <c r="CS196">
        <v>3</v>
      </c>
      <c r="CT196">
        <v>0.88600000000000001</v>
      </c>
      <c r="CU196">
        <v>0.88600000000000001</v>
      </c>
      <c r="CV196">
        <v>34</v>
      </c>
      <c r="CW196">
        <v>22</v>
      </c>
      <c r="CX196">
        <v>35</v>
      </c>
      <c r="CY196">
        <v>23</v>
      </c>
      <c r="CZ196">
        <v>1</v>
      </c>
      <c r="DA196">
        <v>2</v>
      </c>
      <c r="DB196">
        <v>4</v>
      </c>
      <c r="DC196">
        <v>3</v>
      </c>
      <c r="DD196">
        <v>5</v>
      </c>
      <c r="DE196">
        <v>2</v>
      </c>
      <c r="DF196">
        <v>2.39</v>
      </c>
      <c r="DG196">
        <v>-0.11</v>
      </c>
      <c r="DH196">
        <v>-0.11</v>
      </c>
      <c r="DI196">
        <v>32.6</v>
      </c>
      <c r="DJ196" s="6">
        <f>(-AS196-SQRT(AS196^2-2*AV196*(50-BO196)))/AV196</f>
        <v>-2.8067732731719156E-2</v>
      </c>
      <c r="DK196" s="2">
        <f>AR196+AU196*$DJ196</f>
        <v>4.1141077443210081</v>
      </c>
      <c r="DL196" s="2">
        <f>AS196+AV196*$DJ196</f>
        <v>-125.01166961129712</v>
      </c>
      <c r="DM196" s="2">
        <f>AT196+AW196*$DJ196</f>
        <v>-2.8369538758216093</v>
      </c>
      <c r="DN196" s="4">
        <f>(-DL196-SQRT(DL196^2-2*AV196*(BO196-17/12)))/AV196</f>
        <v>0.4334006176928068</v>
      </c>
      <c r="DO196" s="12">
        <f t="shared" si="58"/>
        <v>4.2788746341759465</v>
      </c>
      <c r="DP196" s="12">
        <f t="shared" si="59"/>
        <v>-115.33562666436194</v>
      </c>
      <c r="DQ196" s="12">
        <f t="shared" si="60"/>
        <v>-13.404438190605831</v>
      </c>
      <c r="DR196" s="5">
        <f>(2 *DK196 +AU196*$DN196)/2</f>
        <v>4.1964911892484773</v>
      </c>
      <c r="DS196" s="5">
        <f>(2 *DL196 +AV196*$DN196)/2</f>
        <v>-120.17364813782953</v>
      </c>
      <c r="DT196" s="5">
        <f>(2 *DM196 +AW196*$DN196)/2</f>
        <v>-8.1206960332137186</v>
      </c>
      <c r="DU196" s="5">
        <f>SQRT(DR196^2+DS196^2+DT196^2)</f>
        <v>120.52079467511054</v>
      </c>
      <c r="DV196" s="16">
        <f>DR196/$DU196</f>
        <v>3.4819644199667057E-2</v>
      </c>
      <c r="DW196" s="16">
        <f>DS196/$DU196</f>
        <v>-0.99711961294134499</v>
      </c>
      <c r="DX196" s="16">
        <f>DT196/$DU196</f>
        <v>-6.7380040557355969E-2</v>
      </c>
      <c r="DY196" s="16">
        <f t="shared" si="61"/>
        <v>22.77329572493413</v>
      </c>
      <c r="DZ196" s="9">
        <f>AU196+$DY196*DV196</f>
        <v>1.1731303087228893</v>
      </c>
      <c r="EA196" s="9">
        <f>AV196+$DY196*DW196</f>
        <v>-0.3818365135920061</v>
      </c>
      <c r="EB196" s="9">
        <f>AW196+$DY196*DX196+32.174</f>
        <v>6.2568180888885792</v>
      </c>
      <c r="EC196" s="9">
        <f t="shared" si="62"/>
        <v>6.3772883298310807</v>
      </c>
      <c r="ED196" s="22">
        <f t="shared" si="63"/>
        <v>8.1560453496455118E-2</v>
      </c>
      <c r="EE196" s="22">
        <f t="shared" si="64"/>
        <v>4.6155949820642847E-2</v>
      </c>
      <c r="EF196" s="22">
        <f t="shared" si="65"/>
        <v>439.01236821799426</v>
      </c>
      <c r="EG196" s="23">
        <f t="shared" si="66"/>
        <v>0.20757085967753866</v>
      </c>
      <c r="EH196" s="12">
        <f>IF(S196="L",1,-1)</f>
        <v>-1</v>
      </c>
      <c r="EI196" s="10">
        <f>DEGREES(ATAN(DM196/SQRT(DL196^2+DK196^2)))</f>
        <v>-1.2993161628647254</v>
      </c>
      <c r="EJ196" s="10">
        <f>-DEGREES(ATAN(DK196/SQRT(DL196^2+DM196^2)))*EH196</f>
        <v>1.8844269345711153</v>
      </c>
      <c r="EK196" s="10">
        <f>DEGREES(ATAN(DQ196/SQRT(DP196^2+DO196^2)))</f>
        <v>-6.6247229431699539</v>
      </c>
      <c r="EL196" s="10">
        <f>-DEGREES(ATAN(DO196/SQRT(DP196^2+DQ196^2)))*EH196</f>
        <v>2.1104680678578522</v>
      </c>
      <c r="EM196" s="15">
        <f>(AD196-D196- (DK196/DL196)*(17/12-BO196))*12*EH196</f>
        <v>-1.2713815006574061</v>
      </c>
      <c r="EN196" s="15">
        <f>(AE196-E196-(DM196/DL196)*(17/12-BO196)+0.5*32.174*DN196^2)*12</f>
        <v>8.2040764603481193</v>
      </c>
      <c r="EO196" s="15">
        <f t="shared" si="67"/>
        <v>8.3020046667929552</v>
      </c>
      <c r="EP196" s="15">
        <f>EM196/DN196*0.4</f>
        <v>-1.1734007278767267</v>
      </c>
      <c r="EQ196" s="15">
        <f>EN196/DN196*0.4</f>
        <v>7.5718179674244457</v>
      </c>
      <c r="ER196" s="17">
        <f>SIN(RADIANS(CJ196))*EH196</f>
        <v>0.275637355816999</v>
      </c>
      <c r="ES196" s="17">
        <f t="shared" si="68"/>
        <v>0.96126169593831889</v>
      </c>
      <c r="ET196" s="16">
        <f t="shared" si="69"/>
        <v>1</v>
      </c>
      <c r="EU196" s="20">
        <f>(0.5*DZ196*DN196^2)*12*EH196</f>
        <v>-1.3221372996316099</v>
      </c>
      <c r="EV196" s="20">
        <f>(0.5*EB196*DN196^2)*12</f>
        <v>7.0515376772891933</v>
      </c>
      <c r="EW196" s="20">
        <f t="shared" si="70"/>
        <v>7.1744150042568791</v>
      </c>
      <c r="EX196" s="14">
        <f t="shared" si="71"/>
        <v>-3.2996740809387797</v>
      </c>
      <c r="EY196" s="14">
        <f t="shared" si="72"/>
        <v>0.15504734293190481</v>
      </c>
      <c r="EZ196" s="5">
        <f t="shared" si="73"/>
        <v>-3.5597241149926022</v>
      </c>
      <c r="FA196" s="5">
        <f t="shared" si="74"/>
        <v>0.22367737465888471</v>
      </c>
      <c r="FB196" s="9">
        <f>IFERROR(INDEX('Pitcher Heights'!$B:$B,MATCH(H196,'Pitcher Heights'!A:A,0)),75)</f>
        <v>75</v>
      </c>
      <c r="FC196" s="26">
        <f>(9.58+0.31*FB196+1.02*ABS(D196)-2.57*E196-1.88*BE196)</f>
        <v>6.2006000000000014</v>
      </c>
      <c r="FD196" s="26">
        <f>17.16 -0.25*FB196-0.85*ABS(D196)+2.53*E196+0.665*BE196</f>
        <v>16.572900000000001</v>
      </c>
      <c r="FE196" s="26">
        <f t="shared" si="75"/>
        <v>-7.3740007278767283</v>
      </c>
      <c r="FF196" s="26">
        <f t="shared" si="76"/>
        <v>-9.0010820325755549</v>
      </c>
    </row>
    <row r="197" spans="1:162" x14ac:dyDescent="0.25">
      <c r="A197" t="s">
        <v>143</v>
      </c>
      <c r="B197" s="1">
        <v>45505</v>
      </c>
      <c r="C197">
        <v>93</v>
      </c>
      <c r="D197">
        <v>2.3199999999999998</v>
      </c>
      <c r="E197">
        <v>5.73</v>
      </c>
      <c r="F197" t="s">
        <v>114</v>
      </c>
      <c r="G197">
        <v>681807</v>
      </c>
      <c r="H197">
        <v>669432</v>
      </c>
      <c r="J197" t="s">
        <v>160</v>
      </c>
      <c r="O197">
        <v>2</v>
      </c>
      <c r="P197" t="s">
        <v>173</v>
      </c>
      <c r="Q197" t="s">
        <v>118</v>
      </c>
      <c r="R197" t="s">
        <v>118</v>
      </c>
      <c r="S197" t="s">
        <v>119</v>
      </c>
      <c r="T197" t="s">
        <v>120</v>
      </c>
      <c r="U197" t="s">
        <v>121</v>
      </c>
      <c r="V197" t="s">
        <v>129</v>
      </c>
      <c r="Y197">
        <v>2</v>
      </c>
      <c r="Z197">
        <v>1</v>
      </c>
      <c r="AA197">
        <v>2024</v>
      </c>
      <c r="AB197">
        <v>1.1100000000000001</v>
      </c>
      <c r="AC197">
        <v>1.0900000000000001</v>
      </c>
      <c r="AD197">
        <v>-0.22</v>
      </c>
      <c r="AE197">
        <v>3.02</v>
      </c>
      <c r="AG197">
        <v>608070</v>
      </c>
      <c r="AH197">
        <v>647304</v>
      </c>
      <c r="AI197">
        <v>2</v>
      </c>
      <c r="AJ197">
        <v>3</v>
      </c>
      <c r="AK197" t="s">
        <v>123</v>
      </c>
      <c r="AR197">
        <v>-9.0378455026442808</v>
      </c>
      <c r="AS197">
        <v>-135.221614151593</v>
      </c>
      <c r="AT197">
        <v>-3.6089704787038599</v>
      </c>
      <c r="AU197">
        <v>15.5111213392472</v>
      </c>
      <c r="AV197">
        <v>28.684374334082001</v>
      </c>
      <c r="AW197">
        <v>-18.231439309611702</v>
      </c>
      <c r="AX197">
        <v>3.31</v>
      </c>
      <c r="AY197">
        <v>1.52</v>
      </c>
      <c r="BC197">
        <v>94.1</v>
      </c>
      <c r="BD197">
        <v>2368</v>
      </c>
      <c r="BE197">
        <v>6.9</v>
      </c>
      <c r="BF197">
        <v>746607</v>
      </c>
      <c r="BG197">
        <v>668939</v>
      </c>
      <c r="BH197">
        <v>663624</v>
      </c>
      <c r="BI197">
        <v>702616</v>
      </c>
      <c r="BJ197">
        <v>602104</v>
      </c>
      <c r="BK197">
        <v>683002</v>
      </c>
      <c r="BL197">
        <v>681297</v>
      </c>
      <c r="BM197">
        <v>656775</v>
      </c>
      <c r="BN197">
        <v>623993</v>
      </c>
      <c r="BO197">
        <v>53.58</v>
      </c>
      <c r="BW197">
        <v>25</v>
      </c>
      <c r="BX197">
        <v>4</v>
      </c>
      <c r="BY197" t="s">
        <v>144</v>
      </c>
      <c r="BZ197">
        <v>2</v>
      </c>
      <c r="CA197">
        <v>1</v>
      </c>
      <c r="CB197">
        <v>2</v>
      </c>
      <c r="CC197">
        <v>1</v>
      </c>
      <c r="CD197">
        <v>1</v>
      </c>
      <c r="CE197">
        <v>2</v>
      </c>
      <c r="CF197">
        <v>2</v>
      </c>
      <c r="CG197">
        <v>1</v>
      </c>
      <c r="CH197" t="s">
        <v>126</v>
      </c>
      <c r="CI197" t="s">
        <v>126</v>
      </c>
      <c r="CJ197">
        <v>128</v>
      </c>
      <c r="CK197">
        <v>0</v>
      </c>
      <c r="CL197">
        <v>-0.16300000000000001</v>
      </c>
      <c r="CM197">
        <v>70.400000000000006</v>
      </c>
      <c r="CN197">
        <v>6.5</v>
      </c>
      <c r="CP197">
        <v>0.16300000000000001</v>
      </c>
      <c r="CR197">
        <v>1</v>
      </c>
      <c r="CS197">
        <v>1</v>
      </c>
      <c r="CT197">
        <v>0.66800000000000004</v>
      </c>
      <c r="CU197">
        <v>0.66800000000000004</v>
      </c>
      <c r="CV197">
        <v>26</v>
      </c>
      <c r="CW197">
        <v>28</v>
      </c>
      <c r="CX197">
        <v>27</v>
      </c>
      <c r="CY197">
        <v>29</v>
      </c>
      <c r="CZ197">
        <v>2</v>
      </c>
      <c r="DA197">
        <v>1</v>
      </c>
      <c r="DB197">
        <v>6</v>
      </c>
      <c r="DC197">
        <v>3</v>
      </c>
      <c r="DD197">
        <v>6</v>
      </c>
      <c r="DE197">
        <v>1</v>
      </c>
      <c r="DF197">
        <v>1.55</v>
      </c>
      <c r="DG197">
        <v>1.1100000000000001</v>
      </c>
      <c r="DH197">
        <v>-1.1100000000000001</v>
      </c>
      <c r="DI197">
        <v>21.2</v>
      </c>
      <c r="DJ197" s="6">
        <f>(-AS197-SQRT(AS197^2-2*AV197*(50-BO197)))/AV197</f>
        <v>-2.6401128525325779E-2</v>
      </c>
      <c r="DK197" s="2">
        <f>AR197+AU197*$DJ197</f>
        <v>-9.4473566106936691</v>
      </c>
      <c r="DL197" s="2">
        <f>AS197+AV197*$DJ197</f>
        <v>-135.97891400505566</v>
      </c>
      <c r="DM197" s="2">
        <f>AT197+AW197*$DJ197</f>
        <v>-3.1276399062891249</v>
      </c>
      <c r="DN197" s="4">
        <f>(-DL197-SQRT(DL197^2-2*AV197*(BO197-17/12)))/AV197</f>
        <v>0.4005342892611693</v>
      </c>
      <c r="DO197" s="12">
        <f t="shared" si="58"/>
        <v>-3.2346206494345351</v>
      </c>
      <c r="DP197" s="12">
        <f t="shared" si="59"/>
        <v>-124.4898385182528</v>
      </c>
      <c r="DQ197" s="12">
        <f t="shared" si="60"/>
        <v>-10.42995649237259</v>
      </c>
      <c r="DR197" s="5">
        <f>(2 *DK197 +AU197*$DN197)/2</f>
        <v>-6.3409886300641016</v>
      </c>
      <c r="DS197" s="5">
        <f>(2 *DL197 +AV197*$DN197)/2</f>
        <v>-130.23437626165423</v>
      </c>
      <c r="DT197" s="5">
        <f>(2 *DM197 +AW197*$DN197)/2</f>
        <v>-6.7787981993308577</v>
      </c>
      <c r="DU197" s="5">
        <f>SQRT(DR197^2+DS197^2+DT197^2)</f>
        <v>130.56474639846692</v>
      </c>
      <c r="DV197" s="16">
        <f>DR197/$DU197</f>
        <v>-4.8565855676785945E-2</v>
      </c>
      <c r="DW197" s="16">
        <f>DS197/$DU197</f>
        <v>-0.99746968346413789</v>
      </c>
      <c r="DX197" s="16">
        <f>DT197/$DU197</f>
        <v>-5.1919054617107989E-2</v>
      </c>
      <c r="DY197" s="16">
        <f t="shared" si="61"/>
        <v>30.088989237717222</v>
      </c>
      <c r="DZ197" s="9">
        <f>AU197+$DY197*DV197</f>
        <v>14.04982383046786</v>
      </c>
      <c r="EA197" s="9">
        <f>AV197+$DY197*DW197</f>
        <v>-1.3284802366196473</v>
      </c>
      <c r="EB197" s="9">
        <f>AW197+$DY197*DX197+32.174</f>
        <v>12.380368814781683</v>
      </c>
      <c r="EC197" s="9">
        <f t="shared" si="62"/>
        <v>18.773277321668967</v>
      </c>
      <c r="ED197" s="22">
        <f t="shared" si="63"/>
        <v>0.20457652108714233</v>
      </c>
      <c r="EE197" s="22">
        <f t="shared" si="64"/>
        <v>0.15582194026329801</v>
      </c>
      <c r="EF197" s="22">
        <f t="shared" si="65"/>
        <v>1605.6157288206673</v>
      </c>
      <c r="EG197" s="23">
        <f t="shared" si="66"/>
        <v>0.678047182778998</v>
      </c>
      <c r="EH197" s="12">
        <f>IF(S197="L",1,-1)</f>
        <v>1</v>
      </c>
      <c r="EI197" s="10">
        <f>DEGREES(ATAN(DM197/SQRT(DL197^2+DK197^2)))</f>
        <v>-1.3144557176712537</v>
      </c>
      <c r="EJ197" s="10">
        <f>-DEGREES(ATAN(DK197/SQRT(DL197^2+DM197^2)))*EH197</f>
        <v>3.9732836355249788</v>
      </c>
      <c r="EK197" s="10">
        <f>DEGREES(ATAN(DQ197/SQRT(DP197^2+DO197^2)))</f>
        <v>-4.7875384918514534</v>
      </c>
      <c r="EL197" s="10">
        <f>-DEGREES(ATAN(DO197/SQRT(DP197^2+DQ197^2)))*EH197</f>
        <v>1.4831878219652417</v>
      </c>
      <c r="EM197" s="15">
        <f>(AD197-D197- (DK197/DL197)*(17/12-BO197))*12*EH197</f>
        <v>13.009590921500822</v>
      </c>
      <c r="EN197" s="15">
        <f>(AE197-E197-(DM197/DL197)*(17/12-BO197)+0.5*32.174*DN197^2)*12</f>
        <v>12.847263063118461</v>
      </c>
      <c r="EO197" s="15">
        <f t="shared" si="67"/>
        <v>18.28391709010311</v>
      </c>
      <c r="EP197" s="15">
        <f>EM197/DN197*0.4</f>
        <v>12.992236889878749</v>
      </c>
      <c r="EQ197" s="15">
        <f>EN197/DN197*0.4</f>
        <v>12.830125567343249</v>
      </c>
      <c r="ER197" s="17">
        <f>SIN(RADIANS(CJ197))*EH197</f>
        <v>0.78801075360672201</v>
      </c>
      <c r="ES197" s="17">
        <f t="shared" si="68"/>
        <v>0.61566147532565829</v>
      </c>
      <c r="ET197" s="16">
        <f t="shared" si="69"/>
        <v>1</v>
      </c>
      <c r="EU197" s="20">
        <f>(0.5*DZ197*DN197^2)*12*EH197</f>
        <v>13.523886957619045</v>
      </c>
      <c r="EV197" s="20">
        <f>(0.5*EB197*DN197^2)*12</f>
        <v>11.916925818077258</v>
      </c>
      <c r="EW197" s="20">
        <f t="shared" si="70"/>
        <v>18.025222311972044</v>
      </c>
      <c r="EX197" s="14">
        <f t="shared" si="71"/>
        <v>-0.68018206036674655</v>
      </c>
      <c r="EY197" s="14">
        <f t="shared" si="72"/>
        <v>0.81949085641557673</v>
      </c>
      <c r="EZ197" s="5">
        <f t="shared" si="73"/>
        <v>-1.3983323635541538</v>
      </c>
      <c r="FA197" s="5">
        <f t="shared" si="74"/>
        <v>1.5905596926935637</v>
      </c>
      <c r="FB197" s="9">
        <f>IFERROR(INDEX('Pitcher Heights'!$B:$B,MATCH(H197,'Pitcher Heights'!A:A,0)),75)</f>
        <v>77</v>
      </c>
      <c r="FC197" s="26">
        <f>(9.58+0.31*FB197+1.02*ABS(D197)-2.57*E197-1.88*BE197)</f>
        <v>8.1182999999999996</v>
      </c>
      <c r="FD197" s="26">
        <f>17.16 -0.25*FB197-0.85*ABS(D197)+2.53*E197+0.665*BE197</f>
        <v>15.023400000000002</v>
      </c>
      <c r="FE197" s="26">
        <f t="shared" si="75"/>
        <v>4.873936889878749</v>
      </c>
      <c r="FF197" s="26">
        <f t="shared" si="76"/>
        <v>-2.1932744326567537</v>
      </c>
    </row>
    <row r="198" spans="1:162" x14ac:dyDescent="0.25">
      <c r="A198" t="s">
        <v>143</v>
      </c>
      <c r="B198" s="1">
        <v>45505</v>
      </c>
      <c r="C198">
        <v>89.9</v>
      </c>
      <c r="D198">
        <v>-1.32</v>
      </c>
      <c r="E198">
        <v>5.31</v>
      </c>
      <c r="F198" t="s">
        <v>134</v>
      </c>
      <c r="G198">
        <v>681297</v>
      </c>
      <c r="H198">
        <v>594902</v>
      </c>
      <c r="J198" t="s">
        <v>128</v>
      </c>
      <c r="O198">
        <v>4</v>
      </c>
      <c r="P198" t="s">
        <v>233</v>
      </c>
      <c r="Q198" t="s">
        <v>118</v>
      </c>
      <c r="R198" t="s">
        <v>119</v>
      </c>
      <c r="S198" t="s">
        <v>118</v>
      </c>
      <c r="T198" t="s">
        <v>120</v>
      </c>
      <c r="U198" t="s">
        <v>121</v>
      </c>
      <c r="V198" t="s">
        <v>129</v>
      </c>
      <c r="Y198">
        <v>3</v>
      </c>
      <c r="Z198">
        <v>1</v>
      </c>
      <c r="AA198">
        <v>2024</v>
      </c>
      <c r="AB198">
        <v>-0.56999999999999995</v>
      </c>
      <c r="AC198">
        <v>1.34</v>
      </c>
      <c r="AD198">
        <v>-0.46</v>
      </c>
      <c r="AE198">
        <v>2.64</v>
      </c>
      <c r="AI198">
        <v>0</v>
      </c>
      <c r="AJ198">
        <v>1</v>
      </c>
      <c r="AK198" t="s">
        <v>140</v>
      </c>
      <c r="AR198">
        <v>3.3824934942867699</v>
      </c>
      <c r="AS198">
        <v>-130.80599283151199</v>
      </c>
      <c r="AT198">
        <v>-3.48337113190559</v>
      </c>
      <c r="AU198">
        <v>-7.3182339590616197</v>
      </c>
      <c r="AV198">
        <v>28.8277416339638</v>
      </c>
      <c r="AW198">
        <v>-16.343559565982499</v>
      </c>
      <c r="AX198">
        <v>3.37</v>
      </c>
      <c r="AY198">
        <v>1.61</v>
      </c>
      <c r="AZ198">
        <v>239</v>
      </c>
      <c r="BA198">
        <v>86.9</v>
      </c>
      <c r="BB198">
        <v>59</v>
      </c>
      <c r="BC198">
        <v>90.8</v>
      </c>
      <c r="BD198">
        <v>1924</v>
      </c>
      <c r="BE198">
        <v>6.9</v>
      </c>
      <c r="BF198">
        <v>746607</v>
      </c>
      <c r="BG198">
        <v>666310</v>
      </c>
      <c r="BH198">
        <v>647304</v>
      </c>
      <c r="BI198">
        <v>671289</v>
      </c>
      <c r="BJ198">
        <v>608070</v>
      </c>
      <c r="BK198">
        <v>677587</v>
      </c>
      <c r="BL198">
        <v>680757</v>
      </c>
      <c r="BM198">
        <v>657041</v>
      </c>
      <c r="BN198">
        <v>678877</v>
      </c>
      <c r="BO198">
        <v>53.57</v>
      </c>
      <c r="BW198">
        <v>1</v>
      </c>
      <c r="BX198">
        <v>5</v>
      </c>
      <c r="BY198" t="s">
        <v>144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 t="s">
        <v>126</v>
      </c>
      <c r="CI198" t="s">
        <v>126</v>
      </c>
      <c r="CJ198">
        <v>213</v>
      </c>
      <c r="CK198">
        <v>0</v>
      </c>
      <c r="CL198">
        <v>-7.5999999999999998E-2</v>
      </c>
      <c r="CM198">
        <v>74.099999999999994</v>
      </c>
      <c r="CN198">
        <v>6.7</v>
      </c>
      <c r="CP198">
        <v>7.5999999999999998E-2</v>
      </c>
      <c r="CQ198">
        <v>88</v>
      </c>
      <c r="CR198">
        <v>0</v>
      </c>
      <c r="CS198">
        <v>0</v>
      </c>
      <c r="CT198">
        <v>0.5</v>
      </c>
      <c r="CU198">
        <v>0.5</v>
      </c>
      <c r="CV198">
        <v>32</v>
      </c>
      <c r="CW198">
        <v>24</v>
      </c>
      <c r="CX198">
        <v>32</v>
      </c>
      <c r="CY198">
        <v>24</v>
      </c>
      <c r="CZ198">
        <v>1</v>
      </c>
      <c r="DA198">
        <v>0</v>
      </c>
      <c r="DB198">
        <v>6</v>
      </c>
      <c r="DC198">
        <v>1</v>
      </c>
      <c r="DD198">
        <v>6</v>
      </c>
      <c r="DE198">
        <v>1</v>
      </c>
      <c r="DF198">
        <v>1.5</v>
      </c>
      <c r="DG198">
        <v>0.56999999999999995</v>
      </c>
      <c r="DH198">
        <v>-0.56999999999999995</v>
      </c>
      <c r="DI198">
        <v>39.299999999999997</v>
      </c>
      <c r="DJ198" s="6">
        <f>(-AS198-SQRT(AS198^2-2*AV198*(50-BO198)))/AV198</f>
        <v>-2.721073815626051E-2</v>
      </c>
      <c r="DK198" s="2">
        <f>AR198+AU198*$DJ198</f>
        <v>3.5816280423130493</v>
      </c>
      <c r="DL198" s="2">
        <f>AS198+AV198*$DJ198</f>
        <v>-131.5904169607501</v>
      </c>
      <c r="DM198" s="2">
        <f>AT198+AW198*$DJ198</f>
        <v>-3.0386508120143936</v>
      </c>
      <c r="DN198" s="4">
        <f>(-DL198-SQRT(DL198^2-2*AV198*(BO198-17/12)))/AV198</f>
        <v>0.41521516784685247</v>
      </c>
      <c r="DO198" s="12">
        <f t="shared" si="58"/>
        <v>0.5429863006587432</v>
      </c>
      <c r="DP198" s="12">
        <f t="shared" si="59"/>
        <v>-119.62070137955813</v>
      </c>
      <c r="DQ198" s="12">
        <f t="shared" si="60"/>
        <v>-9.8247446404188477</v>
      </c>
      <c r="DR198" s="5">
        <f>(2 *DK198 +AU198*$DN198)/2</f>
        <v>2.0623071714858963</v>
      </c>
      <c r="DS198" s="5">
        <f>(2 *DL198 +AV198*$DN198)/2</f>
        <v>-125.60555917015412</v>
      </c>
      <c r="DT198" s="5">
        <f>(2 *DM198 +AW198*$DN198)/2</f>
        <v>-6.4316977262166208</v>
      </c>
      <c r="DU198" s="5">
        <f>SQRT(DR198^2+DS198^2+DT198^2)</f>
        <v>125.78702771334599</v>
      </c>
      <c r="DV198" s="16">
        <f>DR198/$DU198</f>
        <v>1.6395229372822565E-2</v>
      </c>
      <c r="DW198" s="16">
        <f>DS198/$DU198</f>
        <v>-0.99855733499319643</v>
      </c>
      <c r="DX198" s="16">
        <f>DT198/$DU198</f>
        <v>-5.1131645632598234E-2</v>
      </c>
      <c r="DY198" s="16">
        <f t="shared" si="61"/>
        <v>29.715573454726236</v>
      </c>
      <c r="DZ198" s="9">
        <f>AU198+$DY198*DV198</f>
        <v>-6.8310403163264253</v>
      </c>
      <c r="EA198" s="9">
        <f>AV198+$DY198*DW198</f>
        <v>-0.84496220278220235</v>
      </c>
      <c r="EB198" s="9">
        <f>AW198+$DY198*DX198+32.174</f>
        <v>14.311034262360995</v>
      </c>
      <c r="EC198" s="9">
        <f t="shared" si="62"/>
        <v>15.88026368124528</v>
      </c>
      <c r="ED198" s="22">
        <f t="shared" si="63"/>
        <v>0.18644620652656801</v>
      </c>
      <c r="EE198" s="22">
        <f t="shared" si="64"/>
        <v>0.13436953154186027</v>
      </c>
      <c r="EF198" s="22">
        <f t="shared" si="65"/>
        <v>1333.9014195239076</v>
      </c>
      <c r="EG198" s="23">
        <f t="shared" si="66"/>
        <v>0.69329595609350714</v>
      </c>
      <c r="EH198" s="12">
        <f>IF(S198="L",1,-1)</f>
        <v>-1</v>
      </c>
      <c r="EI198" s="10">
        <f>DEGREES(ATAN(DM198/SQRT(DL198^2+DK198^2)))</f>
        <v>-1.322334229436857</v>
      </c>
      <c r="EJ198" s="10">
        <f>-DEGREES(ATAN(DK198/SQRT(DL198^2+DM198^2)))*EH198</f>
        <v>1.5586763283421918</v>
      </c>
      <c r="EK198" s="10">
        <f>DEGREES(ATAN(DQ198/SQRT(DP198^2+DO198^2)))</f>
        <v>-4.6952573514340505</v>
      </c>
      <c r="EL198" s="10">
        <f>-DEGREES(ATAN(DO198/SQRT(DP198^2+DQ198^2)))*EH198</f>
        <v>0.25920435652503904</v>
      </c>
      <c r="EM198" s="15">
        <f>(AD198-D198- (DK198/DL198)*(17/12-BO198))*12*EH198</f>
        <v>6.7141134694465308</v>
      </c>
      <c r="EN198" s="15">
        <f>(AE198-E198-(DM198/DL198)*(17/12-BO198)+0.5*32.174*DN198^2)*12</f>
        <v>15.693217795103099</v>
      </c>
      <c r="EO198" s="15">
        <f t="shared" si="67"/>
        <v>17.069165311905088</v>
      </c>
      <c r="EP198" s="15">
        <f>EM198/DN198*0.4</f>
        <v>6.4680811197368957</v>
      </c>
      <c r="EQ198" s="15">
        <f>EN198/DN198*0.4</f>
        <v>15.118154643995442</v>
      </c>
      <c r="ER198" s="17">
        <f>SIN(RADIANS(CJ198))*EH198</f>
        <v>0.54463903501502708</v>
      </c>
      <c r="ES198" s="17">
        <f t="shared" si="68"/>
        <v>0.83867056794542405</v>
      </c>
      <c r="ET198" s="16">
        <f t="shared" si="69"/>
        <v>1</v>
      </c>
      <c r="EU198" s="20">
        <f>(0.5*DZ198*DN198^2)*12*EH198</f>
        <v>7.0661771132026434</v>
      </c>
      <c r="EV198" s="20">
        <f>(0.5*EB198*DN198^2)*12</f>
        <v>14.803646017029576</v>
      </c>
      <c r="EW198" s="20">
        <f t="shared" si="70"/>
        <v>16.403621380435009</v>
      </c>
      <c r="EX198" s="14">
        <f t="shared" si="71"/>
        <v>-1.8678754061893468</v>
      </c>
      <c r="EY198" s="14">
        <f t="shared" si="72"/>
        <v>1.0464115575384465</v>
      </c>
      <c r="EZ198" s="5">
        <f t="shared" si="73"/>
        <v>-2.5824202545414305</v>
      </c>
      <c r="FA198" s="5">
        <f t="shared" si="74"/>
        <v>1.3778112286133268</v>
      </c>
      <c r="FB198" s="9">
        <f>IFERROR(INDEX('Pitcher Heights'!$B:$B,MATCH(H198,'Pitcher Heights'!A:A,0)),75)</f>
        <v>76</v>
      </c>
      <c r="FC198" s="26">
        <f>(9.58+0.31*FB198+1.02*ABS(D198)-2.57*E198-1.88*BE198)</f>
        <v>7.8677000000000081</v>
      </c>
      <c r="FD198" s="26">
        <f>17.16 -0.25*FB198-0.85*ABS(D198)+2.53*E198+0.665*BE198</f>
        <v>15.0608</v>
      </c>
      <c r="FE198" s="26">
        <f t="shared" si="75"/>
        <v>-1.3996188802631124</v>
      </c>
      <c r="FF198" s="26">
        <f t="shared" si="76"/>
        <v>5.735464399544199E-2</v>
      </c>
    </row>
    <row r="199" spans="1:162" x14ac:dyDescent="0.25">
      <c r="A199" t="s">
        <v>131</v>
      </c>
      <c r="B199" s="1">
        <v>45505</v>
      </c>
      <c r="C199">
        <v>84.9</v>
      </c>
      <c r="D199">
        <v>-1.51</v>
      </c>
      <c r="E199">
        <v>5.2</v>
      </c>
      <c r="F199" t="s">
        <v>134</v>
      </c>
      <c r="G199">
        <v>668939</v>
      </c>
      <c r="H199">
        <v>594902</v>
      </c>
      <c r="I199" t="s">
        <v>174</v>
      </c>
      <c r="J199" t="s">
        <v>136</v>
      </c>
      <c r="O199">
        <v>7</v>
      </c>
      <c r="P199" t="s">
        <v>175</v>
      </c>
      <c r="Q199" t="s">
        <v>118</v>
      </c>
      <c r="R199" t="s">
        <v>119</v>
      </c>
      <c r="S199" t="s">
        <v>118</v>
      </c>
      <c r="T199" t="s">
        <v>120</v>
      </c>
      <c r="U199" t="s">
        <v>121</v>
      </c>
      <c r="V199" t="s">
        <v>138</v>
      </c>
      <c r="W199">
        <v>4</v>
      </c>
      <c r="X199" t="s">
        <v>152</v>
      </c>
      <c r="Y199">
        <v>1</v>
      </c>
      <c r="Z199">
        <v>2</v>
      </c>
      <c r="AA199">
        <v>2024</v>
      </c>
      <c r="AB199">
        <v>-1.31</v>
      </c>
      <c r="AC199">
        <v>0.73</v>
      </c>
      <c r="AD199">
        <v>-0.56000000000000005</v>
      </c>
      <c r="AE199">
        <v>1.63</v>
      </c>
      <c r="AH199">
        <v>681297</v>
      </c>
      <c r="AI199">
        <v>1</v>
      </c>
      <c r="AJ199">
        <v>3</v>
      </c>
      <c r="AK199" t="s">
        <v>140</v>
      </c>
      <c r="AL199">
        <v>146.12</v>
      </c>
      <c r="AM199">
        <v>153.18</v>
      </c>
      <c r="AR199">
        <v>4.8936469499968398</v>
      </c>
      <c r="AS199">
        <v>-123.534576092988</v>
      </c>
      <c r="AT199">
        <v>-3.5635941694046598</v>
      </c>
      <c r="AU199">
        <v>-14.356424591703499</v>
      </c>
      <c r="AV199">
        <v>23.4602417058016</v>
      </c>
      <c r="AW199">
        <v>-24.199523105664301</v>
      </c>
      <c r="AX199">
        <v>3.46</v>
      </c>
      <c r="AY199">
        <v>1.65</v>
      </c>
      <c r="AZ199">
        <v>6</v>
      </c>
      <c r="BA199">
        <v>88</v>
      </c>
      <c r="BB199">
        <v>-14</v>
      </c>
      <c r="BC199">
        <v>86.1</v>
      </c>
      <c r="BD199">
        <v>1745</v>
      </c>
      <c r="BE199">
        <v>6.9</v>
      </c>
      <c r="BF199">
        <v>746607</v>
      </c>
      <c r="BG199">
        <v>666310</v>
      </c>
      <c r="BH199">
        <v>647304</v>
      </c>
      <c r="BI199">
        <v>671289</v>
      </c>
      <c r="BJ199">
        <v>608070</v>
      </c>
      <c r="BK199">
        <v>677587</v>
      </c>
      <c r="BL199">
        <v>680757</v>
      </c>
      <c r="BM199">
        <v>657041</v>
      </c>
      <c r="BN199">
        <v>678877</v>
      </c>
      <c r="BO199">
        <v>53.55</v>
      </c>
      <c r="BP199">
        <v>0.1</v>
      </c>
      <c r="BQ199">
        <v>8.2000000000000003E-2</v>
      </c>
      <c r="BR199">
        <v>0</v>
      </c>
      <c r="BS199">
        <v>1</v>
      </c>
      <c r="BT199">
        <v>0</v>
      </c>
      <c r="BU199">
        <v>0</v>
      </c>
      <c r="BV199">
        <v>2</v>
      </c>
      <c r="BW199">
        <v>20</v>
      </c>
      <c r="BX199">
        <v>4</v>
      </c>
      <c r="BY199" t="s">
        <v>132</v>
      </c>
      <c r="BZ199">
        <v>2</v>
      </c>
      <c r="CA199">
        <v>1</v>
      </c>
      <c r="CB199">
        <v>1</v>
      </c>
      <c r="CC199">
        <v>2</v>
      </c>
      <c r="CD199">
        <v>1</v>
      </c>
      <c r="CE199">
        <v>2</v>
      </c>
      <c r="CF199">
        <v>1</v>
      </c>
      <c r="CG199">
        <v>2</v>
      </c>
      <c r="CH199" t="s">
        <v>125</v>
      </c>
      <c r="CI199" t="s">
        <v>126</v>
      </c>
      <c r="CJ199">
        <v>240</v>
      </c>
      <c r="CK199">
        <v>5.8999999999999997E-2</v>
      </c>
      <c r="CL199">
        <v>-0.28799999999999998</v>
      </c>
      <c r="CM199">
        <v>62.9</v>
      </c>
      <c r="CN199">
        <v>7.1</v>
      </c>
      <c r="CO199">
        <v>0.109</v>
      </c>
      <c r="CP199">
        <v>0.28799999999999998</v>
      </c>
      <c r="CQ199">
        <v>88</v>
      </c>
      <c r="CR199">
        <v>1</v>
      </c>
      <c r="CS199">
        <v>-1</v>
      </c>
      <c r="CT199">
        <v>0.61399999999999999</v>
      </c>
      <c r="CU199">
        <v>0.38600000000000001</v>
      </c>
      <c r="CV199">
        <v>32</v>
      </c>
      <c r="CW199">
        <v>26</v>
      </c>
      <c r="CX199">
        <v>32</v>
      </c>
      <c r="CY199">
        <v>26</v>
      </c>
      <c r="CZ199">
        <v>2</v>
      </c>
      <c r="DA199">
        <v>1</v>
      </c>
      <c r="DB199">
        <v>6</v>
      </c>
      <c r="DC199">
        <v>2</v>
      </c>
      <c r="DD199">
        <v>6</v>
      </c>
      <c r="DE199">
        <v>1</v>
      </c>
      <c r="DF199">
        <v>2.42</v>
      </c>
      <c r="DG199">
        <v>1.31</v>
      </c>
      <c r="DH199">
        <v>-1.31</v>
      </c>
      <c r="DI199">
        <v>35.4</v>
      </c>
      <c r="DJ199" s="6">
        <f>(-AS199-SQRT(AS199^2-2*AV199*(50-BO199)))/AV199</f>
        <v>-2.8658904888181416E-2</v>
      </c>
      <c r="DK199" s="2">
        <f>AR199+AU199*$DJ199</f>
        <v>5.3050863569048188</v>
      </c>
      <c r="DL199" s="2">
        <f>AS199+AV199*$DJ199</f>
        <v>-124.20692092868832</v>
      </c>
      <c r="DM199" s="2">
        <f>AT199+AW199*$DJ199</f>
        <v>-2.8700623383800781</v>
      </c>
      <c r="DN199" s="4">
        <f>(-DL199-SQRT(DL199^2-2*AV199*(BO199-17/12)))/AV199</f>
        <v>0.43783372086182593</v>
      </c>
      <c r="DO199" s="12">
        <f t="shared" si="58"/>
        <v>-0.98064044035294451</v>
      </c>
      <c r="DP199" s="12">
        <f t="shared" si="59"/>
        <v>-113.93523601031941</v>
      </c>
      <c r="DQ199" s="12">
        <f t="shared" si="60"/>
        <v>-13.465429582814808</v>
      </c>
      <c r="DR199" s="5">
        <f>(2 *DK199 +AU199*$DN199)/2</f>
        <v>2.1622229582759371</v>
      </c>
      <c r="DS199" s="5">
        <f>(2 *DL199 +AV199*$DN199)/2</f>
        <v>-119.07107846950387</v>
      </c>
      <c r="DT199" s="5">
        <f>(2 *DM199 +AW199*$DN199)/2</f>
        <v>-8.1677459605974434</v>
      </c>
      <c r="DU199" s="5">
        <f>SQRT(DR199^2+DS199^2+DT199^2)</f>
        <v>119.37046958979805</v>
      </c>
      <c r="DV199" s="16">
        <f>DR199/$DU199</f>
        <v>1.8113549906489858E-2</v>
      </c>
      <c r="DW199" s="16">
        <f>DS199/$DU199</f>
        <v>-0.99749191637326218</v>
      </c>
      <c r="DX199" s="16">
        <f>DT199/$DU199</f>
        <v>-6.8423505316389382E-2</v>
      </c>
      <c r="DY199" s="16">
        <f t="shared" si="61"/>
        <v>24.207088933195553</v>
      </c>
      <c r="DZ199" s="9">
        <f>AU199+$DY199*DV199</f>
        <v>-13.917948278221223</v>
      </c>
      <c r="EA199" s="9">
        <f>AV199+$DY199*DW199</f>
        <v>-0.68613382398961775</v>
      </c>
      <c r="EB199" s="9">
        <f>AW199+$DY199*DX199+32.174</f>
        <v>6.3181430160208834</v>
      </c>
      <c r="EC199" s="9">
        <f t="shared" si="62"/>
        <v>15.300293953730341</v>
      </c>
      <c r="ED199" s="22">
        <f t="shared" si="63"/>
        <v>0.19946813283964121</v>
      </c>
      <c r="EE199" s="22">
        <f t="shared" si="64"/>
        <v>0.14949181684685409</v>
      </c>
      <c r="EF199" s="22">
        <f t="shared" si="65"/>
        <v>1408.3201691002962</v>
      </c>
      <c r="EG199" s="23">
        <f t="shared" si="66"/>
        <v>0.80706026882538462</v>
      </c>
      <c r="EH199" s="12">
        <f>IF(S199="L",1,-1)</f>
        <v>-1</v>
      </c>
      <c r="EI199" s="10">
        <f>DEGREES(ATAN(DM199/SQRT(DL199^2+DK199^2)))</f>
        <v>-1.3224986925036137</v>
      </c>
      <c r="EJ199" s="10">
        <f>-DEGREES(ATAN(DK199/SQRT(DL199^2+DM199^2)))*EH199</f>
        <v>2.4450606632161462</v>
      </c>
      <c r="EK199" s="10">
        <f>DEGREES(ATAN(DQ199/SQRT(DP199^2+DO199^2)))</f>
        <v>-6.7399854253132094</v>
      </c>
      <c r="EL199" s="10">
        <f>-DEGREES(ATAN(DO199/SQRT(DP199^2+DQ199^2)))*EH199</f>
        <v>-0.48972439978785176</v>
      </c>
      <c r="EM199" s="15">
        <f>(AD199-D199- (DK199/DL199)*(17/12-BO199))*12*EH199</f>
        <v>15.320427493610708</v>
      </c>
      <c r="EN199" s="15">
        <f>(AE199-E199-(DM199/DL199)*(17/12-BO199)+0.5*32.174*DN199^2)*12</f>
        <v>8.622024343872674</v>
      </c>
      <c r="EO199" s="15">
        <f t="shared" si="67"/>
        <v>17.579954561184621</v>
      </c>
      <c r="EP199" s="15">
        <f>EM199/DN199*0.4</f>
        <v>13.996571541775438</v>
      </c>
      <c r="EQ199" s="15">
        <f>EN199/DN199*0.4</f>
        <v>7.8769851960248278</v>
      </c>
      <c r="ER199" s="17">
        <f>SIN(RADIANS(CJ199))*EH199</f>
        <v>0.86602540378443837</v>
      </c>
      <c r="ES199" s="17">
        <f t="shared" si="68"/>
        <v>0.50000000000000044</v>
      </c>
      <c r="ET199" s="16">
        <f t="shared" si="69"/>
        <v>1</v>
      </c>
      <c r="EU199" s="20">
        <f>(0.5*DZ199*DN199^2)*12*EH199</f>
        <v>16.008287751883664</v>
      </c>
      <c r="EV199" s="20">
        <f>(0.5*EB199*DN199^2)*12</f>
        <v>7.2670661965517027</v>
      </c>
      <c r="EW199" s="20">
        <f t="shared" si="70"/>
        <v>17.580544014682054</v>
      </c>
      <c r="EX199" s="14">
        <f t="shared" si="71"/>
        <v>0.78309002281854667</v>
      </c>
      <c r="EY199" s="14">
        <f t="shared" si="72"/>
        <v>-1.5232058107893316</v>
      </c>
      <c r="EZ199" s="5">
        <f t="shared" si="73"/>
        <v>9.5740246248716687E-2</v>
      </c>
      <c r="FA199" s="5">
        <f t="shared" si="74"/>
        <v>-0.16795293671964373</v>
      </c>
      <c r="FB199" s="9">
        <f>IFERROR(INDEX('Pitcher Heights'!$B:$B,MATCH(H199,'Pitcher Heights'!A:A,0)),75)</f>
        <v>76</v>
      </c>
      <c r="FC199" s="26">
        <f>(9.58+0.31*FB199+1.02*ABS(D199)-2.57*E199-1.88*BE199)</f>
        <v>8.3442000000000025</v>
      </c>
      <c r="FD199" s="26">
        <f>17.16 -0.25*FB199-0.85*ABS(D199)+2.53*E199+0.665*BE199</f>
        <v>14.620999999999999</v>
      </c>
      <c r="FE199" s="26">
        <f t="shared" si="75"/>
        <v>5.6523715417754357</v>
      </c>
      <c r="FF199" s="26">
        <f t="shared" si="76"/>
        <v>-6.7440148039751708</v>
      </c>
    </row>
    <row r="200" spans="1:162" x14ac:dyDescent="0.25">
      <c r="A200" t="s">
        <v>133</v>
      </c>
      <c r="B200" s="1">
        <v>45505</v>
      </c>
      <c r="C200">
        <v>83.6</v>
      </c>
      <c r="D200">
        <v>-3.08</v>
      </c>
      <c r="E200">
        <v>5.49</v>
      </c>
      <c r="F200" t="s">
        <v>194</v>
      </c>
      <c r="G200">
        <v>671289</v>
      </c>
      <c r="H200">
        <v>657097</v>
      </c>
      <c r="J200" t="s">
        <v>208</v>
      </c>
      <c r="O200">
        <v>14</v>
      </c>
      <c r="P200" t="s">
        <v>230</v>
      </c>
      <c r="Q200" t="s">
        <v>118</v>
      </c>
      <c r="R200" t="s">
        <v>118</v>
      </c>
      <c r="S200" t="s">
        <v>118</v>
      </c>
      <c r="T200" t="s">
        <v>120</v>
      </c>
      <c r="U200" t="s">
        <v>121</v>
      </c>
      <c r="V200" t="s">
        <v>122</v>
      </c>
      <c r="Y200">
        <v>0</v>
      </c>
      <c r="Z200">
        <v>0</v>
      </c>
      <c r="AA200">
        <v>2024</v>
      </c>
      <c r="AB200">
        <v>1.0900000000000001</v>
      </c>
      <c r="AC200">
        <v>-0.15</v>
      </c>
      <c r="AD200">
        <v>2.38</v>
      </c>
      <c r="AE200">
        <v>0.84</v>
      </c>
      <c r="AH200">
        <v>647304</v>
      </c>
      <c r="AI200">
        <v>2</v>
      </c>
      <c r="AJ200">
        <v>7</v>
      </c>
      <c r="AK200" t="s">
        <v>123</v>
      </c>
      <c r="AR200">
        <v>10.4265865559122</v>
      </c>
      <c r="AS200">
        <v>-121.392447064565</v>
      </c>
      <c r="AT200">
        <v>-3.9619829110119702</v>
      </c>
      <c r="AU200">
        <v>8.7114860736461903</v>
      </c>
      <c r="AV200">
        <v>24.345900233834801</v>
      </c>
      <c r="AW200">
        <v>-33.0438473488583</v>
      </c>
      <c r="AX200">
        <v>3.23</v>
      </c>
      <c r="AY200">
        <v>1.3</v>
      </c>
      <c r="BC200">
        <v>83.6</v>
      </c>
      <c r="BD200">
        <v>2288</v>
      </c>
      <c r="BE200">
        <v>6.4</v>
      </c>
      <c r="BF200">
        <v>746607</v>
      </c>
      <c r="BG200">
        <v>668939</v>
      </c>
      <c r="BH200">
        <v>663624</v>
      </c>
      <c r="BI200">
        <v>702616</v>
      </c>
      <c r="BJ200">
        <v>602104</v>
      </c>
      <c r="BK200">
        <v>683002</v>
      </c>
      <c r="BL200">
        <v>681297</v>
      </c>
      <c r="BM200">
        <v>656775</v>
      </c>
      <c r="BN200">
        <v>623993</v>
      </c>
      <c r="BO200">
        <v>54.06</v>
      </c>
      <c r="BW200">
        <v>59</v>
      </c>
      <c r="BX200">
        <v>1</v>
      </c>
      <c r="BY200" t="s">
        <v>141</v>
      </c>
      <c r="BZ200">
        <v>7</v>
      </c>
      <c r="CA200">
        <v>2</v>
      </c>
      <c r="CB200">
        <v>7</v>
      </c>
      <c r="CC200">
        <v>2</v>
      </c>
      <c r="CD200">
        <v>2</v>
      </c>
      <c r="CE200">
        <v>7</v>
      </c>
      <c r="CF200">
        <v>7</v>
      </c>
      <c r="CG200">
        <v>2</v>
      </c>
      <c r="CH200" t="s">
        <v>126</v>
      </c>
      <c r="CI200" t="s">
        <v>126</v>
      </c>
      <c r="CJ200">
        <v>38</v>
      </c>
      <c r="CK200">
        <v>0</v>
      </c>
      <c r="CL200">
        <v>2.8000000000000001E-2</v>
      </c>
      <c r="CP200">
        <v>-2.8000000000000001E-2</v>
      </c>
      <c r="CR200">
        <v>5</v>
      </c>
      <c r="CS200">
        <v>5</v>
      </c>
      <c r="CT200">
        <v>0.98599999999999999</v>
      </c>
      <c r="CU200">
        <v>0.98599999999999999</v>
      </c>
      <c r="CV200">
        <v>30</v>
      </c>
      <c r="CW200">
        <v>25</v>
      </c>
      <c r="CX200">
        <v>31</v>
      </c>
      <c r="CY200">
        <v>25</v>
      </c>
      <c r="CZ200">
        <v>1</v>
      </c>
      <c r="DA200">
        <v>3</v>
      </c>
      <c r="DB200">
        <v>3</v>
      </c>
      <c r="DC200">
        <v>2</v>
      </c>
      <c r="DD200">
        <v>1</v>
      </c>
      <c r="DE200">
        <v>3</v>
      </c>
      <c r="DF200">
        <v>3.43</v>
      </c>
      <c r="DG200">
        <v>-1.0900000000000001</v>
      </c>
      <c r="DH200">
        <v>-1.0900000000000001</v>
      </c>
      <c r="DI200">
        <v>38</v>
      </c>
      <c r="DJ200" s="6">
        <f>(-AS200-SQRT(AS200^2-2*AV200*(50-BO200)))/AV200</f>
        <v>-3.3333821023803271E-2</v>
      </c>
      <c r="DK200" s="2">
        <f>AR200+AU200*$DJ200</f>
        <v>10.136199438281924</v>
      </c>
      <c r="DL200" s="2">
        <f>AS200+AV200*$DJ200</f>
        <v>-122.20398894562302</v>
      </c>
      <c r="DM200" s="2">
        <f>AT200+AW200*$DJ200</f>
        <v>-2.8605052175472512</v>
      </c>
      <c r="DN200" s="4">
        <f>(-DL200-SQRT(DL200^2-2*AV200*(BO200-17/12)))/AV200</f>
        <v>0.45104787252808309</v>
      </c>
      <c r="DO200" s="12">
        <f t="shared" si="58"/>
        <v>14.065496698358062</v>
      </c>
      <c r="DP200" s="12">
        <f t="shared" si="59"/>
        <v>-111.22282244037088</v>
      </c>
      <c r="DQ200" s="12">
        <f t="shared" si="60"/>
        <v>-17.764862264392526</v>
      </c>
      <c r="DR200" s="5">
        <f>(2 *DK200 +AU200*$DN200)/2</f>
        <v>12.100848068319992</v>
      </c>
      <c r="DS200" s="5">
        <f>(2 *DL200 +AV200*$DN200)/2</f>
        <v>-116.71340569299696</v>
      </c>
      <c r="DT200" s="5">
        <f>(2 *DM200 +AW200*$DN200)/2</f>
        <v>-10.312683740969888</v>
      </c>
      <c r="DU200" s="5">
        <f>SQRT(DR200^2+DS200^2+DT200^2)</f>
        <v>117.79134534579322</v>
      </c>
      <c r="DV200" s="16">
        <f>DR200/$DU200</f>
        <v>0.10273121537746457</v>
      </c>
      <c r="DW200" s="16">
        <f>DS200/$DU200</f>
        <v>-0.99084873638524273</v>
      </c>
      <c r="DX200" s="16">
        <f>DT200/$DU200</f>
        <v>-8.7550436839782586E-2</v>
      </c>
      <c r="DY200" s="16">
        <f t="shared" si="61"/>
        <v>23.152007415390397</v>
      </c>
      <c r="DZ200" s="9">
        <f>AU200+$DY200*DV200</f>
        <v>11.089919933857319</v>
      </c>
      <c r="EA200" s="9">
        <f>AV200+$DY200*DW200</f>
        <v>1.4057629415134549</v>
      </c>
      <c r="EB200" s="9">
        <f>AW200+$DY200*DX200+32.174</f>
        <v>-2.8968157117936144</v>
      </c>
      <c r="EC200" s="9">
        <f t="shared" si="62"/>
        <v>11.547901751192414</v>
      </c>
      <c r="ED200" s="22">
        <f t="shared" si="63"/>
        <v>0.15461223867744905</v>
      </c>
      <c r="EE200" s="22">
        <f t="shared" si="64"/>
        <v>0.10233469934842207</v>
      </c>
      <c r="EF200" s="22">
        <f t="shared" si="65"/>
        <v>951.31287967987976</v>
      </c>
      <c r="EG200" s="23">
        <f t="shared" si="66"/>
        <v>0.41578360125868868</v>
      </c>
      <c r="EH200" s="12">
        <f>IF(S200="L",1,-1)</f>
        <v>-1</v>
      </c>
      <c r="EI200" s="10">
        <f>DEGREES(ATAN(DM200/SQRT(DL200^2+DK200^2)))</f>
        <v>-1.3363259717772178</v>
      </c>
      <c r="EJ200" s="10">
        <f>-DEGREES(ATAN(DK200/SQRT(DL200^2+DM200^2)))*EH200</f>
        <v>4.7402471799662518</v>
      </c>
      <c r="EK200" s="10">
        <f>DEGREES(ATAN(DQ200/SQRT(DP200^2+DO200^2)))</f>
        <v>-9.004284097899335</v>
      </c>
      <c r="EL200" s="10">
        <f>-DEGREES(ATAN(DO200/SQRT(DP200^2+DQ200^2)))*EH200</f>
        <v>7.1182141770237219</v>
      </c>
      <c r="EM200" s="15">
        <f>(AD200-D200- (DK200/DL200)*(17/12-BO200))*12*EH200</f>
        <v>-13.122038489916232</v>
      </c>
      <c r="EN200" s="15">
        <f>(AE200-E200-(DM200/DL200)*(17/12-BO200)+0.5*32.174*DN200^2)*12</f>
        <v>-1.7392558456838163</v>
      </c>
      <c r="EO200" s="15">
        <f t="shared" si="67"/>
        <v>13.236801162954302</v>
      </c>
      <c r="EP200" s="15">
        <f>EM200/DN200*0.4</f>
        <v>-11.636936377833578</v>
      </c>
      <c r="EQ200" s="15">
        <f>EN200/DN200*0.4</f>
        <v>-1.5424135233676572</v>
      </c>
      <c r="ER200" s="17">
        <f>SIN(RADIANS(CJ200))*EH200</f>
        <v>-0.61566147532565829</v>
      </c>
      <c r="ES200" s="17">
        <f t="shared" si="68"/>
        <v>-0.7880107536067219</v>
      </c>
      <c r="ET200" s="16">
        <f t="shared" si="69"/>
        <v>1</v>
      </c>
      <c r="EU200" s="20">
        <f>(0.5*DZ200*DN200^2)*12*EH200</f>
        <v>-13.537078223641739</v>
      </c>
      <c r="EV200" s="20">
        <f>(0.5*EB200*DN200^2)*12</f>
        <v>-3.5360418401492408</v>
      </c>
      <c r="EW200" s="20">
        <f t="shared" si="70"/>
        <v>13.991285813972976</v>
      </c>
      <c r="EX200" s="14">
        <f t="shared" si="71"/>
        <v>-4.9231825577081825</v>
      </c>
      <c r="EY200" s="14">
        <f t="shared" si="72"/>
        <v>7.4892418380466408</v>
      </c>
      <c r="EZ200" s="5">
        <f t="shared" si="73"/>
        <v>-4.9726499573393959</v>
      </c>
      <c r="FA200" s="5">
        <f t="shared" si="74"/>
        <v>8.6914858140781366</v>
      </c>
      <c r="FB200" s="9">
        <f>IFERROR(INDEX('Pitcher Heights'!$B:$B,MATCH(H200,'Pitcher Heights'!A:A,0)),75)</f>
        <v>74</v>
      </c>
      <c r="FC200" s="26">
        <f>(9.58+0.31*FB200+1.02*ABS(D200)-2.57*E200-1.88*BE200)</f>
        <v>9.5203000000000024</v>
      </c>
      <c r="FD200" s="26">
        <f>17.16 -0.25*FB200-0.85*ABS(D200)+2.53*E200+0.665*BE200</f>
        <v>14.1877</v>
      </c>
      <c r="FE200" s="26">
        <f t="shared" si="75"/>
        <v>-21.157236377833581</v>
      </c>
      <c r="FF200" s="26">
        <f t="shared" si="76"/>
        <v>-15.730113523367656</v>
      </c>
    </row>
    <row r="201" spans="1:162" x14ac:dyDescent="0.25">
      <c r="A201" t="s">
        <v>143</v>
      </c>
      <c r="B201" s="1">
        <v>45505</v>
      </c>
      <c r="C201">
        <v>94.3</v>
      </c>
      <c r="D201">
        <v>-1.23</v>
      </c>
      <c r="E201">
        <v>6.36</v>
      </c>
      <c r="F201" t="s">
        <v>178</v>
      </c>
      <c r="G201">
        <v>677587</v>
      </c>
      <c r="H201">
        <v>544150</v>
      </c>
      <c r="J201" t="s">
        <v>116</v>
      </c>
      <c r="O201">
        <v>12</v>
      </c>
      <c r="P201" t="s">
        <v>192</v>
      </c>
      <c r="Q201" t="s">
        <v>118</v>
      </c>
      <c r="R201" t="s">
        <v>119</v>
      </c>
      <c r="S201" t="s">
        <v>118</v>
      </c>
      <c r="T201" t="s">
        <v>120</v>
      </c>
      <c r="U201" t="s">
        <v>121</v>
      </c>
      <c r="V201" t="s">
        <v>122</v>
      </c>
      <c r="Y201">
        <v>1</v>
      </c>
      <c r="Z201">
        <v>2</v>
      </c>
      <c r="AA201">
        <v>2024</v>
      </c>
      <c r="AB201">
        <v>-0.26</v>
      </c>
      <c r="AC201">
        <v>1.17</v>
      </c>
      <c r="AD201">
        <v>0.72</v>
      </c>
      <c r="AE201">
        <v>3.75</v>
      </c>
      <c r="AI201">
        <v>1</v>
      </c>
      <c r="AJ201">
        <v>6</v>
      </c>
      <c r="AK201" t="s">
        <v>123</v>
      </c>
      <c r="AR201">
        <v>5.6898891974322501</v>
      </c>
      <c r="AS201">
        <v>-137.22437774752899</v>
      </c>
      <c r="AT201">
        <v>-3.70894097177485</v>
      </c>
      <c r="AU201">
        <v>-4.5939300544196398</v>
      </c>
      <c r="AV201">
        <v>30.616242018804599</v>
      </c>
      <c r="AW201">
        <v>-16.773903949300799</v>
      </c>
      <c r="AX201">
        <v>3.2</v>
      </c>
      <c r="AY201">
        <v>1.38</v>
      </c>
      <c r="BC201">
        <v>95</v>
      </c>
      <c r="BD201">
        <v>2396</v>
      </c>
      <c r="BE201">
        <v>6.7</v>
      </c>
      <c r="BF201">
        <v>746607</v>
      </c>
      <c r="BG201">
        <v>668939</v>
      </c>
      <c r="BH201">
        <v>663624</v>
      </c>
      <c r="BI201">
        <v>702616</v>
      </c>
      <c r="BJ201">
        <v>602104</v>
      </c>
      <c r="BK201">
        <v>683002</v>
      </c>
      <c r="BL201">
        <v>681297</v>
      </c>
      <c r="BM201">
        <v>656775</v>
      </c>
      <c r="BN201">
        <v>623993</v>
      </c>
      <c r="BO201">
        <v>53.8</v>
      </c>
      <c r="BW201">
        <v>49</v>
      </c>
      <c r="BX201">
        <v>4</v>
      </c>
      <c r="BY201" t="s">
        <v>144</v>
      </c>
      <c r="BZ201">
        <v>5</v>
      </c>
      <c r="CA201">
        <v>2</v>
      </c>
      <c r="CB201">
        <v>5</v>
      </c>
      <c r="CC201">
        <v>2</v>
      </c>
      <c r="CD201">
        <v>2</v>
      </c>
      <c r="CE201">
        <v>5</v>
      </c>
      <c r="CF201">
        <v>5</v>
      </c>
      <c r="CG201">
        <v>2</v>
      </c>
      <c r="CH201" t="s">
        <v>126</v>
      </c>
      <c r="CI201" t="s">
        <v>126</v>
      </c>
      <c r="CJ201">
        <v>206</v>
      </c>
      <c r="CK201">
        <v>0</v>
      </c>
      <c r="CL201">
        <v>2.7E-2</v>
      </c>
      <c r="CP201">
        <v>-2.7E-2</v>
      </c>
      <c r="CR201">
        <v>3</v>
      </c>
      <c r="CS201">
        <v>3</v>
      </c>
      <c r="CT201">
        <v>0.91100000000000003</v>
      </c>
      <c r="CU201">
        <v>0.91100000000000003</v>
      </c>
      <c r="CV201">
        <v>34</v>
      </c>
      <c r="CW201">
        <v>23</v>
      </c>
      <c r="CX201">
        <v>35</v>
      </c>
      <c r="CY201">
        <v>23</v>
      </c>
      <c r="CZ201">
        <v>1</v>
      </c>
      <c r="DA201">
        <v>2</v>
      </c>
      <c r="DB201">
        <v>4</v>
      </c>
      <c r="DC201">
        <v>2</v>
      </c>
      <c r="DD201">
        <v>5</v>
      </c>
      <c r="DE201">
        <v>1</v>
      </c>
      <c r="DF201">
        <v>1.39</v>
      </c>
      <c r="DG201">
        <v>0.26</v>
      </c>
      <c r="DH201">
        <v>-0.26</v>
      </c>
      <c r="DI201">
        <v>43.4</v>
      </c>
      <c r="DJ201" s="6">
        <f>(-AS201-SQRT(AS201^2-2*AV201*(50-BO201)))/AV201</f>
        <v>-2.7606852056177123E-2</v>
      </c>
      <c r="DK201" s="2">
        <f>AR201+AU201*$DJ201</f>
        <v>5.8167131448010387</v>
      </c>
      <c r="DL201" s="2">
        <f>AS201+AV201*$DJ201</f>
        <v>-138.06959581145824</v>
      </c>
      <c r="DM201" s="2">
        <f>AT201+AW201*$DJ201</f>
        <v>-3.2458662870419777</v>
      </c>
      <c r="DN201" s="4">
        <f>(-DL201-SQRT(DL201^2-2*AV201*(BO201-17/12)))/AV201</f>
        <v>0.39686023692232331</v>
      </c>
      <c r="DO201" s="12">
        <f t="shared" si="58"/>
        <v>3.9935649749994786</v>
      </c>
      <c r="DP201" s="12">
        <f t="shared" si="59"/>
        <v>-125.91922675020426</v>
      </c>
      <c r="DQ201" s="12">
        <f t="shared" si="60"/>
        <v>-9.902761782473787</v>
      </c>
      <c r="DR201" s="5">
        <f>(2 *DK201 +AU201*$DN201)/2</f>
        <v>4.9051390599002591</v>
      </c>
      <c r="DS201" s="5">
        <f>(2 *DL201 +AV201*$DN201)/2</f>
        <v>-131.99441128083126</v>
      </c>
      <c r="DT201" s="5">
        <f>(2 *DM201 +AW201*$DN201)/2</f>
        <v>-6.574314034757883</v>
      </c>
      <c r="DU201" s="5">
        <f>SQRT(DR201^2+DS201^2+DT201^2)</f>
        <v>132.24903252424122</v>
      </c>
      <c r="DV201" s="16">
        <f>DR201/$DU201</f>
        <v>3.7090169706921285E-2</v>
      </c>
      <c r="DW201" s="16">
        <f>DS201/$DU201</f>
        <v>-0.99807468350769757</v>
      </c>
      <c r="DX201" s="16">
        <f>DT201/$DU201</f>
        <v>-4.9711622907735169E-2</v>
      </c>
      <c r="DY201" s="16">
        <f t="shared" si="61"/>
        <v>31.493249476068883</v>
      </c>
      <c r="DZ201" s="9">
        <f>AU201+$DY201*DV201</f>
        <v>-3.4258400867298349</v>
      </c>
      <c r="EA201" s="9">
        <f>AV201+$DY201*DW201</f>
        <v>-0.81637298465181374</v>
      </c>
      <c r="EB201" s="9">
        <f>AW201+$DY201*DX201+32.174</f>
        <v>13.834515508605637</v>
      </c>
      <c r="EC201" s="9">
        <f t="shared" si="62"/>
        <v>14.275736916452484</v>
      </c>
      <c r="ED201" s="22">
        <f t="shared" si="63"/>
        <v>0.1516285846030328</v>
      </c>
      <c r="EE201" s="22">
        <f t="shared" si="64"/>
        <v>9.9626373245496516E-2</v>
      </c>
      <c r="EF201" s="22">
        <f t="shared" si="65"/>
        <v>1039.8097872556041</v>
      </c>
      <c r="EG201" s="23">
        <f t="shared" si="66"/>
        <v>0.43397737364591155</v>
      </c>
      <c r="EH201" s="12">
        <f>IF(S201="L",1,-1)</f>
        <v>-1</v>
      </c>
      <c r="EI201" s="10">
        <f>DEGREES(ATAN(DM201/SQRT(DL201^2+DK201^2)))</f>
        <v>-1.3455204347916065</v>
      </c>
      <c r="EJ201" s="10">
        <f>-DEGREES(ATAN(DK201/SQRT(DL201^2+DM201^2)))*EH201</f>
        <v>2.4117131589348042</v>
      </c>
      <c r="EK201" s="10">
        <f>DEGREES(ATAN(DQ201/SQRT(DP201^2+DO201^2)))</f>
        <v>-4.4944499067495158</v>
      </c>
      <c r="EL201" s="10">
        <f>-DEGREES(ATAN(DO201/SQRT(DP201^2+DQ201^2)))*EH201</f>
        <v>1.8109555830129713</v>
      </c>
      <c r="EM201" s="15">
        <f>(AD201-D201- (DK201/DL201)*(17/12-BO201))*12*EH201</f>
        <v>3.0821944421053571</v>
      </c>
      <c r="EN201" s="15">
        <f>(AE201-E201-(DM201/DL201)*(17/12-BO201)+0.5*32.174*DN201^2)*12</f>
        <v>13.861756601631885</v>
      </c>
      <c r="EO201" s="15">
        <f t="shared" si="67"/>
        <v>14.200289386552315</v>
      </c>
      <c r="EP201" s="15">
        <f>EM201/DN201*0.4</f>
        <v>3.10657924916638</v>
      </c>
      <c r="EQ201" s="15">
        <f>EN201/DN201*0.4</f>
        <v>13.971424004713297</v>
      </c>
      <c r="ER201" s="17">
        <f>SIN(RADIANS(CJ201))*EH201</f>
        <v>0.43837114678907746</v>
      </c>
      <c r="ES201" s="17">
        <f t="shared" si="68"/>
        <v>0.89879404629916693</v>
      </c>
      <c r="ET201" s="16">
        <f t="shared" si="69"/>
        <v>0.99999999999999989</v>
      </c>
      <c r="EU201" s="20">
        <f>(0.5*DZ201*DN201^2)*12*EH201</f>
        <v>3.237378751327209</v>
      </c>
      <c r="EV201" s="20">
        <f>(0.5*EB201*DN201^2)*12</f>
        <v>13.073455096737742</v>
      </c>
      <c r="EW201" s="20">
        <f t="shared" si="70"/>
        <v>13.468327637311285</v>
      </c>
      <c r="EX201" s="14">
        <f t="shared" si="71"/>
        <v>-2.6667474803719653</v>
      </c>
      <c r="EY201" s="14">
        <f t="shared" si="72"/>
        <v>0.9682024027158338</v>
      </c>
      <c r="EZ201" s="5">
        <f t="shared" si="73"/>
        <v>-3.1428027010143467</v>
      </c>
      <c r="FA201" s="5">
        <f t="shared" si="74"/>
        <v>1.0986210452734149</v>
      </c>
      <c r="FB201" s="9">
        <f>IFERROR(INDEX('Pitcher Heights'!$B:$B,MATCH(H201,'Pitcher Heights'!A:A,0)),75)</f>
        <v>75</v>
      </c>
      <c r="FC201" s="26">
        <f>(9.58+0.31*FB201+1.02*ABS(D201)-2.57*E201-1.88*BE201)</f>
        <v>5.1433999999999962</v>
      </c>
      <c r="FD201" s="26">
        <f>17.16 -0.25*FB201-0.85*ABS(D201)+2.53*E201+0.665*BE201</f>
        <v>17.910799999999998</v>
      </c>
      <c r="FE201" s="26">
        <f t="shared" si="75"/>
        <v>-2.0368207508336162</v>
      </c>
      <c r="FF201" s="26">
        <f t="shared" si="76"/>
        <v>-3.9393759952867011</v>
      </c>
    </row>
    <row r="202" spans="1:162" x14ac:dyDescent="0.25">
      <c r="A202" t="s">
        <v>113</v>
      </c>
      <c r="B202" s="1">
        <v>45505</v>
      </c>
      <c r="C202">
        <v>84.3</v>
      </c>
      <c r="D202">
        <v>2.33</v>
      </c>
      <c r="E202">
        <v>5.57</v>
      </c>
      <c r="F202" t="s">
        <v>114</v>
      </c>
      <c r="G202">
        <v>647304</v>
      </c>
      <c r="H202">
        <v>669432</v>
      </c>
      <c r="J202" t="s">
        <v>116</v>
      </c>
      <c r="O202">
        <v>13</v>
      </c>
      <c r="P202" t="s">
        <v>117</v>
      </c>
      <c r="Q202" t="s">
        <v>118</v>
      </c>
      <c r="R202" t="s">
        <v>119</v>
      </c>
      <c r="S202" t="s">
        <v>119</v>
      </c>
      <c r="T202" t="s">
        <v>120</v>
      </c>
      <c r="U202" t="s">
        <v>121</v>
      </c>
      <c r="V202" t="s">
        <v>122</v>
      </c>
      <c r="Y202">
        <v>1</v>
      </c>
      <c r="Z202">
        <v>2</v>
      </c>
      <c r="AA202">
        <v>2024</v>
      </c>
      <c r="AB202">
        <v>-0.34</v>
      </c>
      <c r="AC202">
        <v>0.56999999999999995</v>
      </c>
      <c r="AD202">
        <v>-2.11</v>
      </c>
      <c r="AE202">
        <v>1.76</v>
      </c>
      <c r="AG202">
        <v>608070</v>
      </c>
      <c r="AI202">
        <v>2</v>
      </c>
      <c r="AJ202">
        <v>3</v>
      </c>
      <c r="AK202" t="s">
        <v>123</v>
      </c>
      <c r="AR202">
        <v>-9.7239533387731392</v>
      </c>
      <c r="AS202">
        <v>-122.482811356734</v>
      </c>
      <c r="AT202">
        <v>-3.67625605414639</v>
      </c>
      <c r="AU202">
        <v>-1.62802121946315</v>
      </c>
      <c r="AV202">
        <v>22.264640168335799</v>
      </c>
      <c r="AW202">
        <v>-25.868741004203301</v>
      </c>
      <c r="AX202">
        <v>3.23</v>
      </c>
      <c r="AY202">
        <v>1.5</v>
      </c>
      <c r="BC202">
        <v>85.4</v>
      </c>
      <c r="BD202">
        <v>2322</v>
      </c>
      <c r="BE202">
        <v>6.9</v>
      </c>
      <c r="BF202">
        <v>746607</v>
      </c>
      <c r="BG202">
        <v>668939</v>
      </c>
      <c r="BH202">
        <v>663624</v>
      </c>
      <c r="BI202">
        <v>702616</v>
      </c>
      <c r="BJ202">
        <v>602104</v>
      </c>
      <c r="BK202">
        <v>683002</v>
      </c>
      <c r="BL202">
        <v>681297</v>
      </c>
      <c r="BM202">
        <v>656775</v>
      </c>
      <c r="BN202">
        <v>623993</v>
      </c>
      <c r="BO202">
        <v>53.62</v>
      </c>
      <c r="BW202">
        <v>24</v>
      </c>
      <c r="BX202">
        <v>5</v>
      </c>
      <c r="BY202" t="s">
        <v>124</v>
      </c>
      <c r="BZ202">
        <v>2</v>
      </c>
      <c r="CA202">
        <v>1</v>
      </c>
      <c r="CB202">
        <v>2</v>
      </c>
      <c r="CC202">
        <v>1</v>
      </c>
      <c r="CD202">
        <v>1</v>
      </c>
      <c r="CE202">
        <v>2</v>
      </c>
      <c r="CF202">
        <v>2</v>
      </c>
      <c r="CG202">
        <v>1</v>
      </c>
      <c r="CH202" t="s">
        <v>126</v>
      </c>
      <c r="CI202" t="s">
        <v>126</v>
      </c>
      <c r="CJ202">
        <v>176</v>
      </c>
      <c r="CK202">
        <v>0</v>
      </c>
      <c r="CL202">
        <v>4.1000000000000002E-2</v>
      </c>
      <c r="CP202">
        <v>-4.1000000000000002E-2</v>
      </c>
      <c r="CR202">
        <v>1</v>
      </c>
      <c r="CS202">
        <v>1</v>
      </c>
      <c r="CT202">
        <v>0.66</v>
      </c>
      <c r="CU202">
        <v>0.66</v>
      </c>
      <c r="CV202">
        <v>26</v>
      </c>
      <c r="CW202">
        <v>27</v>
      </c>
      <c r="CX202">
        <v>27</v>
      </c>
      <c r="CY202">
        <v>27</v>
      </c>
      <c r="CZ202">
        <v>2</v>
      </c>
      <c r="DA202">
        <v>1</v>
      </c>
      <c r="DB202">
        <v>6</v>
      </c>
      <c r="DC202">
        <v>2</v>
      </c>
      <c r="DD202">
        <v>6</v>
      </c>
      <c r="DE202">
        <v>1</v>
      </c>
      <c r="DF202">
        <v>2.62</v>
      </c>
      <c r="DG202">
        <v>-0.34</v>
      </c>
      <c r="DH202">
        <v>-0.34</v>
      </c>
      <c r="DI202">
        <v>20.100000000000001</v>
      </c>
      <c r="DJ202" s="6">
        <f>(-AS202-SQRT(AS202^2-2*AV202*(50-BO202)))/AV202</f>
        <v>-2.9476199025747187E-2</v>
      </c>
      <c r="DK202" s="2">
        <f>AR202+AU202*$DJ202</f>
        <v>-9.6759654612901045</v>
      </c>
      <c r="DL202" s="2">
        <f>AS202+AV202*$DJ202</f>
        <v>-123.13908832157252</v>
      </c>
      <c r="DM202" s="2">
        <f>AT202+AW202*$DJ202</f>
        <v>-2.9137438957609865</v>
      </c>
      <c r="DN202" s="4">
        <f>(-DL202-SQRT(DL202^2-2*AV202*(BO202-17/12)))/AV202</f>
        <v>0.44156497938085204</v>
      </c>
      <c r="DO202" s="12">
        <f t="shared" si="58"/>
        <v>-10.394842617493939</v>
      </c>
      <c r="DP202" s="12">
        <f t="shared" si="59"/>
        <v>-113.30780294471923</v>
      </c>
      <c r="DQ202" s="12">
        <f t="shared" si="60"/>
        <v>-14.33647398389062</v>
      </c>
      <c r="DR202" s="5">
        <f>(2 *DK202 +AU202*$DN202)/2</f>
        <v>-10.035404039392022</v>
      </c>
      <c r="DS202" s="5">
        <f>(2 *DL202 +AV202*$DN202)/2</f>
        <v>-118.22344563314587</v>
      </c>
      <c r="DT202" s="5">
        <f>(2 *DM202 +AW202*$DN202)/2</f>
        <v>-8.6251089398258038</v>
      </c>
      <c r="DU202" s="5">
        <f>SQRT(DR202^2+DS202^2+DT202^2)</f>
        <v>118.96169524612158</v>
      </c>
      <c r="DV202" s="16">
        <f>DR202/$DU202</f>
        <v>-8.4358280357636373E-2</v>
      </c>
      <c r="DW202" s="16">
        <f>DS202/$DU202</f>
        <v>-0.99379422417065988</v>
      </c>
      <c r="DX202" s="16">
        <f>DT202/$DU202</f>
        <v>-7.2503245031782626E-2</v>
      </c>
      <c r="DY202" s="16">
        <f t="shared" si="61"/>
        <v>22.446285470031629</v>
      </c>
      <c r="DZ202" s="9">
        <f>AU202+$DY202*DV202</f>
        <v>-3.5215512621316178</v>
      </c>
      <c r="EA202" s="9">
        <f>AV202+$DY202*DW202</f>
        <v>-4.234868586744156E-2</v>
      </c>
      <c r="EB202" s="9">
        <f>AW202+$DY202*DX202+32.174</f>
        <v>4.6778304603096537</v>
      </c>
      <c r="EC202" s="9">
        <f t="shared" si="62"/>
        <v>5.8553577617782091</v>
      </c>
      <c r="ED202" s="22">
        <f t="shared" si="63"/>
        <v>7.6861118323009264E-2</v>
      </c>
      <c r="EE202" s="22">
        <f t="shared" si="64"/>
        <v>4.3118005201906985E-2</v>
      </c>
      <c r="EF202" s="22">
        <f t="shared" si="65"/>
        <v>404.81153728198956</v>
      </c>
      <c r="EG202" s="23">
        <f t="shared" si="66"/>
        <v>0.17433744068991799</v>
      </c>
      <c r="EH202" s="12">
        <f>IF(S202="L",1,-1)</f>
        <v>1</v>
      </c>
      <c r="EI202" s="10">
        <f>DEGREES(ATAN(DM202/SQRT(DL202^2+DK202^2)))</f>
        <v>-1.3513283879800284</v>
      </c>
      <c r="EJ202" s="10">
        <f>-DEGREES(ATAN(DK202/SQRT(DL202^2+DM202^2)))*EH202</f>
        <v>4.4916768230094908</v>
      </c>
      <c r="EK202" s="10">
        <f>DEGREES(ATAN(DQ202/SQRT(DP202^2+DO202^2)))</f>
        <v>-7.1812940928918998</v>
      </c>
      <c r="EL202" s="10">
        <f>-DEGREES(ATAN(DO202/SQRT(DP202^2+DQ202^2)))*EH202</f>
        <v>5.2004036930077335</v>
      </c>
      <c r="EM202" s="15">
        <f>(AD202-D202- (DK202/DL202)*(17/12-BO202))*12*EH202</f>
        <v>-4.0558918293965824</v>
      </c>
      <c r="EN202" s="15">
        <f>(AE202-E202-(DM202/DL202)*(17/12-BO202)+0.5*32.174*DN202^2)*12</f>
        <v>6.7426074466478472</v>
      </c>
      <c r="EO202" s="15">
        <f t="shared" si="67"/>
        <v>7.8684823003776883</v>
      </c>
      <c r="EP202" s="15">
        <f>EM202/DN202*0.4</f>
        <v>-3.6741064339691265</v>
      </c>
      <c r="EQ202" s="15">
        <f>EN202/DN202*0.4</f>
        <v>6.1079186633886691</v>
      </c>
      <c r="ER202" s="17">
        <f>SIN(RADIANS(CJ202))*EH202</f>
        <v>6.9756473744125524E-2</v>
      </c>
      <c r="ES202" s="17">
        <f t="shared" si="68"/>
        <v>0.9975640502598242</v>
      </c>
      <c r="ET202" s="16">
        <f t="shared" si="69"/>
        <v>0.99999999999999989</v>
      </c>
      <c r="EU202" s="20">
        <f>(0.5*DZ202*DN202^2)*12*EH202</f>
        <v>-4.1197845941579194</v>
      </c>
      <c r="EV202" s="20">
        <f>(0.5*EB202*DN202^2)*12</f>
        <v>5.4724899426286076</v>
      </c>
      <c r="EW202" s="20">
        <f t="shared" si="70"/>
        <v>6.8498738144897375</v>
      </c>
      <c r="EX202" s="14">
        <f t="shared" si="71"/>
        <v>-4.597607637048946</v>
      </c>
      <c r="EY202" s="14">
        <f t="shared" si="72"/>
        <v>-1.360697923522487</v>
      </c>
      <c r="EZ202" s="5">
        <f t="shared" si="73"/>
        <v>-4.6047694083889947</v>
      </c>
      <c r="FA202" s="5">
        <f t="shared" si="74"/>
        <v>-1.106707626314658</v>
      </c>
      <c r="FB202" s="9">
        <f>IFERROR(INDEX('Pitcher Heights'!$B:$B,MATCH(H202,'Pitcher Heights'!A:A,0)),75)</f>
        <v>77</v>
      </c>
      <c r="FC202" s="26">
        <f>(9.58+0.31*FB202+1.02*ABS(D202)-2.57*E202-1.88*BE202)</f>
        <v>8.5397000000000052</v>
      </c>
      <c r="FD202" s="26">
        <f>17.16 -0.25*FB202-0.85*ABS(D202)+2.53*E202+0.665*BE202</f>
        <v>14.610099999999999</v>
      </c>
      <c r="FE202" s="26">
        <f t="shared" si="75"/>
        <v>-12.213806433969133</v>
      </c>
      <c r="FF202" s="26">
        <f t="shared" si="76"/>
        <v>-8.5021813366113292</v>
      </c>
    </row>
    <row r="203" spans="1:162" x14ac:dyDescent="0.25">
      <c r="A203" t="s">
        <v>143</v>
      </c>
      <c r="B203" s="1">
        <v>45505</v>
      </c>
      <c r="C203">
        <v>89.8</v>
      </c>
      <c r="D203">
        <v>2.37</v>
      </c>
      <c r="E203">
        <v>5.69</v>
      </c>
      <c r="F203" t="s">
        <v>114</v>
      </c>
      <c r="G203">
        <v>680757</v>
      </c>
      <c r="H203">
        <v>669432</v>
      </c>
      <c r="J203" t="s">
        <v>128</v>
      </c>
      <c r="O203">
        <v>1</v>
      </c>
      <c r="P203" t="s">
        <v>157</v>
      </c>
      <c r="Q203" t="s">
        <v>118</v>
      </c>
      <c r="R203" t="s">
        <v>119</v>
      </c>
      <c r="S203" t="s">
        <v>119</v>
      </c>
      <c r="T203" t="s">
        <v>120</v>
      </c>
      <c r="U203" t="s">
        <v>121</v>
      </c>
      <c r="V203" t="s">
        <v>129</v>
      </c>
      <c r="Y203">
        <v>2</v>
      </c>
      <c r="Z203">
        <v>0</v>
      </c>
      <c r="AA203">
        <v>2024</v>
      </c>
      <c r="AB203">
        <v>0.92</v>
      </c>
      <c r="AC203">
        <v>1.27</v>
      </c>
      <c r="AD203">
        <v>-0.62</v>
      </c>
      <c r="AE203">
        <v>2.86</v>
      </c>
      <c r="AH203">
        <v>677587</v>
      </c>
      <c r="AI203">
        <v>2</v>
      </c>
      <c r="AJ203">
        <v>4</v>
      </c>
      <c r="AK203" t="s">
        <v>123</v>
      </c>
      <c r="AR203">
        <v>-9.3898597068721301</v>
      </c>
      <c r="AS203">
        <v>-130.305529984412</v>
      </c>
      <c r="AT203">
        <v>-3.6270871059295602</v>
      </c>
      <c r="AU203">
        <v>12.621699339223399</v>
      </c>
      <c r="AV203">
        <v>30.139743418892301</v>
      </c>
      <c r="AW203">
        <v>-17.180758069480799</v>
      </c>
      <c r="AX203">
        <v>3.2</v>
      </c>
      <c r="AY203">
        <v>1.47</v>
      </c>
      <c r="AZ203">
        <v>177</v>
      </c>
      <c r="BA203">
        <v>73.599999999999994</v>
      </c>
      <c r="BB203">
        <v>19</v>
      </c>
      <c r="BC203">
        <v>89.8</v>
      </c>
      <c r="BD203">
        <v>2442</v>
      </c>
      <c r="BE203">
        <v>6.7</v>
      </c>
      <c r="BF203">
        <v>746607</v>
      </c>
      <c r="BG203">
        <v>668939</v>
      </c>
      <c r="BH203">
        <v>663624</v>
      </c>
      <c r="BI203">
        <v>702616</v>
      </c>
      <c r="BJ203">
        <v>602104</v>
      </c>
      <c r="BK203">
        <v>683002</v>
      </c>
      <c r="BL203">
        <v>681297</v>
      </c>
      <c r="BM203">
        <v>656775</v>
      </c>
      <c r="BN203">
        <v>623993</v>
      </c>
      <c r="BO203">
        <v>53.83</v>
      </c>
      <c r="BW203">
        <v>34</v>
      </c>
      <c r="BX203">
        <v>3</v>
      </c>
      <c r="BY203" t="s">
        <v>144</v>
      </c>
      <c r="BZ203">
        <v>5</v>
      </c>
      <c r="CA203">
        <v>2</v>
      </c>
      <c r="CB203">
        <v>5</v>
      </c>
      <c r="CC203">
        <v>2</v>
      </c>
      <c r="CD203">
        <v>2</v>
      </c>
      <c r="CE203">
        <v>5</v>
      </c>
      <c r="CF203">
        <v>5</v>
      </c>
      <c r="CG203">
        <v>2</v>
      </c>
      <c r="CH203" t="s">
        <v>126</v>
      </c>
      <c r="CI203" t="s">
        <v>126</v>
      </c>
      <c r="CJ203">
        <v>122</v>
      </c>
      <c r="CK203">
        <v>0</v>
      </c>
      <c r="CL203">
        <v>-0.04</v>
      </c>
      <c r="CM203">
        <v>65.400000000000006</v>
      </c>
      <c r="CN203">
        <v>6.4</v>
      </c>
      <c r="CP203">
        <v>0.04</v>
      </c>
      <c r="CQ203">
        <v>88</v>
      </c>
      <c r="CR203">
        <v>3</v>
      </c>
      <c r="CS203">
        <v>3</v>
      </c>
      <c r="CT203">
        <v>0.85699999999999998</v>
      </c>
      <c r="CU203">
        <v>0.85699999999999998</v>
      </c>
      <c r="CV203">
        <v>26</v>
      </c>
      <c r="CW203">
        <v>26</v>
      </c>
      <c r="CX203">
        <v>27</v>
      </c>
      <c r="CY203">
        <v>27</v>
      </c>
      <c r="CZ203">
        <v>3</v>
      </c>
      <c r="DA203">
        <v>2</v>
      </c>
      <c r="DB203">
        <v>6</v>
      </c>
      <c r="DC203">
        <v>2</v>
      </c>
      <c r="DD203">
        <v>6</v>
      </c>
      <c r="DE203">
        <v>1</v>
      </c>
      <c r="DF203">
        <v>1.6</v>
      </c>
      <c r="DG203">
        <v>0.92</v>
      </c>
      <c r="DH203">
        <v>0.92</v>
      </c>
      <c r="DI203">
        <v>21</v>
      </c>
      <c r="DJ203" s="6">
        <f>(-AS203-SQRT(AS203^2-2*AV203*(50-BO203)))/AV203</f>
        <v>-2.9293220727763223E-2</v>
      </c>
      <c r="DK203" s="2">
        <f>AR203+AU203*$DJ203</f>
        <v>-9.759589931575464</v>
      </c>
      <c r="DL203" s="2">
        <f>AS203+AV203*$DJ203</f>
        <v>-131.18842014105977</v>
      </c>
      <c r="DM203" s="2">
        <f>AT203+AW203*$DJ203</f>
        <v>-3.12380736752996</v>
      </c>
      <c r="DN203" s="4">
        <f>(-DL203-SQRT(DL203^2-2*AV203*(BO203-17/12)))/AV203</f>
        <v>0.41976818518843573</v>
      </c>
      <c r="DO203" s="12">
        <f t="shared" si="58"/>
        <v>-4.4614021059555791</v>
      </c>
      <c r="DP203" s="12">
        <f t="shared" si="59"/>
        <v>-118.53671474406624</v>
      </c>
      <c r="DQ203" s="12">
        <f t="shared" si="60"/>
        <v>-10.335743002517487</v>
      </c>
      <c r="DR203" s="5">
        <f>(2 *DK203 +AU203*$DN203)/2</f>
        <v>-7.110496018765522</v>
      </c>
      <c r="DS203" s="5">
        <f>(2 *DL203 +AV203*$DN203)/2</f>
        <v>-124.86256744256301</v>
      </c>
      <c r="DT203" s="5">
        <f>(2 *DM203 +AW203*$DN203)/2</f>
        <v>-6.7297751850237244</v>
      </c>
      <c r="DU203" s="5">
        <f>SQRT(DR203^2+DS203^2+DT203^2)</f>
        <v>125.24579743856653</v>
      </c>
      <c r="DV203" s="16">
        <f>DR203/$DU203</f>
        <v>-5.6772332199435623E-2</v>
      </c>
      <c r="DW203" s="16">
        <f>DS203/$DU203</f>
        <v>-0.99694017680560099</v>
      </c>
      <c r="DX203" s="16">
        <f>DT203/$DU203</f>
        <v>-5.3732542908872458E-2</v>
      </c>
      <c r="DY203" s="16">
        <f t="shared" si="61"/>
        <v>31.569709456088457</v>
      </c>
      <c r="DZ203" s="9">
        <f>AU203+$DY203*DV203</f>
        <v>10.829413306542682</v>
      </c>
      <c r="EA203" s="9">
        <f>AV203+$DY203*DW203</f>
        <v>-1.3333683079619796</v>
      </c>
      <c r="EB203" s="9">
        <f>AW203+$DY203*DX203+32.174</f>
        <v>13.296921162549292</v>
      </c>
      <c r="EC203" s="9">
        <f t="shared" si="62"/>
        <v>17.200644639421288</v>
      </c>
      <c r="ED203" s="22">
        <f t="shared" si="63"/>
        <v>0.20369761844357431</v>
      </c>
      <c r="EE203" s="22">
        <f t="shared" si="64"/>
        <v>0.15471550057844494</v>
      </c>
      <c r="EF203" s="22">
        <f t="shared" si="65"/>
        <v>1529.2696361386083</v>
      </c>
      <c r="EG203" s="23">
        <f t="shared" si="66"/>
        <v>0.62623654223530234</v>
      </c>
      <c r="EH203" s="12">
        <f>IF(S203="L",1,-1)</f>
        <v>1</v>
      </c>
      <c r="EI203" s="10">
        <f>DEGREES(ATAN(DM203/SQRT(DL203^2+DK203^2)))</f>
        <v>-1.3602893428885825</v>
      </c>
      <c r="EJ203" s="10">
        <f>-DEGREES(ATAN(DK203/SQRT(DL203^2+DM203^2)))*EH203</f>
        <v>4.2534055368981738</v>
      </c>
      <c r="EK203" s="10">
        <f>DEGREES(ATAN(DQ203/SQRT(DP203^2+DO203^2)))</f>
        <v>-4.9797620340127668</v>
      </c>
      <c r="EL203" s="10">
        <f>-DEGREES(ATAN(DO203/SQRT(DP203^2+DQ203^2)))*EH203</f>
        <v>2.1473014523903937</v>
      </c>
      <c r="EM203" s="15">
        <f>(AD203-D203- (DK203/DL203)*(17/12-BO203))*12*EH203</f>
        <v>10.910651772187096</v>
      </c>
      <c r="EN203" s="15">
        <f>(AE203-E203-(DM203/DL203)*(17/12-BO203)+0.5*32.174*DN203^2)*12</f>
        <v>15.031931193978565</v>
      </c>
      <c r="EO203" s="15">
        <f t="shared" si="67"/>
        <v>18.574210010507453</v>
      </c>
      <c r="EP203" s="15">
        <f>EM203/DN203*0.4</f>
        <v>10.396835355484846</v>
      </c>
      <c r="EQ203" s="15">
        <f>EN203/DN203*0.4</f>
        <v>14.324030952684675</v>
      </c>
      <c r="ER203" s="17">
        <f>SIN(RADIANS(CJ203))*EH203</f>
        <v>0.84804809615642607</v>
      </c>
      <c r="ES203" s="17">
        <f t="shared" si="68"/>
        <v>0.52991926423320479</v>
      </c>
      <c r="ET203" s="16">
        <f t="shared" si="69"/>
        <v>1</v>
      </c>
      <c r="EU203" s="20">
        <f>(0.5*DZ203*DN203^2)*12*EH203</f>
        <v>11.449202026596552</v>
      </c>
      <c r="EV203" s="20">
        <f>(0.5*EB203*DN203^2)*12</f>
        <v>14.05793023245104</v>
      </c>
      <c r="EW203" s="20">
        <f t="shared" si="70"/>
        <v>18.130351057447385</v>
      </c>
      <c r="EX203" s="14">
        <f t="shared" si="71"/>
        <v>-3.9262076703193483</v>
      </c>
      <c r="EY203" s="14">
        <f t="shared" si="72"/>
        <v>4.4503079397988152</v>
      </c>
      <c r="EZ203" s="5">
        <f t="shared" si="73"/>
        <v>-4.8411716648333805</v>
      </c>
      <c r="FA203" s="5">
        <f t="shared" si="74"/>
        <v>5.1890994914974282</v>
      </c>
      <c r="FB203" s="9">
        <f>IFERROR(INDEX('Pitcher Heights'!$B:$B,MATCH(H203,'Pitcher Heights'!A:A,0)),75)</f>
        <v>77</v>
      </c>
      <c r="FC203" s="26">
        <f>(9.58+0.31*FB203+1.02*ABS(D203)-2.57*E203-1.88*BE203)</f>
        <v>8.648100000000003</v>
      </c>
      <c r="FD203" s="26">
        <f>17.16 -0.25*FB203-0.85*ABS(D203)+2.53*E203+0.665*BE203</f>
        <v>14.746700000000001</v>
      </c>
      <c r="FE203" s="26">
        <f t="shared" si="75"/>
        <v>1.7487353554848433</v>
      </c>
      <c r="FF203" s="26">
        <f t="shared" si="76"/>
        <v>-0.42266904731532584</v>
      </c>
    </row>
    <row r="204" spans="1:162" x14ac:dyDescent="0.25">
      <c r="A204" t="s">
        <v>127</v>
      </c>
      <c r="B204" s="1">
        <v>45505</v>
      </c>
      <c r="C204">
        <v>93.5</v>
      </c>
      <c r="D204">
        <v>1.89</v>
      </c>
      <c r="E204">
        <v>5.4</v>
      </c>
      <c r="F204" t="s">
        <v>206</v>
      </c>
      <c r="G204">
        <v>683002</v>
      </c>
      <c r="H204">
        <v>682120</v>
      </c>
      <c r="J204" t="s">
        <v>145</v>
      </c>
      <c r="O204">
        <v>8</v>
      </c>
      <c r="P204" t="s">
        <v>221</v>
      </c>
      <c r="Q204" t="s">
        <v>118</v>
      </c>
      <c r="R204" t="s">
        <v>119</v>
      </c>
      <c r="S204" t="s">
        <v>119</v>
      </c>
      <c r="T204" t="s">
        <v>120</v>
      </c>
      <c r="U204" t="s">
        <v>121</v>
      </c>
      <c r="V204" t="s">
        <v>129</v>
      </c>
      <c r="Y204">
        <v>1</v>
      </c>
      <c r="Z204">
        <v>1</v>
      </c>
      <c r="AA204">
        <v>2024</v>
      </c>
      <c r="AB204">
        <v>1.23</v>
      </c>
      <c r="AC204">
        <v>0.31</v>
      </c>
      <c r="AD204">
        <v>-7.0000000000000007E-2</v>
      </c>
      <c r="AE204">
        <v>1.88</v>
      </c>
      <c r="AG204">
        <v>596103</v>
      </c>
      <c r="AH204">
        <v>668939</v>
      </c>
      <c r="AI204">
        <v>1</v>
      </c>
      <c r="AJ204">
        <v>8</v>
      </c>
      <c r="AK204" t="s">
        <v>140</v>
      </c>
      <c r="AR204">
        <v>-7.82267247280992</v>
      </c>
      <c r="AS204">
        <v>-135.91517690192501</v>
      </c>
      <c r="AT204">
        <v>-4.0276238683681003</v>
      </c>
      <c r="AU204">
        <v>16.942614007008501</v>
      </c>
      <c r="AV204">
        <v>29.442634841340901</v>
      </c>
      <c r="AW204">
        <v>-27.6107712594</v>
      </c>
      <c r="AX204">
        <v>3.73</v>
      </c>
      <c r="AY204">
        <v>1.65</v>
      </c>
      <c r="BC204">
        <v>94.2</v>
      </c>
      <c r="BD204">
        <v>2224</v>
      </c>
      <c r="BE204">
        <v>6.7</v>
      </c>
      <c r="BF204">
        <v>746607</v>
      </c>
      <c r="BG204">
        <v>666310</v>
      </c>
      <c r="BH204">
        <v>647304</v>
      </c>
      <c r="BI204">
        <v>671289</v>
      </c>
      <c r="BJ204">
        <v>608070</v>
      </c>
      <c r="BK204">
        <v>677587</v>
      </c>
      <c r="BL204">
        <v>680757</v>
      </c>
      <c r="BM204">
        <v>657041</v>
      </c>
      <c r="BN204">
        <v>678877</v>
      </c>
      <c r="BO204">
        <v>53.77</v>
      </c>
      <c r="BW204">
        <v>67</v>
      </c>
      <c r="BX204">
        <v>3</v>
      </c>
      <c r="BY204" t="s">
        <v>130</v>
      </c>
      <c r="BZ204">
        <v>10</v>
      </c>
      <c r="CA204">
        <v>3</v>
      </c>
      <c r="CB204">
        <v>3</v>
      </c>
      <c r="CC204">
        <v>10</v>
      </c>
      <c r="CD204">
        <v>3</v>
      </c>
      <c r="CE204">
        <v>10</v>
      </c>
      <c r="CF204">
        <v>3</v>
      </c>
      <c r="CG204">
        <v>10</v>
      </c>
      <c r="CH204" t="s">
        <v>126</v>
      </c>
      <c r="CI204" t="s">
        <v>126</v>
      </c>
      <c r="CJ204">
        <v>126</v>
      </c>
      <c r="CK204">
        <v>0</v>
      </c>
      <c r="CL204">
        <v>-7.8E-2</v>
      </c>
      <c r="CP204">
        <v>7.8E-2</v>
      </c>
      <c r="CR204">
        <v>7</v>
      </c>
      <c r="CS204">
        <v>-7</v>
      </c>
      <c r="CT204">
        <v>0.99399999999999999</v>
      </c>
      <c r="CU204">
        <v>6.0000000000000001E-3</v>
      </c>
      <c r="CV204">
        <v>27</v>
      </c>
      <c r="CW204">
        <v>23</v>
      </c>
      <c r="CX204">
        <v>28</v>
      </c>
      <c r="CY204">
        <v>23</v>
      </c>
      <c r="CZ204">
        <v>1</v>
      </c>
      <c r="DA204">
        <v>3</v>
      </c>
      <c r="DB204">
        <v>2</v>
      </c>
      <c r="DC204">
        <v>1</v>
      </c>
      <c r="DD204">
        <v>3</v>
      </c>
      <c r="DE204">
        <v>1</v>
      </c>
      <c r="DF204">
        <v>2.2999999999999998</v>
      </c>
      <c r="DG204">
        <v>1.23</v>
      </c>
      <c r="DH204">
        <v>1.23</v>
      </c>
      <c r="DI204">
        <v>24.8</v>
      </c>
      <c r="DJ204" s="6">
        <f>(-AS204-SQRT(AS204^2-2*AV204*(50-BO204)))/AV204</f>
        <v>-2.7655050710136748E-2</v>
      </c>
      <c r="DK204" s="2">
        <f>AR204+AU204*$DJ204</f>
        <v>-8.2912213223360141</v>
      </c>
      <c r="DL204" s="2">
        <f>AS204+AV204*$DJ204</f>
        <v>-136.72941446150233</v>
      </c>
      <c r="DM204" s="2">
        <f>AT204+AW204*$DJ204</f>
        <v>-3.2640465890434069</v>
      </c>
      <c r="DN204" s="4">
        <f>(-DL204-SQRT(DL204^2-2*AV204*(BO204-17/12)))/AV204</f>
        <v>0.40013588064904188</v>
      </c>
      <c r="DO204" s="12">
        <f t="shared" si="58"/>
        <v>-1.5118735461448756</v>
      </c>
      <c r="DP204" s="12">
        <f t="shared" si="59"/>
        <v>-124.94835984063423</v>
      </c>
      <c r="DQ204" s="12">
        <f t="shared" si="60"/>
        <v>-14.312106862322681</v>
      </c>
      <c r="DR204" s="5">
        <f>(2 *DK204 +AU204*$DN204)/2</f>
        <v>-4.9015474342404453</v>
      </c>
      <c r="DS204" s="5">
        <f>(2 *DL204 +AV204*$DN204)/2</f>
        <v>-130.83888715106826</v>
      </c>
      <c r="DT204" s="5">
        <f>(2 *DM204 +AW204*$DN204)/2</f>
        <v>-8.7880767256830445</v>
      </c>
      <c r="DU204" s="5">
        <f>SQRT(DR204^2+DS204^2+DT204^2)</f>
        <v>131.22526376699184</v>
      </c>
      <c r="DV204" s="16">
        <f>DR204/$DU204</f>
        <v>-3.7352162941305292E-2</v>
      </c>
      <c r="DW204" s="16">
        <f>DS204/$DU204</f>
        <v>-0.99705562324790109</v>
      </c>
      <c r="DX204" s="16">
        <f>DT204/$DU204</f>
        <v>-6.696939654308838E-2</v>
      </c>
      <c r="DY204" s="16">
        <f t="shared" si="61"/>
        <v>30.294384585881001</v>
      </c>
      <c r="DZ204" s="9">
        <f>AU204+$DY204*DV204</f>
        <v>15.811053217750107</v>
      </c>
      <c r="EA204" s="9">
        <f>AV204+$DY204*DW204</f>
        <v>-0.76255166284628828</v>
      </c>
      <c r="EB204" s="9">
        <f>AW204+$DY204*DX204+32.174</f>
        <v>2.5344320862393097</v>
      </c>
      <c r="EC204" s="9">
        <f t="shared" si="62"/>
        <v>16.031039732119531</v>
      </c>
      <c r="ED204" s="22">
        <f t="shared" si="63"/>
        <v>0.17293955378753564</v>
      </c>
      <c r="EE204" s="22">
        <f t="shared" si="64"/>
        <v>0.12001637191179024</v>
      </c>
      <c r="EF204" s="22">
        <f t="shared" si="65"/>
        <v>1242.9252903732447</v>
      </c>
      <c r="EG204" s="23">
        <f t="shared" si="66"/>
        <v>0.55886928523976831</v>
      </c>
      <c r="EH204" s="12">
        <f>IF(S204="L",1,-1)</f>
        <v>1</v>
      </c>
      <c r="EI204" s="10">
        <f>DEGREES(ATAN(DM204/SQRT(DL204^2+DK204^2)))</f>
        <v>-1.3650162722148549</v>
      </c>
      <c r="EJ204" s="10">
        <f>-DEGREES(ATAN(DK204/SQRT(DL204^2+DM204^2)))*EH204</f>
        <v>3.4691597333476194</v>
      </c>
      <c r="EK204" s="10">
        <f>DEGREES(ATAN(DQ204/SQRT(DP204^2+DO204^2)))</f>
        <v>-6.5339449748894349</v>
      </c>
      <c r="EL204" s="10">
        <f>-DEGREES(ATAN(DO204/SQRT(DP204^2+DQ204^2)))*EH204</f>
        <v>0.68874125611891346</v>
      </c>
      <c r="EM204" s="15">
        <f>(AD204-D204- (DK204/DL204)*(17/12-BO204))*12*EH204</f>
        <v>14.576242158712633</v>
      </c>
      <c r="EN204" s="15">
        <f>(AE204-E204-(DM204/DL204)*(17/12-BO204)+0.5*32.174*DN204^2)*12</f>
        <v>3.6655666120116113</v>
      </c>
      <c r="EO204" s="15">
        <f t="shared" si="67"/>
        <v>15.030076981057874</v>
      </c>
      <c r="EP204" s="15">
        <f>EM204/DN204*0.4</f>
        <v>14.571292267086058</v>
      </c>
      <c r="EQ204" s="15">
        <f>EN204/DN204*0.4</f>
        <v>3.6643218359381979</v>
      </c>
      <c r="ER204" s="17">
        <f>SIN(RADIANS(CJ204))*EH204</f>
        <v>0.80901699437494745</v>
      </c>
      <c r="ES204" s="17">
        <f t="shared" si="68"/>
        <v>0.58778525229247303</v>
      </c>
      <c r="ET204" s="16">
        <f t="shared" si="69"/>
        <v>0.99999999999999989</v>
      </c>
      <c r="EU204" s="20">
        <f>(0.5*DZ204*DN204^2)*12*EH204</f>
        <v>15.188925238240872</v>
      </c>
      <c r="EV204" s="20">
        <f>(0.5*EB204*DN204^2)*12</f>
        <v>2.4347081088862179</v>
      </c>
      <c r="EW204" s="20">
        <f t="shared" si="70"/>
        <v>15.382823325656016</v>
      </c>
      <c r="EX204" s="14">
        <f t="shared" si="71"/>
        <v>2.7439597463178078</v>
      </c>
      <c r="EY204" s="14">
        <f t="shared" si="72"/>
        <v>-6.6070885805550432</v>
      </c>
      <c r="EZ204" s="5">
        <f t="shared" si="73"/>
        <v>2.4166544542731074</v>
      </c>
      <c r="FA204" s="5">
        <f t="shared" si="74"/>
        <v>-5.1688909782747832</v>
      </c>
      <c r="FB204" s="9">
        <f>IFERROR(INDEX('Pitcher Heights'!$B:$B,MATCH(H204,'Pitcher Heights'!A:A,0)),75)</f>
        <v>78</v>
      </c>
      <c r="FC204" s="26">
        <f>(9.58+0.31*FB204+1.02*ABS(D204)-2.57*E204-1.88*BE204)</f>
        <v>9.2137999999999955</v>
      </c>
      <c r="FD204" s="26">
        <f>17.16 -0.25*FB204-0.85*ABS(D204)+2.53*E204+0.665*BE204</f>
        <v>14.170999999999999</v>
      </c>
      <c r="FE204" s="26">
        <f t="shared" si="75"/>
        <v>5.3574922670860623</v>
      </c>
      <c r="FF204" s="26">
        <f t="shared" si="76"/>
        <v>-10.506678164061801</v>
      </c>
    </row>
    <row r="205" spans="1:162" x14ac:dyDescent="0.25">
      <c r="A205" t="s">
        <v>143</v>
      </c>
      <c r="B205" s="1">
        <v>45505</v>
      </c>
      <c r="C205">
        <v>89.4</v>
      </c>
      <c r="D205">
        <v>-1.4</v>
      </c>
      <c r="E205">
        <v>5.25</v>
      </c>
      <c r="F205" t="s">
        <v>134</v>
      </c>
      <c r="G205">
        <v>656775</v>
      </c>
      <c r="H205">
        <v>594902</v>
      </c>
      <c r="J205" t="s">
        <v>145</v>
      </c>
      <c r="O205">
        <v>4</v>
      </c>
      <c r="P205" t="s">
        <v>185</v>
      </c>
      <c r="Q205" t="s">
        <v>118</v>
      </c>
      <c r="R205" t="s">
        <v>119</v>
      </c>
      <c r="S205" t="s">
        <v>118</v>
      </c>
      <c r="T205" t="s">
        <v>120</v>
      </c>
      <c r="U205" t="s">
        <v>121</v>
      </c>
      <c r="V205" t="s">
        <v>129</v>
      </c>
      <c r="Y205">
        <v>1</v>
      </c>
      <c r="Z205">
        <v>1</v>
      </c>
      <c r="AA205">
        <v>2024</v>
      </c>
      <c r="AB205">
        <v>-0.65</v>
      </c>
      <c r="AC205">
        <v>1.23</v>
      </c>
      <c r="AD205">
        <v>-0.57999999999999996</v>
      </c>
      <c r="AE205">
        <v>2.44</v>
      </c>
      <c r="AI205">
        <v>1</v>
      </c>
      <c r="AJ205">
        <v>2</v>
      </c>
      <c r="AK205" t="s">
        <v>140</v>
      </c>
      <c r="AR205">
        <v>3.4667090079512701</v>
      </c>
      <c r="AS205">
        <v>-130.17530269495899</v>
      </c>
      <c r="AT205">
        <v>-3.5921038935767799</v>
      </c>
      <c r="AU205">
        <v>-8.1283682954565499</v>
      </c>
      <c r="AV205">
        <v>26.884046240770999</v>
      </c>
      <c r="AW205">
        <v>-17.646495286094499</v>
      </c>
      <c r="AX205">
        <v>3.43</v>
      </c>
      <c r="AY205">
        <v>1.48</v>
      </c>
      <c r="BC205">
        <v>90.8</v>
      </c>
      <c r="BD205">
        <v>1932</v>
      </c>
      <c r="BE205">
        <v>7.1</v>
      </c>
      <c r="BF205">
        <v>746607</v>
      </c>
      <c r="BG205">
        <v>666310</v>
      </c>
      <c r="BH205">
        <v>647304</v>
      </c>
      <c r="BI205">
        <v>671289</v>
      </c>
      <c r="BJ205">
        <v>608070</v>
      </c>
      <c r="BK205">
        <v>677587</v>
      </c>
      <c r="BL205">
        <v>680757</v>
      </c>
      <c r="BM205">
        <v>657041</v>
      </c>
      <c r="BN205">
        <v>678877</v>
      </c>
      <c r="BO205">
        <v>53.44</v>
      </c>
      <c r="BW205">
        <v>13</v>
      </c>
      <c r="BX205">
        <v>3</v>
      </c>
      <c r="BY205" t="s">
        <v>144</v>
      </c>
      <c r="BZ205">
        <v>2</v>
      </c>
      <c r="CA205">
        <v>1</v>
      </c>
      <c r="CB205">
        <v>1</v>
      </c>
      <c r="CC205">
        <v>2</v>
      </c>
      <c r="CD205">
        <v>1</v>
      </c>
      <c r="CE205">
        <v>2</v>
      </c>
      <c r="CF205">
        <v>1</v>
      </c>
      <c r="CG205">
        <v>2</v>
      </c>
      <c r="CH205" t="s">
        <v>126</v>
      </c>
      <c r="CI205" t="s">
        <v>126</v>
      </c>
      <c r="CJ205">
        <v>218</v>
      </c>
      <c r="CK205">
        <v>0</v>
      </c>
      <c r="CL205">
        <v>-3.9E-2</v>
      </c>
      <c r="CP205">
        <v>3.9E-2</v>
      </c>
      <c r="CR205">
        <v>1</v>
      </c>
      <c r="CS205">
        <v>-1</v>
      </c>
      <c r="CT205">
        <v>0.63200000000000001</v>
      </c>
      <c r="CU205">
        <v>0.36799999999999999</v>
      </c>
      <c r="CV205">
        <v>32</v>
      </c>
      <c r="CW205">
        <v>29</v>
      </c>
      <c r="CX205">
        <v>32</v>
      </c>
      <c r="CY205">
        <v>30</v>
      </c>
      <c r="CZ205">
        <v>1</v>
      </c>
      <c r="DA205">
        <v>0</v>
      </c>
      <c r="DB205">
        <v>6</v>
      </c>
      <c r="DC205">
        <v>1</v>
      </c>
      <c r="DD205">
        <v>6</v>
      </c>
      <c r="DE205">
        <v>1</v>
      </c>
      <c r="DF205">
        <v>1.62</v>
      </c>
      <c r="DG205">
        <v>0.65</v>
      </c>
      <c r="DH205">
        <v>-0.65</v>
      </c>
      <c r="DI205">
        <v>40.1</v>
      </c>
      <c r="DJ205" s="6">
        <f>(-AS205-SQRT(AS205^2-2*AV205*(50-BO205)))/AV205</f>
        <v>-2.6354184437524429E-2</v>
      </c>
      <c r="DK205" s="2">
        <f>AR205+AU205*$DJ205</f>
        <v>3.6809255251858581</v>
      </c>
      <c r="DL205" s="2">
        <f>AS205+AV205*$DJ205</f>
        <v>-130.8838098080152</v>
      </c>
      <c r="DM205" s="2">
        <f>AT205+AW205*$DJ205</f>
        <v>-3.1270449021311402</v>
      </c>
      <c r="DN205" s="4">
        <f>(-DL205-SQRT(DL205^2-2*AV205*(BO205-17/12)))/AV205</f>
        <v>0.41518045340778681</v>
      </c>
      <c r="DO205" s="12">
        <f t="shared" si="58"/>
        <v>0.30618589081272862</v>
      </c>
      <c r="DP205" s="12">
        <f t="shared" si="59"/>
        <v>-119.72207930033599</v>
      </c>
      <c r="DQ205" s="12">
        <f t="shared" si="60"/>
        <v>-10.453524816070228</v>
      </c>
      <c r="DR205" s="5">
        <f>(2 *DK205 +AU205*$DN205)/2</f>
        <v>1.9935557079992934</v>
      </c>
      <c r="DS205" s="5">
        <f>(2 *DL205 +AV205*$DN205)/2</f>
        <v>-125.3029445541756</v>
      </c>
      <c r="DT205" s="5">
        <f>(2 *DM205 +AW205*$DN205)/2</f>
        <v>-6.7902848591006837</v>
      </c>
      <c r="DU205" s="5">
        <f>SQRT(DR205^2+DS205^2+DT205^2)</f>
        <v>125.5026300392762</v>
      </c>
      <c r="DV205" s="16">
        <f>DR205/$DU205</f>
        <v>1.5884573154964225E-2</v>
      </c>
      <c r="DW205" s="16">
        <f>DS205/$DU205</f>
        <v>-0.99840891394038422</v>
      </c>
      <c r="DX205" s="16">
        <f>DT205/$DU205</f>
        <v>-5.4104721606038506E-2</v>
      </c>
      <c r="DY205" s="16">
        <f t="shared" si="61"/>
        <v>27.756393668567181</v>
      </c>
      <c r="DZ205" s="9">
        <f>AU205+$DY205*DV205</f>
        <v>-7.6874698297102091</v>
      </c>
      <c r="EA205" s="9">
        <f>AV205+$DY205*DW205</f>
        <v>-0.8281846167649185</v>
      </c>
      <c r="EB205" s="9">
        <f>AW205+$DY205*DX205+32.174</f>
        <v>13.025752761680064</v>
      </c>
      <c r="EC205" s="9">
        <f t="shared" si="62"/>
        <v>15.147716565560849</v>
      </c>
      <c r="ED205" s="22">
        <f t="shared" si="63"/>
        <v>0.17865248794303817</v>
      </c>
      <c r="EE205" s="22">
        <f t="shared" si="64"/>
        <v>0.12593662178461973</v>
      </c>
      <c r="EF205" s="22">
        <f t="shared" si="65"/>
        <v>1247.3603727461007</v>
      </c>
      <c r="EG205" s="23">
        <f t="shared" si="66"/>
        <v>0.64563166291206042</v>
      </c>
      <c r="EH205" s="12">
        <f>IF(S205="L",1,-1)</f>
        <v>-1</v>
      </c>
      <c r="EI205" s="10">
        <f>DEGREES(ATAN(DM205/SQRT(DL205^2+DK205^2)))</f>
        <v>-1.3680960573231589</v>
      </c>
      <c r="EJ205" s="10">
        <f>-DEGREES(ATAN(DK205/SQRT(DL205^2+DM205^2)))*EH205</f>
        <v>1.6104803256975602</v>
      </c>
      <c r="EK205" s="10">
        <f>DEGREES(ATAN(DQ205/SQRT(DP205^2+DO205^2)))</f>
        <v>-4.9901049549296781</v>
      </c>
      <c r="EL205" s="10">
        <f>-DEGREES(ATAN(DO205/SQRT(DP205^2+DQ205^2)))*EH205</f>
        <v>0.14597664795656412</v>
      </c>
      <c r="EM205" s="15">
        <f>(AD205-D205- (DK205/DL205)*(17/12-BO205))*12*EH205</f>
        <v>7.7170086952214039</v>
      </c>
      <c r="EN205" s="15">
        <f>(AE205-E205-(DM205/DL205)*(17/12-BO205)+0.5*32.174*DN205^2)*12</f>
        <v>14.471072116026908</v>
      </c>
      <c r="EO205" s="15">
        <f t="shared" si="67"/>
        <v>16.40012656626083</v>
      </c>
      <c r="EP205" s="15">
        <f>EM205/DN205*0.4</f>
        <v>7.4348477938982569</v>
      </c>
      <c r="EQ205" s="15">
        <f>EN205/DN205*0.4</f>
        <v>13.941958969646908</v>
      </c>
      <c r="ER205" s="17">
        <f>SIN(RADIANS(CJ205))*EH205</f>
        <v>0.61566147532565818</v>
      </c>
      <c r="ES205" s="17">
        <f t="shared" si="68"/>
        <v>0.78801075360672201</v>
      </c>
      <c r="ET205" s="16">
        <f t="shared" si="69"/>
        <v>1</v>
      </c>
      <c r="EU205" s="20">
        <f>(0.5*DZ205*DN205^2)*12*EH205</f>
        <v>7.950756856551056</v>
      </c>
      <c r="EV205" s="20">
        <f>(0.5*EB205*DN205^2)*12</f>
        <v>13.47186985780608</v>
      </c>
      <c r="EW205" s="20">
        <f t="shared" si="70"/>
        <v>15.643075530651178</v>
      </c>
      <c r="EX205" s="14">
        <f t="shared" si="71"/>
        <v>-1.6800821032803519</v>
      </c>
      <c r="EY205" s="14">
        <f t="shared" si="72"/>
        <v>1.1449581201707737</v>
      </c>
      <c r="EZ205" s="5">
        <f t="shared" si="73"/>
        <v>-2.3799174220902604</v>
      </c>
      <c r="FA205" s="5">
        <f t="shared" si="74"/>
        <v>1.5475960213020894</v>
      </c>
      <c r="FB205" s="9">
        <f>IFERROR(INDEX('Pitcher Heights'!$B:$B,MATCH(H205,'Pitcher Heights'!A:A,0)),75)</f>
        <v>76</v>
      </c>
      <c r="FC205" s="26">
        <f>(9.58+0.31*FB205+1.02*ABS(D205)-2.57*E205-1.88*BE205)</f>
        <v>7.7274999999999991</v>
      </c>
      <c r="FD205" s="26">
        <f>17.16 -0.25*FB205-0.85*ABS(D205)+2.53*E205+0.665*BE205</f>
        <v>14.974</v>
      </c>
      <c r="FE205" s="26">
        <f t="shared" si="75"/>
        <v>-0.29265220610174225</v>
      </c>
      <c r="FF205" s="26">
        <f t="shared" si="76"/>
        <v>-1.032041030353092</v>
      </c>
    </row>
    <row r="206" spans="1:162" x14ac:dyDescent="0.25">
      <c r="A206" t="s">
        <v>209</v>
      </c>
      <c r="B206" s="1">
        <v>45505</v>
      </c>
      <c r="C206">
        <v>89.1</v>
      </c>
      <c r="D206">
        <v>-2.64</v>
      </c>
      <c r="E206">
        <v>5.34</v>
      </c>
      <c r="F206" t="s">
        <v>213</v>
      </c>
      <c r="G206">
        <v>647304</v>
      </c>
      <c r="H206">
        <v>572143</v>
      </c>
      <c r="I206" t="s">
        <v>135</v>
      </c>
      <c r="J206" t="s">
        <v>136</v>
      </c>
      <c r="O206">
        <v>7</v>
      </c>
      <c r="P206" t="s">
        <v>222</v>
      </c>
      <c r="Q206" t="s">
        <v>118</v>
      </c>
      <c r="R206" t="s">
        <v>119</v>
      </c>
      <c r="S206" t="s">
        <v>118</v>
      </c>
      <c r="T206" t="s">
        <v>120</v>
      </c>
      <c r="U206" t="s">
        <v>121</v>
      </c>
      <c r="V206" t="s">
        <v>138</v>
      </c>
      <c r="W206">
        <v>4</v>
      </c>
      <c r="X206" t="s">
        <v>148</v>
      </c>
      <c r="Y206">
        <v>0</v>
      </c>
      <c r="Z206">
        <v>0</v>
      </c>
      <c r="AA206">
        <v>2024</v>
      </c>
      <c r="AB206">
        <v>0.28999999999999998</v>
      </c>
      <c r="AC206">
        <v>0.44</v>
      </c>
      <c r="AD206">
        <v>-0.32</v>
      </c>
      <c r="AE206">
        <v>1.73</v>
      </c>
      <c r="AH206">
        <v>657041</v>
      </c>
      <c r="AI206">
        <v>1</v>
      </c>
      <c r="AJ206">
        <v>8</v>
      </c>
      <c r="AK206" t="s">
        <v>123</v>
      </c>
      <c r="AL206">
        <v>146.24</v>
      </c>
      <c r="AM206">
        <v>148.96</v>
      </c>
      <c r="AR206">
        <v>5.1377163688154397</v>
      </c>
      <c r="AS206">
        <v>-129.85351187086701</v>
      </c>
      <c r="AT206">
        <v>-3.92963802251725</v>
      </c>
      <c r="AU206">
        <v>2.4889012254729601</v>
      </c>
      <c r="AV206">
        <v>22.005186000136199</v>
      </c>
      <c r="AW206">
        <v>-26.583544907389399</v>
      </c>
      <c r="AX206">
        <v>3.13</v>
      </c>
      <c r="AY206">
        <v>1.5</v>
      </c>
      <c r="AZ206">
        <v>140</v>
      </c>
      <c r="BA206">
        <v>80.3</v>
      </c>
      <c r="BB206">
        <v>12</v>
      </c>
      <c r="BC206">
        <v>90.7</v>
      </c>
      <c r="BD206">
        <v>2389</v>
      </c>
      <c r="BE206">
        <v>6.7</v>
      </c>
      <c r="BF206">
        <v>746607</v>
      </c>
      <c r="BG206">
        <v>668939</v>
      </c>
      <c r="BH206">
        <v>663624</v>
      </c>
      <c r="BI206">
        <v>702616</v>
      </c>
      <c r="BJ206">
        <v>602104</v>
      </c>
      <c r="BK206">
        <v>683002</v>
      </c>
      <c r="BL206">
        <v>596103</v>
      </c>
      <c r="BM206">
        <v>656775</v>
      </c>
      <c r="BN206">
        <v>623993</v>
      </c>
      <c r="BO206">
        <v>53.75</v>
      </c>
      <c r="BP206">
        <v>0.49099999999999999</v>
      </c>
      <c r="BQ206">
        <v>0.442</v>
      </c>
      <c r="BR206">
        <v>0</v>
      </c>
      <c r="BS206">
        <v>1</v>
      </c>
      <c r="BT206">
        <v>0</v>
      </c>
      <c r="BU206">
        <v>0</v>
      </c>
      <c r="BV206">
        <v>4</v>
      </c>
      <c r="BW206">
        <v>71</v>
      </c>
      <c r="BX206">
        <v>1</v>
      </c>
      <c r="BY206" t="s">
        <v>211</v>
      </c>
      <c r="BZ206">
        <v>10</v>
      </c>
      <c r="CA206">
        <v>3</v>
      </c>
      <c r="CB206">
        <v>10</v>
      </c>
      <c r="CC206">
        <v>3</v>
      </c>
      <c r="CD206">
        <v>3</v>
      </c>
      <c r="CE206">
        <v>10</v>
      </c>
      <c r="CF206">
        <v>10</v>
      </c>
      <c r="CG206">
        <v>3</v>
      </c>
      <c r="CH206" t="s">
        <v>125</v>
      </c>
      <c r="CI206" t="s">
        <v>126</v>
      </c>
      <c r="CJ206">
        <v>159</v>
      </c>
      <c r="CK206">
        <v>0</v>
      </c>
      <c r="CL206">
        <v>-0.30099999999999999</v>
      </c>
      <c r="CM206">
        <v>71.900000000000006</v>
      </c>
      <c r="CN206">
        <v>7.6</v>
      </c>
      <c r="CO206">
        <v>0.50900000000000001</v>
      </c>
      <c r="CP206">
        <v>0.30099999999999999</v>
      </c>
      <c r="CQ206">
        <v>88</v>
      </c>
      <c r="CR206">
        <v>7</v>
      </c>
      <c r="CS206">
        <v>7</v>
      </c>
      <c r="CT206">
        <v>0.999</v>
      </c>
      <c r="CU206">
        <v>0.999</v>
      </c>
      <c r="CV206">
        <v>34</v>
      </c>
      <c r="CW206">
        <v>27</v>
      </c>
      <c r="CX206">
        <v>34</v>
      </c>
      <c r="CY206">
        <v>27</v>
      </c>
      <c r="CZ206">
        <v>1</v>
      </c>
      <c r="DA206">
        <v>4</v>
      </c>
      <c r="DB206">
        <v>1</v>
      </c>
      <c r="DC206">
        <v>2</v>
      </c>
      <c r="DD206">
        <v>3</v>
      </c>
      <c r="DE206">
        <v>1</v>
      </c>
      <c r="DF206">
        <v>2.38</v>
      </c>
      <c r="DG206">
        <v>-0.28999999999999998</v>
      </c>
      <c r="DH206">
        <v>0.28999999999999998</v>
      </c>
      <c r="DI206">
        <v>29.7</v>
      </c>
      <c r="DJ206" s="6">
        <f>(-AS206-SQRT(AS206^2-2*AV206*(50-BO206)))/AV206</f>
        <v>-2.8808375274329358E-2</v>
      </c>
      <c r="DK206" s="2">
        <f>AR206+AU206*$DJ206</f>
        <v>5.0660151682912762</v>
      </c>
      <c r="DL206" s="2">
        <f>AS206+AV206*$DJ206</f>
        <v>-130.48744552714035</v>
      </c>
      <c r="DM206" s="2">
        <f>AT206+AW206*$DJ206</f>
        <v>-3.1638092847031891</v>
      </c>
      <c r="DN206" s="4">
        <f>(-DL206-SQRT(DL206^2-2*AV206*(BO206-17/12)))/AV206</f>
        <v>0.41562600755742907</v>
      </c>
      <c r="DO206" s="12">
        <f t="shared" si="58"/>
        <v>6.1004672478393953</v>
      </c>
      <c r="DP206" s="12">
        <f t="shared" si="59"/>
        <v>-121.34151792434511</v>
      </c>
      <c r="DQ206" s="12">
        <f t="shared" si="60"/>
        <v>-14.212621921285072</v>
      </c>
      <c r="DR206" s="5">
        <f>(2 *DK206 +AU206*$DN206)/2</f>
        <v>5.5832412080653357</v>
      </c>
      <c r="DS206" s="5">
        <f>(2 *DL206 +AV206*$DN206)/2</f>
        <v>-125.91448172574273</v>
      </c>
      <c r="DT206" s="5">
        <f>(2 *DM206 +AW206*$DN206)/2</f>
        <v>-8.6882156029941306</v>
      </c>
      <c r="DU206" s="5">
        <f>SQRT(DR206^2+DS206^2+DT206^2)</f>
        <v>126.33730399614339</v>
      </c>
      <c r="DV206" s="16">
        <f>DR206/$DU206</f>
        <v>4.4193132443571627E-2</v>
      </c>
      <c r="DW206" s="16">
        <f>DS206/$DU206</f>
        <v>-0.99665322705941573</v>
      </c>
      <c r="DX206" s="16">
        <f>DT206/$DU206</f>
        <v>-6.8769993724572043E-2</v>
      </c>
      <c r="DY206" s="16">
        <f t="shared" si="61"/>
        <v>22.206002859218458</v>
      </c>
      <c r="DZ206" s="9">
        <f>AU206+$DY206*DV206</f>
        <v>3.4702540508727315</v>
      </c>
      <c r="EA206" s="9">
        <f>AV206+$DY206*DW206</f>
        <v>-0.12649840959448966</v>
      </c>
      <c r="EB206" s="9">
        <f>AW206+$DY206*DX206+32.174</f>
        <v>4.0633484153343176</v>
      </c>
      <c r="EC206" s="9">
        <f t="shared" si="62"/>
        <v>5.3450411943808671</v>
      </c>
      <c r="ED206" s="22">
        <f t="shared" si="63"/>
        <v>6.2209312124554661E-2</v>
      </c>
      <c r="EE206" s="22">
        <f t="shared" si="64"/>
        <v>3.3988044889185227E-2</v>
      </c>
      <c r="EF206" s="22">
        <f t="shared" si="65"/>
        <v>338.87916215581345</v>
      </c>
      <c r="EG206" s="23">
        <f t="shared" si="66"/>
        <v>0.14184979579565235</v>
      </c>
      <c r="EH206" s="12">
        <f>IF(S206="L",1,-1)</f>
        <v>-1</v>
      </c>
      <c r="EI206" s="10">
        <f>DEGREES(ATAN(DM206/SQRT(DL206^2+DK206^2)))</f>
        <v>-1.3878808688695008</v>
      </c>
      <c r="EJ206" s="10">
        <f>-DEGREES(ATAN(DK206/SQRT(DL206^2+DM206^2)))*EH206</f>
        <v>2.2226692439661484</v>
      </c>
      <c r="EK206" s="10">
        <f>DEGREES(ATAN(DQ206/SQRT(DP206^2+DO206^2)))</f>
        <v>-6.6722120593647771</v>
      </c>
      <c r="EL206" s="10">
        <f>-DEGREES(ATAN(DO206/SQRT(DP206^2+DQ206^2)))*EH206</f>
        <v>2.8586231217660272</v>
      </c>
      <c r="EM206" s="15">
        <f>(AD206-D206- (DK206/DL206)*(17/12-BO206))*12*EH206</f>
        <v>-3.458669575187578</v>
      </c>
      <c r="EN206" s="15">
        <f>(AE206-E206-(DM206/DL206)*(17/12-BO206)+0.5*32.174*DN206^2)*12</f>
        <v>5.2539209656210701</v>
      </c>
      <c r="EO206" s="15">
        <f t="shared" si="67"/>
        <v>6.2901574498036901</v>
      </c>
      <c r="EP206" s="15">
        <f>EM206/DN206*0.4</f>
        <v>-3.3286363339134177</v>
      </c>
      <c r="EQ206" s="15">
        <f>EN206/DN206*0.4</f>
        <v>5.0563928821466844</v>
      </c>
      <c r="ER206" s="17">
        <f>SIN(RADIANS(CJ206))*EH206</f>
        <v>-0.35836794954530021</v>
      </c>
      <c r="ES206" s="17">
        <f t="shared" si="68"/>
        <v>0.93358042649720174</v>
      </c>
      <c r="ET206" s="16">
        <f t="shared" si="69"/>
        <v>1</v>
      </c>
      <c r="EU206" s="20">
        <f>(0.5*DZ206*DN206^2)*12*EH206</f>
        <v>-3.5968137613269926</v>
      </c>
      <c r="EV206" s="20">
        <f>(0.5*EB206*DN206^2)*12</f>
        <v>4.211538199534747</v>
      </c>
      <c r="EW206" s="20">
        <f t="shared" si="70"/>
        <v>5.5384224504647177</v>
      </c>
      <c r="EX206" s="14">
        <f t="shared" si="71"/>
        <v>-1.6120206640382946</v>
      </c>
      <c r="EY206" s="14">
        <f t="shared" si="72"/>
        <v>-0.95902459389178141</v>
      </c>
      <c r="EZ206" s="5">
        <f t="shared" si="73"/>
        <v>-1.2044787475843348</v>
      </c>
      <c r="FA206" s="5">
        <f t="shared" si="74"/>
        <v>-0.61844690910120992</v>
      </c>
      <c r="FB206" s="9">
        <f>IFERROR(INDEX('Pitcher Heights'!$B:$B,MATCH(H206,'Pitcher Heights'!A:A,0)),75)</f>
        <v>76</v>
      </c>
      <c r="FC206" s="26">
        <f>(9.58+0.31*FB206+1.02*ABS(D206)-2.57*E206-1.88*BE206)</f>
        <v>9.5130000000000017</v>
      </c>
      <c r="FD206" s="26">
        <f>17.16 -0.25*FB206-0.85*ABS(D206)+2.53*E206+0.665*BE206</f>
        <v>13.8817</v>
      </c>
      <c r="FE206" s="26">
        <f t="shared" si="75"/>
        <v>-12.841636333913419</v>
      </c>
      <c r="FF206" s="26">
        <f t="shared" si="76"/>
        <v>-8.8253071178533169</v>
      </c>
    </row>
    <row r="207" spans="1:162" x14ac:dyDescent="0.25">
      <c r="A207" t="s">
        <v>113</v>
      </c>
      <c r="B207" s="1">
        <v>45505</v>
      </c>
      <c r="C207">
        <v>82.8</v>
      </c>
      <c r="D207">
        <v>2.39</v>
      </c>
      <c r="E207">
        <v>5.63</v>
      </c>
      <c r="F207" t="s">
        <v>114</v>
      </c>
      <c r="G207">
        <v>680757</v>
      </c>
      <c r="H207">
        <v>669432</v>
      </c>
      <c r="I207" t="s">
        <v>146</v>
      </c>
      <c r="J207" t="s">
        <v>136</v>
      </c>
      <c r="O207">
        <v>7</v>
      </c>
      <c r="P207" t="s">
        <v>157</v>
      </c>
      <c r="Q207" t="s">
        <v>118</v>
      </c>
      <c r="R207" t="s">
        <v>119</v>
      </c>
      <c r="S207" t="s">
        <v>119</v>
      </c>
      <c r="T207" t="s">
        <v>120</v>
      </c>
      <c r="U207" t="s">
        <v>121</v>
      </c>
      <c r="V207" t="s">
        <v>138</v>
      </c>
      <c r="W207">
        <v>8</v>
      </c>
      <c r="X207" t="s">
        <v>148</v>
      </c>
      <c r="Y207">
        <v>2</v>
      </c>
      <c r="Z207">
        <v>1</v>
      </c>
      <c r="AA207">
        <v>2024</v>
      </c>
      <c r="AB207">
        <v>-0.14000000000000001</v>
      </c>
      <c r="AC207">
        <v>0.64</v>
      </c>
      <c r="AD207">
        <v>-0.77</v>
      </c>
      <c r="AE207">
        <v>1.74</v>
      </c>
      <c r="AH207">
        <v>677587</v>
      </c>
      <c r="AI207">
        <v>2</v>
      </c>
      <c r="AJ207">
        <v>4</v>
      </c>
      <c r="AK207" t="s">
        <v>123</v>
      </c>
      <c r="AL207">
        <v>98.32</v>
      </c>
      <c r="AM207">
        <v>101.2</v>
      </c>
      <c r="AR207">
        <v>-6.9956739171765401</v>
      </c>
      <c r="AS207">
        <v>-120.406355213688</v>
      </c>
      <c r="AT207">
        <v>-3.7326419560439499</v>
      </c>
      <c r="AU207">
        <v>-0.13187990306754499</v>
      </c>
      <c r="AV207">
        <v>21.200845912006599</v>
      </c>
      <c r="AW207">
        <v>-25.390100780405799</v>
      </c>
      <c r="AX207">
        <v>3.2</v>
      </c>
      <c r="AY207">
        <v>1.47</v>
      </c>
      <c r="AZ207">
        <v>220</v>
      </c>
      <c r="BA207">
        <v>71.900000000000006</v>
      </c>
      <c r="BB207">
        <v>22</v>
      </c>
      <c r="BC207">
        <v>83.9</v>
      </c>
      <c r="BD207">
        <v>2265</v>
      </c>
      <c r="BE207">
        <v>6.8</v>
      </c>
      <c r="BF207">
        <v>746607</v>
      </c>
      <c r="BG207">
        <v>668939</v>
      </c>
      <c r="BH207">
        <v>663624</v>
      </c>
      <c r="BI207">
        <v>702616</v>
      </c>
      <c r="BJ207">
        <v>602104</v>
      </c>
      <c r="BK207">
        <v>683002</v>
      </c>
      <c r="BL207">
        <v>681297</v>
      </c>
      <c r="BM207">
        <v>656775</v>
      </c>
      <c r="BN207">
        <v>623993</v>
      </c>
      <c r="BO207">
        <v>53.65</v>
      </c>
      <c r="BP207">
        <v>0.98599999999999999</v>
      </c>
      <c r="BQ207">
        <v>0.90300000000000002</v>
      </c>
      <c r="BR207">
        <v>0.9</v>
      </c>
      <c r="BS207">
        <v>1</v>
      </c>
      <c r="BT207">
        <v>1</v>
      </c>
      <c r="BU207">
        <v>0</v>
      </c>
      <c r="BV207">
        <v>4</v>
      </c>
      <c r="BW207">
        <v>34</v>
      </c>
      <c r="BX207">
        <v>4</v>
      </c>
      <c r="BY207" t="s">
        <v>124</v>
      </c>
      <c r="BZ207">
        <v>5</v>
      </c>
      <c r="CA207">
        <v>2</v>
      </c>
      <c r="CB207">
        <v>5</v>
      </c>
      <c r="CC207">
        <v>2</v>
      </c>
      <c r="CD207">
        <v>2</v>
      </c>
      <c r="CE207">
        <v>5</v>
      </c>
      <c r="CF207">
        <v>5</v>
      </c>
      <c r="CG207">
        <v>2</v>
      </c>
      <c r="CH207" t="s">
        <v>126</v>
      </c>
      <c r="CI207" t="s">
        <v>126</v>
      </c>
      <c r="CJ207">
        <v>174</v>
      </c>
      <c r="CK207">
        <v>1.0999999999999999E-2</v>
      </c>
      <c r="CL207">
        <v>0.27</v>
      </c>
      <c r="CM207">
        <v>52</v>
      </c>
      <c r="CN207">
        <v>7</v>
      </c>
      <c r="CO207">
        <v>1.0489999999999999</v>
      </c>
      <c r="CP207">
        <v>-0.27</v>
      </c>
      <c r="CQ207">
        <v>88</v>
      </c>
      <c r="CR207">
        <v>3</v>
      </c>
      <c r="CS207">
        <v>3</v>
      </c>
      <c r="CT207">
        <v>0.85699999999999998</v>
      </c>
      <c r="CU207">
        <v>0.85699999999999998</v>
      </c>
      <c r="CV207">
        <v>26</v>
      </c>
      <c r="CW207">
        <v>26</v>
      </c>
      <c r="CX207">
        <v>27</v>
      </c>
      <c r="CY207">
        <v>27</v>
      </c>
      <c r="CZ207">
        <v>3</v>
      </c>
      <c r="DA207">
        <v>2</v>
      </c>
      <c r="DB207">
        <v>6</v>
      </c>
      <c r="DC207">
        <v>2</v>
      </c>
      <c r="DD207">
        <v>6</v>
      </c>
      <c r="DE207">
        <v>1</v>
      </c>
      <c r="DF207">
        <v>2.66</v>
      </c>
      <c r="DG207">
        <v>-0.14000000000000001</v>
      </c>
      <c r="DH207">
        <v>-0.14000000000000001</v>
      </c>
      <c r="DI207">
        <v>22</v>
      </c>
      <c r="DJ207" s="6">
        <f>(-AS207-SQRT(AS207^2-2*AV207*(50-BO207)))/AV207</f>
        <v>-3.0233541216126068E-2</v>
      </c>
      <c r="DK207" s="2">
        <f>AR207+AU207*$DJ207</f>
        <v>-6.9916867206915692</v>
      </c>
      <c r="DL207" s="2">
        <f>AS207+AV207*$DJ207</f>
        <v>-121.04733186238539</v>
      </c>
      <c r="DM207" s="2">
        <f>AT207+AW207*$DJ207</f>
        <v>-2.9650092976179563</v>
      </c>
      <c r="DN207" s="4">
        <f>(-DL207-SQRT(DL207^2-2*AV207*(BO207-17/12)))/AV207</f>
        <v>0.44918056016082447</v>
      </c>
      <c r="DO207" s="12">
        <f t="shared" si="58"/>
        <v>-7.0509246094254046</v>
      </c>
      <c r="DP207" s="12">
        <f t="shared" si="59"/>
        <v>-111.52432401974694</v>
      </c>
      <c r="DQ207" s="12">
        <f t="shared" si="60"/>
        <v>-14.369748988700419</v>
      </c>
      <c r="DR207" s="5">
        <f>(2 *DK207 +AU207*$DN207)/2</f>
        <v>-7.0213056650584864</v>
      </c>
      <c r="DS207" s="5">
        <f>(2 *DL207 +AV207*$DN207)/2</f>
        <v>-116.28582794106617</v>
      </c>
      <c r="DT207" s="5">
        <f>(2 *DM207 +AW207*$DN207)/2</f>
        <v>-8.667379143159188</v>
      </c>
      <c r="DU207" s="5">
        <f>SQRT(DR207^2+DS207^2+DT207^2)</f>
        <v>116.81958728908735</v>
      </c>
      <c r="DV207" s="16">
        <f>DR207/$DU207</f>
        <v>-6.0103838987919267E-2</v>
      </c>
      <c r="DW207" s="16">
        <f>DS207/$DU207</f>
        <v>-0.9954309088021317</v>
      </c>
      <c r="DX207" s="16">
        <f>DT207/$DU207</f>
        <v>-7.4194570827497239E-2</v>
      </c>
      <c r="DY207" s="16">
        <f t="shared" si="61"/>
        <v>21.599379316237759</v>
      </c>
      <c r="DZ207" s="9">
        <f>AU207+$DY207*DV207</f>
        <v>-1.4300855197296931</v>
      </c>
      <c r="EA207" s="9">
        <f>AV207+$DY207*DW207</f>
        <v>-0.29984387031791826</v>
      </c>
      <c r="EB207" s="9">
        <f>AW207+$DY207*DX207+32.174</f>
        <v>5.1813425410856198</v>
      </c>
      <c r="EC207" s="9">
        <f t="shared" si="62"/>
        <v>5.3834339847695132</v>
      </c>
      <c r="ED207" s="22">
        <f t="shared" si="63"/>
        <v>7.3281712384792655E-2</v>
      </c>
      <c r="EE207" s="22">
        <f t="shared" si="64"/>
        <v>4.084078937031331E-2</v>
      </c>
      <c r="EF207" s="22">
        <f t="shared" si="65"/>
        <v>376.52764821253913</v>
      </c>
      <c r="EG207" s="23">
        <f t="shared" si="66"/>
        <v>0.16623737227926672</v>
      </c>
      <c r="EH207" s="12">
        <f>IF(S207="L",1,-1)</f>
        <v>1</v>
      </c>
      <c r="EI207" s="10">
        <f>DEGREES(ATAN(DM207/SQRT(DL207^2+DK207^2)))</f>
        <v>-1.4008243486854959</v>
      </c>
      <c r="EJ207" s="10">
        <f>-DEGREES(ATAN(DK207/SQRT(DL207^2+DM207^2)))*EH207</f>
        <v>3.3047388420287276</v>
      </c>
      <c r="EK207" s="10">
        <f>DEGREES(ATAN(DQ207/SQRT(DP207^2+DO207^2)))</f>
        <v>-7.3275559063487803</v>
      </c>
      <c r="EL207" s="10">
        <f>-DEGREES(ATAN(DO207/SQRT(DP207^2+DQ207^2)))*EH207</f>
        <v>3.5880245135857658</v>
      </c>
      <c r="EM207" s="15">
        <f>(AD207-D207- (DK207/DL207)*(17/12-BO207))*12*EH207</f>
        <v>-1.7160691152476986</v>
      </c>
      <c r="EN207" s="15">
        <f>(AE207-E207-(DM207/DL207)*(17/12-BO207)+0.5*32.174*DN207^2)*12</f>
        <v>7.6224029604129147</v>
      </c>
      <c r="EO207" s="15">
        <f t="shared" si="67"/>
        <v>7.8131888559805454</v>
      </c>
      <c r="EP207" s="15">
        <f>EM207/DN207*0.4</f>
        <v>-1.5281775459145228</v>
      </c>
      <c r="EQ207" s="15">
        <f>EN207/DN207*0.4</f>
        <v>6.7878297829129499</v>
      </c>
      <c r="ER207" s="17">
        <f>SIN(RADIANS(CJ207))*EH207</f>
        <v>0.10452846326765373</v>
      </c>
      <c r="ES207" s="17">
        <f t="shared" si="68"/>
        <v>0.99452189536827329</v>
      </c>
      <c r="ET207" s="16">
        <f t="shared" si="69"/>
        <v>1</v>
      </c>
      <c r="EU207" s="20">
        <f>(0.5*DZ207*DN207^2)*12*EH207</f>
        <v>-1.7312315752678931</v>
      </c>
      <c r="EV207" s="20">
        <f>(0.5*EB207*DN207^2)*12</f>
        <v>6.2724247505853263</v>
      </c>
      <c r="EW207" s="20">
        <f t="shared" si="70"/>
        <v>6.5069558949604032</v>
      </c>
      <c r="EX207" s="14">
        <f t="shared" si="71"/>
        <v>-2.4113936755185046</v>
      </c>
      <c r="EY207" s="14">
        <f t="shared" si="72"/>
        <v>-0.19888535914845296</v>
      </c>
      <c r="EZ207" s="5">
        <f t="shared" si="73"/>
        <v>-2.5327697395833026</v>
      </c>
      <c r="FA207" s="5">
        <f t="shared" si="74"/>
        <v>-0.14798442950712776</v>
      </c>
      <c r="FB207" s="9">
        <f>IFERROR(INDEX('Pitcher Heights'!$B:$B,MATCH(H207,'Pitcher Heights'!A:A,0)),75)</f>
        <v>77</v>
      </c>
      <c r="FC207" s="26">
        <f>(9.58+0.31*FB207+1.02*ABS(D207)-2.57*E207-1.88*BE207)</f>
        <v>8.6347000000000094</v>
      </c>
      <c r="FD207" s="26">
        <f>17.16 -0.25*FB207-0.85*ABS(D207)+2.53*E207+0.665*BE207</f>
        <v>14.644399999999999</v>
      </c>
      <c r="FE207" s="26">
        <f t="shared" si="75"/>
        <v>-10.162877545914533</v>
      </c>
      <c r="FF207" s="26">
        <f t="shared" si="76"/>
        <v>-7.8565702170870493</v>
      </c>
    </row>
    <row r="208" spans="1:162" x14ac:dyDescent="0.25">
      <c r="A208" t="s">
        <v>127</v>
      </c>
      <c r="B208" s="1">
        <v>45505</v>
      </c>
      <c r="C208">
        <v>89.6</v>
      </c>
      <c r="D208">
        <v>-1.43</v>
      </c>
      <c r="E208">
        <v>5.27</v>
      </c>
      <c r="F208" t="s">
        <v>134</v>
      </c>
      <c r="G208">
        <v>681297</v>
      </c>
      <c r="H208">
        <v>594902</v>
      </c>
      <c r="J208" t="s">
        <v>116</v>
      </c>
      <c r="O208">
        <v>13</v>
      </c>
      <c r="P208" t="s">
        <v>233</v>
      </c>
      <c r="Q208" t="s">
        <v>118</v>
      </c>
      <c r="R208" t="s">
        <v>119</v>
      </c>
      <c r="S208" t="s">
        <v>118</v>
      </c>
      <c r="T208" t="s">
        <v>120</v>
      </c>
      <c r="U208" t="s">
        <v>121</v>
      </c>
      <c r="V208" t="s">
        <v>122</v>
      </c>
      <c r="Y208">
        <v>1</v>
      </c>
      <c r="Z208">
        <v>1</v>
      </c>
      <c r="AA208">
        <v>2024</v>
      </c>
      <c r="AB208">
        <v>-1.2</v>
      </c>
      <c r="AC208">
        <v>0.96</v>
      </c>
      <c r="AD208">
        <v>-1.2</v>
      </c>
      <c r="AE208">
        <v>2.13</v>
      </c>
      <c r="AI208">
        <v>0</v>
      </c>
      <c r="AJ208">
        <v>1</v>
      </c>
      <c r="AK208" t="s">
        <v>140</v>
      </c>
      <c r="AR208">
        <v>3.1386202748897101</v>
      </c>
      <c r="AS208">
        <v>-130.51496206088601</v>
      </c>
      <c r="AT208">
        <v>-3.8139754174956799</v>
      </c>
      <c r="AU208">
        <v>-14.368619304189099</v>
      </c>
      <c r="AV208">
        <v>27.783972120868501</v>
      </c>
      <c r="AW208">
        <v>-20.663838169249601</v>
      </c>
      <c r="AX208">
        <v>3.45</v>
      </c>
      <c r="AY208">
        <v>1.6</v>
      </c>
      <c r="BC208">
        <v>90.6</v>
      </c>
      <c r="BD208">
        <v>1831</v>
      </c>
      <c r="BE208">
        <v>6.9</v>
      </c>
      <c r="BF208">
        <v>746607</v>
      </c>
      <c r="BG208">
        <v>666310</v>
      </c>
      <c r="BH208">
        <v>647304</v>
      </c>
      <c r="BI208">
        <v>671289</v>
      </c>
      <c r="BJ208">
        <v>608070</v>
      </c>
      <c r="BK208">
        <v>677587</v>
      </c>
      <c r="BL208">
        <v>680757</v>
      </c>
      <c r="BM208">
        <v>657041</v>
      </c>
      <c r="BN208">
        <v>678877</v>
      </c>
      <c r="BO208">
        <v>53.64</v>
      </c>
      <c r="BW208">
        <v>1</v>
      </c>
      <c r="BX208">
        <v>3</v>
      </c>
      <c r="BY208" t="s">
        <v>130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 t="s">
        <v>126</v>
      </c>
      <c r="CI208" t="s">
        <v>126</v>
      </c>
      <c r="CJ208">
        <v>222</v>
      </c>
      <c r="CK208">
        <v>0</v>
      </c>
      <c r="CL208">
        <v>4.8000000000000001E-2</v>
      </c>
      <c r="CP208">
        <v>-4.8000000000000001E-2</v>
      </c>
      <c r="CR208">
        <v>0</v>
      </c>
      <c r="CS208">
        <v>0</v>
      </c>
      <c r="CT208">
        <v>0.5</v>
      </c>
      <c r="CU208">
        <v>0.5</v>
      </c>
      <c r="CV208">
        <v>32</v>
      </c>
      <c r="CW208">
        <v>24</v>
      </c>
      <c r="CX208">
        <v>32</v>
      </c>
      <c r="CY208">
        <v>24</v>
      </c>
      <c r="CZ208">
        <v>1</v>
      </c>
      <c r="DA208">
        <v>0</v>
      </c>
      <c r="DB208">
        <v>6</v>
      </c>
      <c r="DC208">
        <v>1</v>
      </c>
      <c r="DD208">
        <v>6</v>
      </c>
      <c r="DE208">
        <v>1</v>
      </c>
      <c r="DF208">
        <v>1.88</v>
      </c>
      <c r="DG208">
        <v>1.2</v>
      </c>
      <c r="DH208">
        <v>-1.2</v>
      </c>
      <c r="DI208">
        <v>36</v>
      </c>
      <c r="DJ208" s="6">
        <f>(-AS208-SQRT(AS208^2-2*AV208*(50-BO208)))/AV208</f>
        <v>-2.780721906131595E-2</v>
      </c>
      <c r="DK208" s="2">
        <f>AR208+AU208*$DJ208</f>
        <v>3.5381716194899493</v>
      </c>
      <c r="DL208" s="2">
        <f>AS208+AV208*$DJ208</f>
        <v>-131.28755706004449</v>
      </c>
      <c r="DM208" s="2">
        <f>AT208+AW208*$DJ208</f>
        <v>-3.2393715428757743</v>
      </c>
      <c r="DN208" s="4">
        <f>(-DL208-SQRT(DL208^2-2*AV208*(BO208-17/12)))/AV208</f>
        <v>0.41609856617141311</v>
      </c>
      <c r="DO208" s="12">
        <f t="shared" si="58"/>
        <v>-2.4405902708460223</v>
      </c>
      <c r="DP208" s="12">
        <f t="shared" si="59"/>
        <v>-119.72668609800459</v>
      </c>
      <c r="DQ208" s="12">
        <f t="shared" si="60"/>
        <v>-11.837564976698651</v>
      </c>
      <c r="DR208" s="5">
        <f>(2 *DK208 +AU208*$DN208)/2</f>
        <v>0.54879067432196349</v>
      </c>
      <c r="DS208" s="5">
        <f>(2 *DL208 +AV208*$DN208)/2</f>
        <v>-125.50712157902454</v>
      </c>
      <c r="DT208" s="5">
        <f>(2 *DM208 +AW208*$DN208)/2</f>
        <v>-7.5384682597872121</v>
      </c>
      <c r="DU208" s="5">
        <f>SQRT(DR208^2+DS208^2+DT208^2)</f>
        <v>125.7345109425415</v>
      </c>
      <c r="DV208" s="16">
        <f>DR208/$DU208</f>
        <v>4.3646781636010124E-3</v>
      </c>
      <c r="DW208" s="16">
        <f>DS208/$DU208</f>
        <v>-0.99819151192610212</v>
      </c>
      <c r="DX208" s="16">
        <f>DT208/$DU208</f>
        <v>-5.9955442648774143E-2</v>
      </c>
      <c r="DY208" s="16">
        <f t="shared" si="61"/>
        <v>28.486536385082154</v>
      </c>
      <c r="DZ208" s="9">
        <f>AU208+$DY208*DV208</f>
        <v>-14.244284740872505</v>
      </c>
      <c r="EA208" s="9">
        <f>AV208+$DY208*DW208</f>
        <v>-0.65104670289457189</v>
      </c>
      <c r="EB208" s="9">
        <f>AW208+$DY208*DX208+32.174</f>
        <v>9.8022389322523864</v>
      </c>
      <c r="EC208" s="9">
        <f t="shared" si="62"/>
        <v>17.30339266367632</v>
      </c>
      <c r="ED208" s="22">
        <f t="shared" si="63"/>
        <v>0.20332455096925409</v>
      </c>
      <c r="EE208" s="22">
        <f t="shared" si="64"/>
        <v>0.15424807097107412</v>
      </c>
      <c r="EF208" s="22">
        <f t="shared" si="65"/>
        <v>1530.5986111615064</v>
      </c>
      <c r="EG208" s="23">
        <f t="shared" si="66"/>
        <v>0.83593588812752939</v>
      </c>
      <c r="EH208" s="12">
        <f>IF(S208="L",1,-1)</f>
        <v>-1</v>
      </c>
      <c r="EI208" s="10">
        <f>DEGREES(ATAN(DM208/SQRT(DL208^2+DK208^2)))</f>
        <v>-1.4129087914412133</v>
      </c>
      <c r="EJ208" s="10">
        <f>-DEGREES(ATAN(DK208/SQRT(DL208^2+DM208^2)))*EH208</f>
        <v>1.5432658869136409</v>
      </c>
      <c r="EK208" s="10">
        <f>DEGREES(ATAN(DQ208/SQRT(DP208^2+DO208^2)))</f>
        <v>-5.6454064311130505</v>
      </c>
      <c r="EL208" s="10">
        <f>-DEGREES(ATAN(DO208/SQRT(DP208^2+DQ208^2)))*EH208</f>
        <v>-1.1621295679198711</v>
      </c>
      <c r="EM208" s="15">
        <f>(AD208-D208- (DK208/DL208)*(17/12-BO208))*12*EH208</f>
        <v>14.128892139929732</v>
      </c>
      <c r="EN208" s="15">
        <f>(AE208-E208-(DM208/DL208)*(17/12-BO208)+0.5*32.174*DN208^2)*12</f>
        <v>11.205873427518517</v>
      </c>
      <c r="EO208" s="15">
        <f t="shared" si="67"/>
        <v>18.033224680442867</v>
      </c>
      <c r="EP208" s="15">
        <f>EM208/DN208*0.4</f>
        <v>13.582255060315966</v>
      </c>
      <c r="EQ208" s="15">
        <f>EN208/DN208*0.4</f>
        <v>10.772325923278691</v>
      </c>
      <c r="ER208" s="17">
        <f>SIN(RADIANS(CJ208))*EH208</f>
        <v>0.66913060635885824</v>
      </c>
      <c r="ES208" s="17">
        <f t="shared" si="68"/>
        <v>0.74314482547739424</v>
      </c>
      <c r="ET208" s="16">
        <f t="shared" si="69"/>
        <v>1</v>
      </c>
      <c r="EU208" s="20">
        <f>(0.5*DZ208*DN208^2)*12*EH208</f>
        <v>14.797363262042987</v>
      </c>
      <c r="EV208" s="20">
        <f>(0.5*EB208*DN208^2)*12</f>
        <v>10.182841251809627</v>
      </c>
      <c r="EW208" s="20">
        <f t="shared" si="70"/>
        <v>17.962522525202726</v>
      </c>
      <c r="EX208" s="14">
        <f t="shared" si="71"/>
        <v>2.7780896730194371</v>
      </c>
      <c r="EY208" s="14">
        <f t="shared" si="72"/>
        <v>-3.1659144153159158</v>
      </c>
      <c r="EZ208" s="5">
        <f t="shared" si="73"/>
        <v>2.0623095748994693</v>
      </c>
      <c r="FA208" s="5">
        <f t="shared" si="74"/>
        <v>-2.1954241804238368</v>
      </c>
      <c r="FB208" s="9">
        <f>IFERROR(INDEX('Pitcher Heights'!$B:$B,MATCH(H208,'Pitcher Heights'!A:A,0)),75)</f>
        <v>76</v>
      </c>
      <c r="FC208" s="26">
        <f>(9.58+0.31*FB208+1.02*ABS(D208)-2.57*E208-1.88*BE208)</f>
        <v>8.0826999999999973</v>
      </c>
      <c r="FD208" s="26">
        <f>17.16 -0.25*FB208-0.85*ABS(D208)+2.53*E208+0.665*BE208</f>
        <v>14.866099999999999</v>
      </c>
      <c r="FE208" s="26">
        <f t="shared" si="75"/>
        <v>5.4995550603159682</v>
      </c>
      <c r="FF208" s="26">
        <f t="shared" si="76"/>
        <v>-4.0937740767213082</v>
      </c>
    </row>
    <row r="209" spans="1:162" x14ac:dyDescent="0.25">
      <c r="A209" t="s">
        <v>127</v>
      </c>
      <c r="B209" s="1">
        <v>45505</v>
      </c>
      <c r="C209">
        <v>88.4</v>
      </c>
      <c r="D209">
        <v>2.4900000000000002</v>
      </c>
      <c r="E209">
        <v>5.8</v>
      </c>
      <c r="F209" t="s">
        <v>114</v>
      </c>
      <c r="G209">
        <v>647304</v>
      </c>
      <c r="H209">
        <v>669432</v>
      </c>
      <c r="J209" t="s">
        <v>145</v>
      </c>
      <c r="O209">
        <v>5</v>
      </c>
      <c r="P209" t="s">
        <v>117</v>
      </c>
      <c r="Q209" t="s">
        <v>118</v>
      </c>
      <c r="R209" t="s">
        <v>119</v>
      </c>
      <c r="S209" t="s">
        <v>119</v>
      </c>
      <c r="T209" t="s">
        <v>120</v>
      </c>
      <c r="U209" t="s">
        <v>121</v>
      </c>
      <c r="V209" t="s">
        <v>129</v>
      </c>
      <c r="Y209">
        <v>0</v>
      </c>
      <c r="Z209">
        <v>0</v>
      </c>
      <c r="AA209">
        <v>2024</v>
      </c>
      <c r="AB209">
        <v>1.45</v>
      </c>
      <c r="AC209">
        <v>0.71</v>
      </c>
      <c r="AD209">
        <v>-0.27</v>
      </c>
      <c r="AE209">
        <v>2.31</v>
      </c>
      <c r="AI209">
        <v>1</v>
      </c>
      <c r="AJ209">
        <v>5</v>
      </c>
      <c r="AK209" t="s">
        <v>123</v>
      </c>
      <c r="AR209">
        <v>-9.7914672255846504</v>
      </c>
      <c r="AS209">
        <v>-128.39718973606799</v>
      </c>
      <c r="AT209">
        <v>-3.9314188010648499</v>
      </c>
      <c r="AU209">
        <v>18.058694614732499</v>
      </c>
      <c r="AV209">
        <v>24.846231995906301</v>
      </c>
      <c r="AW209">
        <v>-23.716453557171</v>
      </c>
      <c r="AX209">
        <v>3.1</v>
      </c>
      <c r="AY209">
        <v>1.45</v>
      </c>
      <c r="BC209">
        <v>88.9</v>
      </c>
      <c r="BD209">
        <v>2310</v>
      </c>
      <c r="BE209">
        <v>6.6</v>
      </c>
      <c r="BF209">
        <v>746607</v>
      </c>
      <c r="BG209">
        <v>668939</v>
      </c>
      <c r="BH209">
        <v>663624</v>
      </c>
      <c r="BI209">
        <v>702616</v>
      </c>
      <c r="BJ209">
        <v>602104</v>
      </c>
      <c r="BK209">
        <v>683002</v>
      </c>
      <c r="BL209">
        <v>681297</v>
      </c>
      <c r="BM209">
        <v>656775</v>
      </c>
      <c r="BN209">
        <v>623993</v>
      </c>
      <c r="BO209">
        <v>53.92</v>
      </c>
      <c r="BW209">
        <v>40</v>
      </c>
      <c r="BX209">
        <v>1</v>
      </c>
      <c r="BY209" t="s">
        <v>130</v>
      </c>
      <c r="BZ209">
        <v>5</v>
      </c>
      <c r="CA209">
        <v>2</v>
      </c>
      <c r="CB209">
        <v>5</v>
      </c>
      <c r="CC209">
        <v>2</v>
      </c>
      <c r="CD209">
        <v>2</v>
      </c>
      <c r="CE209">
        <v>5</v>
      </c>
      <c r="CF209">
        <v>5</v>
      </c>
      <c r="CG209">
        <v>2</v>
      </c>
      <c r="CH209" t="s">
        <v>125</v>
      </c>
      <c r="CI209" t="s">
        <v>126</v>
      </c>
      <c r="CJ209">
        <v>127</v>
      </c>
      <c r="CK209">
        <v>0</v>
      </c>
      <c r="CL209">
        <v>-2.3E-2</v>
      </c>
      <c r="CP209">
        <v>2.3E-2</v>
      </c>
      <c r="CR209">
        <v>3</v>
      </c>
      <c r="CS209">
        <v>3</v>
      </c>
      <c r="CT209">
        <v>0.88300000000000001</v>
      </c>
      <c r="CU209">
        <v>0.88300000000000001</v>
      </c>
      <c r="CV209">
        <v>26</v>
      </c>
      <c r="CW209">
        <v>27</v>
      </c>
      <c r="CX209">
        <v>27</v>
      </c>
      <c r="CY209">
        <v>27</v>
      </c>
      <c r="CZ209">
        <v>3</v>
      </c>
      <c r="DA209">
        <v>2</v>
      </c>
      <c r="DB209">
        <v>6</v>
      </c>
      <c r="DC209">
        <v>2</v>
      </c>
      <c r="DD209">
        <v>6</v>
      </c>
      <c r="DE209">
        <v>1</v>
      </c>
      <c r="DF209">
        <v>2.21</v>
      </c>
      <c r="DG209">
        <v>1.45</v>
      </c>
      <c r="DH209">
        <v>1.45</v>
      </c>
      <c r="DI209">
        <v>22.2</v>
      </c>
      <c r="DJ209" s="6">
        <f>(-AS209-SQRT(AS209^2-2*AV209*(50-BO209)))/AV209</f>
        <v>-3.0440606755900591E-2</v>
      </c>
      <c r="DK209" s="2">
        <f>AR209+AU209*$DJ209</f>
        <v>-10.341184846876622</v>
      </c>
      <c r="DL209" s="2">
        <f>AS209+AV209*$DJ209</f>
        <v>-129.15352411362124</v>
      </c>
      <c r="DM209" s="2">
        <f>AT209+AW209*$DJ209</f>
        <v>-3.2094755646864277</v>
      </c>
      <c r="DN209" s="4">
        <f>(-DL209-SQRT(DL209^2-2*AV209*(BO209-17/12)))/AV209</f>
        <v>0.42379444843157754</v>
      </c>
      <c r="DO209" s="12">
        <f t="shared" si="58"/>
        <v>-2.6880103232317634</v>
      </c>
      <c r="DP209" s="12">
        <f t="shared" si="59"/>
        <v>-118.62382892931312</v>
      </c>
      <c r="DQ209" s="12">
        <f t="shared" si="60"/>
        <v>-13.260376918700835</v>
      </c>
      <c r="DR209" s="5">
        <f>(2 *DK209 +AU209*$DN209)/2</f>
        <v>-6.5145975850541928</v>
      </c>
      <c r="DS209" s="5">
        <f>(2 *DL209 +AV209*$DN209)/2</f>
        <v>-123.88867652146718</v>
      </c>
      <c r="DT209" s="5">
        <f>(2 *DM209 +AW209*$DN209)/2</f>
        <v>-8.234926241693632</v>
      </c>
      <c r="DU209" s="5">
        <f>SQRT(DR209^2+DS209^2+DT209^2)</f>
        <v>124.33285230437714</v>
      </c>
      <c r="DV209" s="16">
        <f>DR209/$DU209</f>
        <v>-5.2396429940382266E-2</v>
      </c>
      <c r="DW209" s="16">
        <f>DS209/$DU209</f>
        <v>-0.99642752679860846</v>
      </c>
      <c r="DX209" s="16">
        <f>DT209/$DU209</f>
        <v>-6.6232906983697673E-2</v>
      </c>
      <c r="DY209" s="16">
        <f t="shared" si="61"/>
        <v>26.263848511999154</v>
      </c>
      <c r="DZ209" s="9">
        <f>AU209+$DY209*DV209</f>
        <v>16.682562716208722</v>
      </c>
      <c r="EA209" s="9">
        <f>AV209+$DY209*DW209</f>
        <v>-1.3237896211183298</v>
      </c>
      <c r="EB209" s="9">
        <f>AW209+$DY209*DX209+32.174</f>
        <v>6.7180154072998342</v>
      </c>
      <c r="EC209" s="9">
        <f t="shared" si="62"/>
        <v>18.033082064747997</v>
      </c>
      <c r="ED209" s="22">
        <f t="shared" si="63"/>
        <v>0.21670339622118948</v>
      </c>
      <c r="EE209" s="22">
        <f t="shared" si="64"/>
        <v>0.17189271766231679</v>
      </c>
      <c r="EF209" s="22">
        <f t="shared" si="65"/>
        <v>1686.6712853570555</v>
      </c>
      <c r="EG209" s="23">
        <f t="shared" si="66"/>
        <v>0.7301607295917989</v>
      </c>
      <c r="EH209" s="12">
        <f>IF(S209="L",1,-1)</f>
        <v>1</v>
      </c>
      <c r="EI209" s="10">
        <f>DEGREES(ATAN(DM209/SQRT(DL209^2+DK209^2)))</f>
        <v>-1.4189723965862755</v>
      </c>
      <c r="EJ209" s="10">
        <f>-DEGREES(ATAN(DK209/SQRT(DL209^2+DM209^2)))*EH209</f>
        <v>4.5764388681188457</v>
      </c>
      <c r="EK209" s="10">
        <f>DEGREES(ATAN(DQ209/SQRT(DP209^2+DO209^2)))</f>
        <v>-6.3767114267667431</v>
      </c>
      <c r="EL209" s="10">
        <f>-DEGREES(ATAN(DO209/SQRT(DP209^2+DQ209^2)))*EH209</f>
        <v>1.2900649877195558</v>
      </c>
      <c r="EM209" s="15">
        <f>(AD209-D209- (DK209/DL209)*(17/12-BO209))*12*EH209</f>
        <v>17.326630439556091</v>
      </c>
      <c r="EN209" s="15">
        <f>(AE209-E209-(DM209/DL209)*(17/12-BO209)+0.5*32.174*DN209^2)*12</f>
        <v>8.4475824137965994</v>
      </c>
      <c r="EO209" s="15">
        <f t="shared" si="67"/>
        <v>19.276248883712757</v>
      </c>
      <c r="EP209" s="15">
        <f>EM209/DN209*0.4</f>
        <v>16.353805958223646</v>
      </c>
      <c r="EQ209" s="15">
        <f>EN209/DN209*0.4</f>
        <v>7.973282750692265</v>
      </c>
      <c r="ER209" s="17">
        <f>SIN(RADIANS(CJ209))*EH209</f>
        <v>0.79863551004729272</v>
      </c>
      <c r="ES209" s="17">
        <f t="shared" si="68"/>
        <v>0.60181502315204838</v>
      </c>
      <c r="ET209" s="16">
        <f t="shared" si="69"/>
        <v>1</v>
      </c>
      <c r="EU209" s="20">
        <f>(0.5*DZ209*DN209^2)*12*EH209</f>
        <v>17.977303200561252</v>
      </c>
      <c r="EV209" s="20">
        <f>(0.5*EB209*DN209^2)*12</f>
        <v>7.2394033181562465</v>
      </c>
      <c r="EW209" s="20">
        <f t="shared" si="70"/>
        <v>19.380206159064496</v>
      </c>
      <c r="EX209" s="14">
        <f t="shared" si="71"/>
        <v>2.4995823698950943</v>
      </c>
      <c r="EY209" s="14">
        <f t="shared" si="72"/>
        <v>-4.4238959001526235</v>
      </c>
      <c r="EZ209" s="5">
        <f t="shared" si="73"/>
        <v>1.9319335805135971</v>
      </c>
      <c r="FA209" s="5">
        <f t="shared" si="74"/>
        <v>-3.1531537544396411</v>
      </c>
      <c r="FB209" s="9">
        <f>IFERROR(INDEX('Pitcher Heights'!$B:$B,MATCH(H209,'Pitcher Heights'!A:A,0)),75)</f>
        <v>77</v>
      </c>
      <c r="FC209" s="26">
        <f>(9.58+0.31*FB209+1.02*ABS(D209)-2.57*E209-1.88*BE209)</f>
        <v>8.6758000000000042</v>
      </c>
      <c r="FD209" s="26">
        <f>17.16 -0.25*FB209-0.85*ABS(D209)+2.53*E209+0.665*BE209</f>
        <v>14.856499999999997</v>
      </c>
      <c r="FE209" s="26">
        <f t="shared" si="75"/>
        <v>7.6780059582236415</v>
      </c>
      <c r="FF209" s="26">
        <f t="shared" si="76"/>
        <v>-6.8832172493077319</v>
      </c>
    </row>
    <row r="210" spans="1:162" x14ac:dyDescent="0.25">
      <c r="A210" t="s">
        <v>143</v>
      </c>
      <c r="B210" s="1">
        <v>45505</v>
      </c>
      <c r="C210">
        <v>89.1</v>
      </c>
      <c r="D210">
        <v>-1.46</v>
      </c>
      <c r="E210">
        <v>5.32</v>
      </c>
      <c r="F210" t="s">
        <v>134</v>
      </c>
      <c r="G210">
        <v>683002</v>
      </c>
      <c r="H210">
        <v>594902</v>
      </c>
      <c r="J210" t="s">
        <v>145</v>
      </c>
      <c r="O210">
        <v>7</v>
      </c>
      <c r="P210" t="s">
        <v>172</v>
      </c>
      <c r="Q210" t="s">
        <v>118</v>
      </c>
      <c r="R210" t="s">
        <v>119</v>
      </c>
      <c r="S210" t="s">
        <v>118</v>
      </c>
      <c r="T210" t="s">
        <v>120</v>
      </c>
      <c r="U210" t="s">
        <v>121</v>
      </c>
      <c r="V210" t="s">
        <v>129</v>
      </c>
      <c r="Y210">
        <v>0</v>
      </c>
      <c r="Z210">
        <v>0</v>
      </c>
      <c r="AA210">
        <v>2024</v>
      </c>
      <c r="AB210">
        <v>-0.75</v>
      </c>
      <c r="AC210">
        <v>1.1299999999999999</v>
      </c>
      <c r="AD210">
        <v>-0.44</v>
      </c>
      <c r="AE210">
        <v>2.31</v>
      </c>
      <c r="AI210">
        <v>0</v>
      </c>
      <c r="AJ210">
        <v>4</v>
      </c>
      <c r="AK210" t="s">
        <v>140</v>
      </c>
      <c r="AR210">
        <v>4.0982747706345002</v>
      </c>
      <c r="AS210">
        <v>-129.78005387726401</v>
      </c>
      <c r="AT210">
        <v>-3.8089157794312101</v>
      </c>
      <c r="AU210">
        <v>-9.2844650019624506</v>
      </c>
      <c r="AV210">
        <v>26.8534616943458</v>
      </c>
      <c r="AW210">
        <v>-18.7620904305336</v>
      </c>
      <c r="AX210">
        <v>3.65</v>
      </c>
      <c r="AY210">
        <v>1.73</v>
      </c>
      <c r="BC210">
        <v>89.9</v>
      </c>
      <c r="BD210">
        <v>2002</v>
      </c>
      <c r="BE210">
        <v>6.7</v>
      </c>
      <c r="BF210">
        <v>746607</v>
      </c>
      <c r="BG210">
        <v>666310</v>
      </c>
      <c r="BH210">
        <v>647304</v>
      </c>
      <c r="BI210">
        <v>671289</v>
      </c>
      <c r="BJ210">
        <v>608070</v>
      </c>
      <c r="BK210">
        <v>677587</v>
      </c>
      <c r="BL210">
        <v>680757</v>
      </c>
      <c r="BM210">
        <v>657041</v>
      </c>
      <c r="BN210">
        <v>678877</v>
      </c>
      <c r="BO210">
        <v>53.82</v>
      </c>
      <c r="BW210">
        <v>27</v>
      </c>
      <c r="BX210">
        <v>1</v>
      </c>
      <c r="BY210" t="s">
        <v>144</v>
      </c>
      <c r="BZ210">
        <v>5</v>
      </c>
      <c r="CA210">
        <v>1</v>
      </c>
      <c r="CB210">
        <v>1</v>
      </c>
      <c r="CC210">
        <v>5</v>
      </c>
      <c r="CD210">
        <v>1</v>
      </c>
      <c r="CE210">
        <v>5</v>
      </c>
      <c r="CF210">
        <v>1</v>
      </c>
      <c r="CG210">
        <v>5</v>
      </c>
      <c r="CH210" t="s">
        <v>126</v>
      </c>
      <c r="CI210" t="s">
        <v>126</v>
      </c>
      <c r="CJ210">
        <v>217</v>
      </c>
      <c r="CK210">
        <v>0</v>
      </c>
      <c r="CL210">
        <v>-3.3000000000000002E-2</v>
      </c>
      <c r="CP210">
        <v>3.3000000000000002E-2</v>
      </c>
      <c r="CR210">
        <v>4</v>
      </c>
      <c r="CS210">
        <v>-4</v>
      </c>
      <c r="CT210">
        <v>0.88600000000000001</v>
      </c>
      <c r="CU210">
        <v>0.114</v>
      </c>
      <c r="CV210">
        <v>32</v>
      </c>
      <c r="CW210">
        <v>23</v>
      </c>
      <c r="CX210">
        <v>32</v>
      </c>
      <c r="CY210">
        <v>23</v>
      </c>
      <c r="CZ210">
        <v>2</v>
      </c>
      <c r="DA210">
        <v>1</v>
      </c>
      <c r="DB210">
        <v>6</v>
      </c>
      <c r="DC210">
        <v>1</v>
      </c>
      <c r="DD210">
        <v>6</v>
      </c>
      <c r="DE210">
        <v>1</v>
      </c>
      <c r="DF210">
        <v>1.73</v>
      </c>
      <c r="DG210">
        <v>0.75</v>
      </c>
      <c r="DH210">
        <v>-0.75</v>
      </c>
      <c r="DI210">
        <v>38</v>
      </c>
      <c r="DJ210" s="6">
        <f>(-AS210-SQRT(AS210^2-2*AV210*(50-BO210)))/AV210</f>
        <v>-2.9345322983462149E-2</v>
      </c>
      <c r="DK210" s="2">
        <f>AR210+AU210*$DJ210</f>
        <v>4.3707303948457392</v>
      </c>
      <c r="DL210" s="2">
        <f>AS210+AV210*$DJ210</f>
        <v>-130.56807738390862</v>
      </c>
      <c r="DM210" s="2">
        <f>AT210+AW210*$DJ210</f>
        <v>-3.2583361759022771</v>
      </c>
      <c r="DN210" s="4">
        <f>(-DL210-SQRT(DL210^2-2*AV210*(BO210-17/12)))/AV210</f>
        <v>0.41944018903956043</v>
      </c>
      <c r="DO210" s="12">
        <f t="shared" si="58"/>
        <v>0.47645263929142612</v>
      </c>
      <c r="DP210" s="12">
        <f t="shared" si="59"/>
        <v>-119.30465633446562</v>
      </c>
      <c r="DQ210" s="12">
        <f t="shared" si="60"/>
        <v>-11.127910932862617</v>
      </c>
      <c r="DR210" s="5">
        <f>(2 *DK210 +AU210*$DN210)/2</f>
        <v>2.4235915170685827</v>
      </c>
      <c r="DS210" s="5">
        <f>(2 *DL210 +AV210*$DN210)/2</f>
        <v>-124.93636685918712</v>
      </c>
      <c r="DT210" s="5">
        <f>(2 *DM210 +AW210*$DN210)/2</f>
        <v>-7.1931235543824474</v>
      </c>
      <c r="DU210" s="5">
        <f>SQRT(DR210^2+DS210^2+DT210^2)</f>
        <v>125.16673114803153</v>
      </c>
      <c r="DV210" s="16">
        <f>DR210/$DU210</f>
        <v>1.9362904941587572E-2</v>
      </c>
      <c r="DW210" s="16">
        <f>DS210/$DU210</f>
        <v>-0.99815954058453471</v>
      </c>
      <c r="DX210" s="16">
        <f>DT210/$DU210</f>
        <v>-5.7468334344174268E-2</v>
      </c>
      <c r="DY210" s="16">
        <f t="shared" si="61"/>
        <v>27.754573304531021</v>
      </c>
      <c r="DZ210" s="9">
        <f>AU210+$DY210*DV210</f>
        <v>-8.7470558373724927</v>
      </c>
      <c r="EA210" s="9">
        <f>AV210+$DY210*DW210</f>
        <v>-0.85003044442467512</v>
      </c>
      <c r="EB210" s="9">
        <f>AW210+$DY210*DX210+32.174</f>
        <v>11.816900471221718</v>
      </c>
      <c r="EC210" s="9">
        <f t="shared" si="62"/>
        <v>14.726597513523656</v>
      </c>
      <c r="ED210" s="22">
        <f t="shared" si="63"/>
        <v>0.17461926228610652</v>
      </c>
      <c r="EE210" s="22">
        <f t="shared" si="64"/>
        <v>0.12173522954061859</v>
      </c>
      <c r="EF210" s="22">
        <f t="shared" si="65"/>
        <v>1202.5198829654341</v>
      </c>
      <c r="EG210" s="23">
        <f t="shared" si="66"/>
        <v>0.60065928220051656</v>
      </c>
      <c r="EH210" s="12">
        <f>IF(S210="L",1,-1)</f>
        <v>-1</v>
      </c>
      <c r="EI210" s="10">
        <f>DEGREES(ATAN(DM210/SQRT(DL210^2+DK210^2)))</f>
        <v>-1.4287238541948575</v>
      </c>
      <c r="EJ210" s="10">
        <f>-DEGREES(ATAN(DK210/SQRT(DL210^2+DM210^2)))*EH210</f>
        <v>1.916648246422348</v>
      </c>
      <c r="EK210" s="10">
        <f>DEGREES(ATAN(DQ210/SQRT(DP210^2+DO210^2)))</f>
        <v>-5.3286932988150379</v>
      </c>
      <c r="EL210" s="10">
        <f>-DEGREES(ATAN(DO210/SQRT(DP210^2+DQ210^2)))*EH210</f>
        <v>0.22782517117859952</v>
      </c>
      <c r="EM210" s="15">
        <f>(AD210-D210- (DK210/DL210)*(17/12-BO210))*12*EH210</f>
        <v>8.810245638628988</v>
      </c>
      <c r="EN210" s="15">
        <f>(AE210-E210-(DM210/DL210)*(17/12-BO210)+0.5*32.174*DN210^2)*12</f>
        <v>13.534994275879736</v>
      </c>
      <c r="EO210" s="15">
        <f t="shared" si="67"/>
        <v>16.149814186580549</v>
      </c>
      <c r="EP210" s="15">
        <f>EM210/DN210*0.4</f>
        <v>8.4019088955713119</v>
      </c>
      <c r="EQ210" s="15">
        <f>EN210/DN210*0.4</f>
        <v>12.907675162813886</v>
      </c>
      <c r="ER210" s="17">
        <f>SIN(RADIANS(CJ210))*EH210</f>
        <v>0.60181502315204838</v>
      </c>
      <c r="ES210" s="17">
        <f t="shared" si="68"/>
        <v>0.79863551004729283</v>
      </c>
      <c r="ET210" s="16">
        <f t="shared" si="69"/>
        <v>1</v>
      </c>
      <c r="EU210" s="20">
        <f>(0.5*DZ210*DN210^2)*12*EH210</f>
        <v>9.2332209890695349</v>
      </c>
      <c r="EV210" s="20">
        <f>(0.5*EB210*DN210^2)*12</f>
        <v>12.473688917184822</v>
      </c>
      <c r="EW210" s="20">
        <f t="shared" si="70"/>
        <v>15.519190862789648</v>
      </c>
      <c r="EX210" s="14">
        <f t="shared" si="71"/>
        <v>-0.10646121932127528</v>
      </c>
      <c r="EY210" s="14">
        <f t="shared" si="72"/>
        <v>7.9512006959523873E-2</v>
      </c>
      <c r="EZ210" s="5">
        <f t="shared" si="73"/>
        <v>-0.90895515996926513</v>
      </c>
      <c r="FA210" s="5">
        <f t="shared" si="74"/>
        <v>0.63717918581097344</v>
      </c>
      <c r="FB210" s="9">
        <f>IFERROR(INDEX('Pitcher Heights'!$B:$B,MATCH(H210,'Pitcher Heights'!A:A,0)),75)</f>
        <v>76</v>
      </c>
      <c r="FC210" s="26">
        <f>(9.58+0.31*FB210+1.02*ABS(D210)-2.57*E210-1.88*BE210)</f>
        <v>8.3607999999999976</v>
      </c>
      <c r="FD210" s="26">
        <f>17.16 -0.25*FB210-0.85*ABS(D210)+2.53*E210+0.665*BE210</f>
        <v>14.834100000000001</v>
      </c>
      <c r="FE210" s="26">
        <f t="shared" si="75"/>
        <v>4.1108895571314363E-2</v>
      </c>
      <c r="FF210" s="26">
        <f t="shared" si="76"/>
        <v>-1.926424837186115</v>
      </c>
    </row>
    <row r="211" spans="1:162" x14ac:dyDescent="0.25">
      <c r="A211" t="s">
        <v>127</v>
      </c>
      <c r="B211" s="1">
        <v>45505</v>
      </c>
      <c r="C211">
        <v>93</v>
      </c>
      <c r="D211">
        <v>2.42</v>
      </c>
      <c r="E211">
        <v>5.61</v>
      </c>
      <c r="F211" t="s">
        <v>114</v>
      </c>
      <c r="G211">
        <v>608070</v>
      </c>
      <c r="H211">
        <v>669432</v>
      </c>
      <c r="J211" t="s">
        <v>116</v>
      </c>
      <c r="O211">
        <v>13</v>
      </c>
      <c r="P211" t="s">
        <v>226</v>
      </c>
      <c r="Q211" t="s">
        <v>118</v>
      </c>
      <c r="R211" t="s">
        <v>118</v>
      </c>
      <c r="S211" t="s">
        <v>119</v>
      </c>
      <c r="T211" t="s">
        <v>120</v>
      </c>
      <c r="U211" t="s">
        <v>121</v>
      </c>
      <c r="V211" t="s">
        <v>122</v>
      </c>
      <c r="Y211">
        <v>0</v>
      </c>
      <c r="Z211">
        <v>0</v>
      </c>
      <c r="AA211">
        <v>2024</v>
      </c>
      <c r="AB211">
        <v>1.44</v>
      </c>
      <c r="AC211">
        <v>0.66</v>
      </c>
      <c r="AD211">
        <v>-2</v>
      </c>
      <c r="AE211">
        <v>2.34</v>
      </c>
      <c r="AF211">
        <v>680757</v>
      </c>
      <c r="AG211">
        <v>657041</v>
      </c>
      <c r="AI211">
        <v>0</v>
      </c>
      <c r="AJ211">
        <v>1</v>
      </c>
      <c r="AK211" t="s">
        <v>123</v>
      </c>
      <c r="AR211">
        <v>-14.6062470661179</v>
      </c>
      <c r="AS211">
        <v>-134.64808142623801</v>
      </c>
      <c r="AT211">
        <v>-4.0418315337738902</v>
      </c>
      <c r="AU211">
        <v>20.7484751624201</v>
      </c>
      <c r="AV211">
        <v>29.3309026888864</v>
      </c>
      <c r="AW211">
        <v>-23.349349510253798</v>
      </c>
      <c r="AX211">
        <v>3.48</v>
      </c>
      <c r="AY211">
        <v>1.6</v>
      </c>
      <c r="BC211">
        <v>93.6</v>
      </c>
      <c r="BD211">
        <v>2329</v>
      </c>
      <c r="BE211">
        <v>6.9</v>
      </c>
      <c r="BF211">
        <v>746607</v>
      </c>
      <c r="BG211">
        <v>668939</v>
      </c>
      <c r="BH211">
        <v>663624</v>
      </c>
      <c r="BI211">
        <v>702616</v>
      </c>
      <c r="BJ211">
        <v>602104</v>
      </c>
      <c r="BK211">
        <v>683002</v>
      </c>
      <c r="BL211">
        <v>681297</v>
      </c>
      <c r="BM211">
        <v>656775</v>
      </c>
      <c r="BN211">
        <v>623993</v>
      </c>
      <c r="BO211">
        <v>53.57</v>
      </c>
      <c r="BW211">
        <v>8</v>
      </c>
      <c r="BX211">
        <v>1</v>
      </c>
      <c r="BY211" t="s">
        <v>130</v>
      </c>
      <c r="BZ211">
        <v>0</v>
      </c>
      <c r="CA211">
        <v>1</v>
      </c>
      <c r="CB211">
        <v>0</v>
      </c>
      <c r="CC211">
        <v>1</v>
      </c>
      <c r="CD211">
        <v>1</v>
      </c>
      <c r="CE211">
        <v>0</v>
      </c>
      <c r="CF211">
        <v>0</v>
      </c>
      <c r="CG211">
        <v>1</v>
      </c>
      <c r="CH211" t="s">
        <v>126</v>
      </c>
      <c r="CI211" t="s">
        <v>126</v>
      </c>
      <c r="CJ211">
        <v>130</v>
      </c>
      <c r="CK211">
        <v>0</v>
      </c>
      <c r="CL211">
        <v>5.2999999999999999E-2</v>
      </c>
      <c r="CP211">
        <v>-5.2999999999999999E-2</v>
      </c>
      <c r="CR211">
        <v>-1</v>
      </c>
      <c r="CS211">
        <v>-1</v>
      </c>
      <c r="CT211">
        <v>0.59199999999999997</v>
      </c>
      <c r="CU211">
        <v>0.59199999999999997</v>
      </c>
      <c r="CV211">
        <v>26</v>
      </c>
      <c r="CW211">
        <v>31</v>
      </c>
      <c r="CX211">
        <v>27</v>
      </c>
      <c r="CY211">
        <v>32</v>
      </c>
      <c r="CZ211">
        <v>1</v>
      </c>
      <c r="DA211">
        <v>0</v>
      </c>
      <c r="DB211">
        <v>6</v>
      </c>
      <c r="DC211">
        <v>2</v>
      </c>
      <c r="DD211">
        <v>6</v>
      </c>
      <c r="DE211">
        <v>1</v>
      </c>
      <c r="DF211">
        <v>2</v>
      </c>
      <c r="DG211">
        <v>1.44</v>
      </c>
      <c r="DH211">
        <v>-1.44</v>
      </c>
      <c r="DI211">
        <v>22.1</v>
      </c>
      <c r="DJ211" s="6">
        <f>(-AS211-SQRT(AS211^2-2*AV211*(50-BO211)))/AV211</f>
        <v>-2.6437433956137131E-2</v>
      </c>
      <c r="DK211" s="2">
        <f>AR211+AU211*$DJ211</f>
        <v>-15.154783507914933</v>
      </c>
      <c r="DL211" s="2">
        <f>AS211+AV211*$DJ211</f>
        <v>-135.42351522894933</v>
      </c>
      <c r="DM211" s="2">
        <f>AT211+AW211*$DJ211</f>
        <v>-3.4245346481777927</v>
      </c>
      <c r="DN211" s="4">
        <f>(-DL211-SQRT(DL211^2-2*AV211*(BO211-17/12)))/AV211</f>
        <v>0.40267201131103425</v>
      </c>
      <c r="DO211" s="12">
        <f t="shared" si="58"/>
        <v>-6.799953282626193</v>
      </c>
      <c r="DP211" s="12">
        <f t="shared" si="59"/>
        <v>-123.61278164964722</v>
      </c>
      <c r="DQ211" s="12">
        <f t="shared" si="60"/>
        <v>-12.826664178276001</v>
      </c>
      <c r="DR211" s="5">
        <f>(2 *DK211 +AU211*$DN211)/2</f>
        <v>-10.977368395270563</v>
      </c>
      <c r="DS211" s="5">
        <f>(2 *DL211 +AV211*$DN211)/2</f>
        <v>-129.51814843929827</v>
      </c>
      <c r="DT211" s="5">
        <f>(2 *DM211 +AW211*$DN211)/2</f>
        <v>-8.1255994132268974</v>
      </c>
      <c r="DU211" s="5">
        <f>SQRT(DR211^2+DS211^2+DT211^2)</f>
        <v>130.23624210585095</v>
      </c>
      <c r="DV211" s="16">
        <f>DR211/$DU211</f>
        <v>-8.4288123012245586E-2</v>
      </c>
      <c r="DW211" s="16">
        <f>DS211/$DU211</f>
        <v>-0.99448622246049578</v>
      </c>
      <c r="DX211" s="16">
        <f>DT211/$DU211</f>
        <v>-6.2391230596339893E-2</v>
      </c>
      <c r="DY211" s="16">
        <f t="shared" si="61"/>
        <v>31.468609446871483</v>
      </c>
      <c r="DZ211" s="9">
        <f>AU211+$DY211*DV211</f>
        <v>18.096045138337882</v>
      </c>
      <c r="EA211" s="9">
        <f>AV211+$DY211*DW211</f>
        <v>-1.9641958460174926</v>
      </c>
      <c r="EB211" s="9">
        <f>AW211+$DY211*DX211+32.174</f>
        <v>6.8612852212002835</v>
      </c>
      <c r="EC211" s="9">
        <f t="shared" si="62"/>
        <v>19.45256152430666</v>
      </c>
      <c r="ED211" s="22">
        <f t="shared" si="63"/>
        <v>0.21304955780561283</v>
      </c>
      <c r="EE211" s="22">
        <f t="shared" si="64"/>
        <v>0.16688474593167796</v>
      </c>
      <c r="EF211" s="22">
        <f t="shared" si="65"/>
        <v>1715.2821764455889</v>
      </c>
      <c r="EG211" s="23">
        <f t="shared" si="66"/>
        <v>0.73648869748629842</v>
      </c>
      <c r="EH211" s="12">
        <f>IF(S211="L",1,-1)</f>
        <v>1</v>
      </c>
      <c r="EI211" s="10">
        <f>DEGREES(ATAN(DM211/SQRT(DL211^2+DK211^2)))</f>
        <v>-1.4395814633919573</v>
      </c>
      <c r="EJ211" s="10">
        <f>-DEGREES(ATAN(DK211/SQRT(DL211^2+DM211^2)))*EH211</f>
        <v>6.3831857185768843</v>
      </c>
      <c r="EK211" s="10">
        <f>DEGREES(ATAN(DQ211/SQRT(DP211^2+DO211^2)))</f>
        <v>-5.9152082283291199</v>
      </c>
      <c r="EL211" s="10">
        <f>-DEGREES(ATAN(DO211/SQRT(DP211^2+DQ211^2)))*EH211</f>
        <v>3.1318919900088047</v>
      </c>
      <c r="EM211" s="15">
        <f>(AD211-D211- (DK211/DL211)*(17/12-BO211))*12*EH211</f>
        <v>16.995618958486457</v>
      </c>
      <c r="EN211" s="15">
        <f>(AE211-E211-(DM211/DL211)*(17/12-BO211)+0.5*32.174*DN211^2)*12</f>
        <v>7.8870576652131152</v>
      </c>
      <c r="EO211" s="15">
        <f t="shared" si="67"/>
        <v>18.736508276529573</v>
      </c>
      <c r="EP211" s="15">
        <f>EM211/DN211*0.4</f>
        <v>16.882841102515666</v>
      </c>
      <c r="EQ211" s="15">
        <f>EN211/DN211*0.4</f>
        <v>7.8347215040192584</v>
      </c>
      <c r="ER211" s="17">
        <f>SIN(RADIANS(CJ211))*EH211</f>
        <v>0.76604444311897801</v>
      </c>
      <c r="ES211" s="17">
        <f t="shared" si="68"/>
        <v>0.64278760968653936</v>
      </c>
      <c r="ET211" s="16">
        <f t="shared" si="69"/>
        <v>1</v>
      </c>
      <c r="EU211" s="20">
        <f>(0.5*DZ211*DN211^2)*12*EH211</f>
        <v>17.605072147787595</v>
      </c>
      <c r="EV211" s="20">
        <f>(0.5*EB211*DN211^2)*12</f>
        <v>6.6751282074263569</v>
      </c>
      <c r="EW211" s="20">
        <f t="shared" si="70"/>
        <v>18.828061554880936</v>
      </c>
      <c r="EX211" s="14">
        <f t="shared" si="71"/>
        <v>3.1819402189689896</v>
      </c>
      <c r="EY211" s="14">
        <f t="shared" si="72"/>
        <v>-5.4273164744665872</v>
      </c>
      <c r="EZ211" s="5">
        <f t="shared" si="73"/>
        <v>2.6426209097982376</v>
      </c>
      <c r="FA211" s="5">
        <f t="shared" si="74"/>
        <v>-4.1565377037293896</v>
      </c>
      <c r="FB211" s="9">
        <f>IFERROR(INDEX('Pitcher Heights'!$B:$B,MATCH(H211,'Pitcher Heights'!A:A,0)),75)</f>
        <v>77</v>
      </c>
      <c r="FC211" s="26">
        <f>(9.58+0.31*FB211+1.02*ABS(D211)-2.57*E211-1.88*BE211)</f>
        <v>8.5287000000000059</v>
      </c>
      <c r="FD211" s="26">
        <f>17.16 -0.25*FB211-0.85*ABS(D211)+2.53*E211+0.665*BE211</f>
        <v>14.634799999999998</v>
      </c>
      <c r="FE211" s="26">
        <f t="shared" si="75"/>
        <v>8.3541411025156602</v>
      </c>
      <c r="FF211" s="26">
        <f t="shared" si="76"/>
        <v>-6.8000784959807401</v>
      </c>
    </row>
    <row r="212" spans="1:162" x14ac:dyDescent="0.25">
      <c r="A212" t="s">
        <v>131</v>
      </c>
      <c r="B212" s="1">
        <v>45505</v>
      </c>
      <c r="C212">
        <v>83.8</v>
      </c>
      <c r="D212">
        <v>2.4500000000000002</v>
      </c>
      <c r="E212">
        <v>5.73</v>
      </c>
      <c r="F212" t="s">
        <v>114</v>
      </c>
      <c r="G212">
        <v>647304</v>
      </c>
      <c r="H212">
        <v>669432</v>
      </c>
      <c r="J212" t="s">
        <v>116</v>
      </c>
      <c r="O212">
        <v>13</v>
      </c>
      <c r="P212" t="s">
        <v>117</v>
      </c>
      <c r="Q212" t="s">
        <v>118</v>
      </c>
      <c r="R212" t="s">
        <v>119</v>
      </c>
      <c r="S212" t="s">
        <v>119</v>
      </c>
      <c r="T212" t="s">
        <v>120</v>
      </c>
      <c r="U212" t="s">
        <v>121</v>
      </c>
      <c r="V212" t="s">
        <v>122</v>
      </c>
      <c r="Y212">
        <v>2</v>
      </c>
      <c r="Z212">
        <v>2</v>
      </c>
      <c r="AA212">
        <v>2024</v>
      </c>
      <c r="AB212">
        <v>1.24</v>
      </c>
      <c r="AC212">
        <v>0.38</v>
      </c>
      <c r="AD212">
        <v>-1.26</v>
      </c>
      <c r="AE212">
        <v>1.62</v>
      </c>
      <c r="AI212">
        <v>1</v>
      </c>
      <c r="AJ212">
        <v>5</v>
      </c>
      <c r="AK212" t="s">
        <v>123</v>
      </c>
      <c r="AR212">
        <v>-11.102147012311701</v>
      </c>
      <c r="AS212">
        <v>-121.552350442611</v>
      </c>
      <c r="AT212">
        <v>-3.9004434785220901</v>
      </c>
      <c r="AU212">
        <v>14.306204431677999</v>
      </c>
      <c r="AV212">
        <v>21.419082089835602</v>
      </c>
      <c r="AW212">
        <v>-27.7828801283021</v>
      </c>
      <c r="AX212">
        <v>3.1</v>
      </c>
      <c r="AY212">
        <v>1.45</v>
      </c>
      <c r="BC212">
        <v>84.9</v>
      </c>
      <c r="BD212">
        <v>1586</v>
      </c>
      <c r="BE212">
        <v>6.9</v>
      </c>
      <c r="BF212">
        <v>746607</v>
      </c>
      <c r="BG212">
        <v>668939</v>
      </c>
      <c r="BH212">
        <v>663624</v>
      </c>
      <c r="BI212">
        <v>702616</v>
      </c>
      <c r="BJ212">
        <v>602104</v>
      </c>
      <c r="BK212">
        <v>683002</v>
      </c>
      <c r="BL212">
        <v>681297</v>
      </c>
      <c r="BM212">
        <v>656775</v>
      </c>
      <c r="BN212">
        <v>623993</v>
      </c>
      <c r="BO212">
        <v>53.57</v>
      </c>
      <c r="BW212">
        <v>40</v>
      </c>
      <c r="BX212">
        <v>6</v>
      </c>
      <c r="BY212" t="s">
        <v>132</v>
      </c>
      <c r="BZ212">
        <v>5</v>
      </c>
      <c r="CA212">
        <v>2</v>
      </c>
      <c r="CB212">
        <v>5</v>
      </c>
      <c r="CC212">
        <v>2</v>
      </c>
      <c r="CD212">
        <v>2</v>
      </c>
      <c r="CE212">
        <v>5</v>
      </c>
      <c r="CF212">
        <v>5</v>
      </c>
      <c r="CG212">
        <v>2</v>
      </c>
      <c r="CH212" t="s">
        <v>125</v>
      </c>
      <c r="CI212" t="s">
        <v>126</v>
      </c>
      <c r="CJ212">
        <v>115</v>
      </c>
      <c r="CK212">
        <v>0</v>
      </c>
      <c r="CL212">
        <v>6.8000000000000005E-2</v>
      </c>
      <c r="CP212">
        <v>-6.8000000000000005E-2</v>
      </c>
      <c r="CR212">
        <v>3</v>
      </c>
      <c r="CS212">
        <v>3</v>
      </c>
      <c r="CT212">
        <v>0.88300000000000001</v>
      </c>
      <c r="CU212">
        <v>0.88300000000000001</v>
      </c>
      <c r="CV212">
        <v>26</v>
      </c>
      <c r="CW212">
        <v>27</v>
      </c>
      <c r="CX212">
        <v>27</v>
      </c>
      <c r="CY212">
        <v>27</v>
      </c>
      <c r="CZ212">
        <v>3</v>
      </c>
      <c r="DA212">
        <v>2</v>
      </c>
      <c r="DB212">
        <v>6</v>
      </c>
      <c r="DC212">
        <v>2</v>
      </c>
      <c r="DD212">
        <v>6</v>
      </c>
      <c r="DE212">
        <v>1</v>
      </c>
      <c r="DF212">
        <v>2.86</v>
      </c>
      <c r="DG212">
        <v>1.24</v>
      </c>
      <c r="DH212">
        <v>1.24</v>
      </c>
      <c r="DI212">
        <v>23</v>
      </c>
      <c r="DJ212" s="6">
        <f>(-AS212-SQRT(AS212^2-2*AV212*(50-BO212)))/AV212</f>
        <v>-2.9294451607622528E-2</v>
      </c>
      <c r="DK212" s="2">
        <f>AR212+AU212*$DJ212</f>
        <v>-11.521239425724247</v>
      </c>
      <c r="DL212" s="2">
        <f>AS212+AV212*$DJ212</f>
        <v>-122.17981070637138</v>
      </c>
      <c r="DM212" s="2">
        <f>AT212+AW212*$DJ212</f>
        <v>-3.0865592410831666</v>
      </c>
      <c r="DN212" s="4">
        <f>(-DL212-SQRT(DL212^2-2*AV212*(BO212-17/12)))/AV212</f>
        <v>0.444148519909843</v>
      </c>
      <c r="DO212" s="12">
        <f t="shared" si="58"/>
        <v>-5.1671599018668264</v>
      </c>
      <c r="DP212" s="12">
        <f t="shared" si="59"/>
        <v>-112.66655709834347</v>
      </c>
      <c r="DQ212" s="12">
        <f t="shared" si="60"/>
        <v>-15.426284328901133</v>
      </c>
      <c r="DR212" s="5">
        <f>(2 *DK212 +AU212*$DN212)/2</f>
        <v>-8.3441996637955356</v>
      </c>
      <c r="DS212" s="5">
        <f>(2 *DL212 +AV212*$DN212)/2</f>
        <v>-117.42318390235744</v>
      </c>
      <c r="DT212" s="5">
        <f>(2 *DM212 +AW212*$DN212)/2</f>
        <v>-9.2564217849921491</v>
      </c>
      <c r="DU212" s="5">
        <f>SQRT(DR212^2+DS212^2+DT212^2)</f>
        <v>118.08264533816059</v>
      </c>
      <c r="DV212" s="16">
        <f>DR212/$DU212</f>
        <v>-7.0664064477042612E-2</v>
      </c>
      <c r="DW212" s="16">
        <f>DS212/$DU212</f>
        <v>-0.9944152552314981</v>
      </c>
      <c r="DX212" s="16">
        <f>DT212/$DU212</f>
        <v>-7.8389349751472451E-2</v>
      </c>
      <c r="DY212" s="16">
        <f t="shared" si="61"/>
        <v>22.654613566993294</v>
      </c>
      <c r="DZ212" s="9">
        <f>AU212+$DY212*DV212</f>
        <v>12.7053373578775</v>
      </c>
      <c r="EA212" s="9">
        <f>AV212+$DY212*DW212</f>
        <v>-1.1090112425569956</v>
      </c>
      <c r="EB212" s="9">
        <f>AW212+$DY212*DX212+32.174</f>
        <v>2.615239445310408</v>
      </c>
      <c r="EC212" s="9">
        <f t="shared" si="62"/>
        <v>13.019023798653373</v>
      </c>
      <c r="ED212" s="22">
        <f t="shared" si="63"/>
        <v>0.17344980885517497</v>
      </c>
      <c r="EE212" s="22">
        <f t="shared" si="64"/>
        <v>0.12053663999179247</v>
      </c>
      <c r="EF212" s="22">
        <f t="shared" si="65"/>
        <v>1123.2908766971134</v>
      </c>
      <c r="EG212" s="23">
        <f t="shared" si="66"/>
        <v>0.70825402061608667</v>
      </c>
      <c r="EH212" s="12">
        <f>IF(S212="L",1,-1)</f>
        <v>1</v>
      </c>
      <c r="EI212" s="10">
        <f>DEGREES(ATAN(DM212/SQRT(DL212^2+DK212^2)))</f>
        <v>-1.440734360118237</v>
      </c>
      <c r="EJ212" s="10">
        <f>-DEGREES(ATAN(DK212/SQRT(DL212^2+DM212^2)))*EH212</f>
        <v>5.3852063365035683</v>
      </c>
      <c r="EK212" s="10">
        <f>DEGREES(ATAN(DQ212/SQRT(DP212^2+DO212^2)))</f>
        <v>-7.788362781088856</v>
      </c>
      <c r="EL212" s="10">
        <f>-DEGREES(ATAN(DO212/SQRT(DP212^2+DQ212^2)))*EH212</f>
        <v>2.601643042703897</v>
      </c>
      <c r="EM212" s="15">
        <f>(AD212-D212- (DK212/DL212)*(17/12-BO212))*12*EH212</f>
        <v>14.495089649498492</v>
      </c>
      <c r="EN212" s="15">
        <f>(AE212-E212-(DM212/DL212)*(17/12-BO212)+0.5*32.174*DN212^2)*12</f>
        <v>4.5716268409243845</v>
      </c>
      <c r="EO212" s="15">
        <f t="shared" si="67"/>
        <v>15.198927459516957</v>
      </c>
      <c r="EP212" s="15">
        <f>EM212/DN212*0.4</f>
        <v>13.054272613531012</v>
      </c>
      <c r="EQ212" s="15">
        <f>EN212/DN212*0.4</f>
        <v>4.1172055166162629</v>
      </c>
      <c r="ER212" s="17">
        <f>SIN(RADIANS(CJ212))*EH212</f>
        <v>0.90630778703665005</v>
      </c>
      <c r="ES212" s="17">
        <f t="shared" si="68"/>
        <v>0.42261826174069933</v>
      </c>
      <c r="ET212" s="16">
        <f t="shared" si="69"/>
        <v>1</v>
      </c>
      <c r="EU212" s="20">
        <f>(0.5*DZ212*DN212^2)*12*EH212</f>
        <v>15.038131906171605</v>
      </c>
      <c r="EV212" s="20">
        <f>(0.5*EB212*DN212^2)*12</f>
        <v>3.0954168816632661</v>
      </c>
      <c r="EW212" s="20">
        <f t="shared" si="70"/>
        <v>15.353404081789236</v>
      </c>
      <c r="EX212" s="14">
        <f t="shared" si="71"/>
        <v>1.1232222293257319</v>
      </c>
      <c r="EY212" s="14">
        <f t="shared" si="72"/>
        <v>-3.3932120631850591</v>
      </c>
      <c r="EZ212" s="5">
        <f t="shared" si="73"/>
        <v>0.72018333833310599</v>
      </c>
      <c r="FA212" s="5">
        <f t="shared" si="74"/>
        <v>-1.8517174623396553</v>
      </c>
      <c r="FB212" s="9">
        <f>IFERROR(INDEX('Pitcher Heights'!$B:$B,MATCH(H212,'Pitcher Heights'!A:A,0)),75)</f>
        <v>77</v>
      </c>
      <c r="FC212" s="26">
        <f>(9.58+0.31*FB212+1.02*ABS(D212)-2.57*E212-1.88*BE212)</f>
        <v>8.2509000000000032</v>
      </c>
      <c r="FD212" s="26">
        <f>17.16 -0.25*FB212-0.85*ABS(D212)+2.53*E212+0.665*BE212</f>
        <v>14.9129</v>
      </c>
      <c r="FE212" s="26">
        <f t="shared" si="75"/>
        <v>4.8033726135310086</v>
      </c>
      <c r="FF212" s="26">
        <f t="shared" si="76"/>
        <v>-10.795694483383738</v>
      </c>
    </row>
    <row r="213" spans="1:162" x14ac:dyDescent="0.25">
      <c r="A213" t="s">
        <v>131</v>
      </c>
      <c r="B213" s="1">
        <v>45505</v>
      </c>
      <c r="C213">
        <v>84.7</v>
      </c>
      <c r="D213">
        <v>-1.45</v>
      </c>
      <c r="E213">
        <v>5.13</v>
      </c>
      <c r="F213" t="s">
        <v>134</v>
      </c>
      <c r="G213">
        <v>668939</v>
      </c>
      <c r="H213">
        <v>594902</v>
      </c>
      <c r="I213" t="s">
        <v>135</v>
      </c>
      <c r="J213" t="s">
        <v>136</v>
      </c>
      <c r="O213">
        <v>13</v>
      </c>
      <c r="P213" t="s">
        <v>151</v>
      </c>
      <c r="Q213" t="s">
        <v>118</v>
      </c>
      <c r="R213" t="s">
        <v>119</v>
      </c>
      <c r="S213" t="s">
        <v>118</v>
      </c>
      <c r="T213" t="s">
        <v>120</v>
      </c>
      <c r="U213" t="s">
        <v>121</v>
      </c>
      <c r="V213" t="s">
        <v>138</v>
      </c>
      <c r="W213">
        <v>4</v>
      </c>
      <c r="X213" t="s">
        <v>152</v>
      </c>
      <c r="Y213">
        <v>0</v>
      </c>
      <c r="Z213">
        <v>1</v>
      </c>
      <c r="AA213">
        <v>2024</v>
      </c>
      <c r="AB213">
        <v>-1.1000000000000001</v>
      </c>
      <c r="AC213">
        <v>0.61</v>
      </c>
      <c r="AD213">
        <v>-0.53</v>
      </c>
      <c r="AE213">
        <v>1.32</v>
      </c>
      <c r="AI213">
        <v>1</v>
      </c>
      <c r="AJ213">
        <v>6</v>
      </c>
      <c r="AK213" t="s">
        <v>140</v>
      </c>
      <c r="AL213">
        <v>137.88999999999999</v>
      </c>
      <c r="AM213">
        <v>173.32</v>
      </c>
      <c r="AR213">
        <v>4.3896153154231099</v>
      </c>
      <c r="AS213">
        <v>-123.314645022524</v>
      </c>
      <c r="AT213">
        <v>-3.8599343832502102</v>
      </c>
      <c r="AU213">
        <v>-12.0588902493052</v>
      </c>
      <c r="AV213">
        <v>22.562871499577401</v>
      </c>
      <c r="AW213">
        <v>-25.363557392014801</v>
      </c>
      <c r="AX213">
        <v>3.46</v>
      </c>
      <c r="AY213">
        <v>1.65</v>
      </c>
      <c r="AZ213">
        <v>23</v>
      </c>
      <c r="BA213">
        <v>84.9</v>
      </c>
      <c r="BB213">
        <v>-2</v>
      </c>
      <c r="BC213">
        <v>86</v>
      </c>
      <c r="BD213">
        <v>1568</v>
      </c>
      <c r="BE213">
        <v>6.9</v>
      </c>
      <c r="BF213">
        <v>746607</v>
      </c>
      <c r="BG213">
        <v>666310</v>
      </c>
      <c r="BH213">
        <v>647304</v>
      </c>
      <c r="BI213">
        <v>671289</v>
      </c>
      <c r="BJ213">
        <v>608070</v>
      </c>
      <c r="BK213">
        <v>677587</v>
      </c>
      <c r="BL213">
        <v>680757</v>
      </c>
      <c r="BM213">
        <v>657041</v>
      </c>
      <c r="BN213">
        <v>678877</v>
      </c>
      <c r="BO213">
        <v>53.6</v>
      </c>
      <c r="BP213">
        <v>0.191</v>
      </c>
      <c r="BQ213">
        <v>0.18099999999999999</v>
      </c>
      <c r="BR213">
        <v>0</v>
      </c>
      <c r="BS213">
        <v>1</v>
      </c>
      <c r="BT213">
        <v>0</v>
      </c>
      <c r="BU213">
        <v>0</v>
      </c>
      <c r="BV213">
        <v>2</v>
      </c>
      <c r="BW213">
        <v>45</v>
      </c>
      <c r="BX213">
        <v>2</v>
      </c>
      <c r="BY213" t="s">
        <v>132</v>
      </c>
      <c r="BZ213">
        <v>5</v>
      </c>
      <c r="CA213">
        <v>2</v>
      </c>
      <c r="CB213">
        <v>2</v>
      </c>
      <c r="CC213">
        <v>5</v>
      </c>
      <c r="CD213">
        <v>2</v>
      </c>
      <c r="CE213">
        <v>5</v>
      </c>
      <c r="CF213">
        <v>2</v>
      </c>
      <c r="CG213">
        <v>5</v>
      </c>
      <c r="CH213" t="s">
        <v>125</v>
      </c>
      <c r="CI213" t="s">
        <v>126</v>
      </c>
      <c r="CJ213">
        <v>240</v>
      </c>
      <c r="CK213">
        <v>1.4E-2</v>
      </c>
      <c r="CL213">
        <v>-0.13800000000000001</v>
      </c>
      <c r="CM213">
        <v>68.400000000000006</v>
      </c>
      <c r="CN213">
        <v>7.3</v>
      </c>
      <c r="CO213">
        <v>0.19900000000000001</v>
      </c>
      <c r="CP213">
        <v>0.13800000000000001</v>
      </c>
      <c r="CQ213">
        <v>88</v>
      </c>
      <c r="CR213">
        <v>3</v>
      </c>
      <c r="CS213">
        <v>-3</v>
      </c>
      <c r="CT213">
        <v>0.89500000000000002</v>
      </c>
      <c r="CU213">
        <v>0.105</v>
      </c>
      <c r="CV213">
        <v>32</v>
      </c>
      <c r="CW213">
        <v>26</v>
      </c>
      <c r="CX213">
        <v>32</v>
      </c>
      <c r="CY213">
        <v>26</v>
      </c>
      <c r="CZ213">
        <v>3</v>
      </c>
      <c r="DA213">
        <v>2</v>
      </c>
      <c r="DB213">
        <v>6</v>
      </c>
      <c r="DC213">
        <v>2</v>
      </c>
      <c r="DD213">
        <v>6</v>
      </c>
      <c r="DE213">
        <v>1</v>
      </c>
      <c r="DF213">
        <v>2.54</v>
      </c>
      <c r="DG213">
        <v>1.1000000000000001</v>
      </c>
      <c r="DH213">
        <v>-1.1000000000000001</v>
      </c>
      <c r="DI213">
        <v>33.6</v>
      </c>
      <c r="DJ213" s="6">
        <f>(-AS213-SQRT(AS213^2-2*AV213*(50-BO213)))/AV213</f>
        <v>-2.9116056906232809E-2</v>
      </c>
      <c r="DK213" s="2">
        <f>AR213+AU213*$DJ213</f>
        <v>4.7407226501478963</v>
      </c>
      <c r="DL213" s="2">
        <f>AS213+AV213*$DJ213</f>
        <v>-123.97158687307372</v>
      </c>
      <c r="DM213" s="2">
        <f>AT213+AW213*$DJ213</f>
        <v>-3.1214476028798055</v>
      </c>
      <c r="DN213" s="4">
        <f>(-DL213-SQRT(DL213^2-2*AV213*(BO213-17/12)))/AV213</f>
        <v>0.43842121522479849</v>
      </c>
      <c r="DO213" s="12">
        <f t="shared" si="58"/>
        <v>-0.54615066721496319</v>
      </c>
      <c r="DP213" s="12">
        <f t="shared" si="59"/>
        <v>-114.07954533126802</v>
      </c>
      <c r="DQ213" s="12">
        <f t="shared" si="60"/>
        <v>-14.241369257110854</v>
      </c>
      <c r="DR213" s="5">
        <f>(2 *DK213 +AU213*$DN213)/2</f>
        <v>2.0972859914664665</v>
      </c>
      <c r="DS213" s="5">
        <f>(2 *DL213 +AV213*$DN213)/2</f>
        <v>-119.02556610217087</v>
      </c>
      <c r="DT213" s="5">
        <f>(2 *DM213 +AW213*$DN213)/2</f>
        <v>-8.6814084299953294</v>
      </c>
      <c r="DU213" s="5">
        <f>SQRT(DR213^2+DS213^2+DT213^2)</f>
        <v>119.36017278305458</v>
      </c>
      <c r="DV213" s="16">
        <f>DR213/$DU213</f>
        <v>1.7571070337493812E-2</v>
      </c>
      <c r="DW213" s="16">
        <f>DS213/$DU213</f>
        <v>-0.99719666390319428</v>
      </c>
      <c r="DX213" s="16">
        <f>DT213/$DU213</f>
        <v>-7.2732874187224864E-2</v>
      </c>
      <c r="DY213" s="16">
        <f t="shared" si="61"/>
        <v>23.206850861583611</v>
      </c>
      <c r="DZ213" s="9">
        <f>AU213+$DY213*DV213</f>
        <v>-11.651121040504586</v>
      </c>
      <c r="EA213" s="9">
        <f>AV213+$DY213*DW213</f>
        <v>-0.57892275929274462</v>
      </c>
      <c r="EB213" s="9">
        <f>AW213+$DY213*DX213+32.174</f>
        <v>5.1225416439879474</v>
      </c>
      <c r="EC213" s="9">
        <f t="shared" si="62"/>
        <v>12.740651708453008</v>
      </c>
      <c r="ED213" s="22">
        <f t="shared" si="63"/>
        <v>0.16612703667192918</v>
      </c>
      <c r="EE213" s="22">
        <f t="shared" si="64"/>
        <v>0.11322200594921458</v>
      </c>
      <c r="EF213" s="22">
        <f t="shared" si="65"/>
        <v>1066.5405213870054</v>
      </c>
      <c r="EG213" s="23">
        <f t="shared" si="66"/>
        <v>0.68019165904783507</v>
      </c>
      <c r="EH213" s="12">
        <f>IF(S213="L",1,-1)</f>
        <v>-1</v>
      </c>
      <c r="EI213" s="10">
        <f>DEGREES(ATAN(DM213/SQRT(DL213^2+DK213^2)))</f>
        <v>-1.4412774623851241</v>
      </c>
      <c r="EJ213" s="10">
        <f>-DEGREES(ATAN(DK213/SQRT(DL213^2+DM213^2)))*EH213</f>
        <v>2.1892531017910097</v>
      </c>
      <c r="EK213" s="10">
        <f>DEGREES(ATAN(DQ213/SQRT(DP213^2+DO213^2)))</f>
        <v>-7.1157503367733641</v>
      </c>
      <c r="EL213" s="10">
        <f>-DEGREES(ATAN(DO213/SQRT(DP213^2+DQ213^2)))*EH213</f>
        <v>-0.27218617230665942</v>
      </c>
      <c r="EM213" s="15">
        <f>(AD213-D213- (DK213/DL213)*(17/12-BO213))*12*EH213</f>
        <v>12.906136355921678</v>
      </c>
      <c r="EN213" s="15">
        <f>(AE213-E213-(DM213/DL213)*(17/12-BO213)+0.5*32.174*DN213^2)*12</f>
        <v>7.1525208349383096</v>
      </c>
      <c r="EO213" s="15">
        <f t="shared" si="67"/>
        <v>14.755572165520045</v>
      </c>
      <c r="EP213" s="15">
        <f>EM213/DN213*0.4</f>
        <v>11.775102032235475</v>
      </c>
      <c r="EQ213" s="15">
        <f>EN213/DN213*0.4</f>
        <v>6.525706865048388</v>
      </c>
      <c r="ER213" s="17">
        <f>SIN(RADIANS(CJ213))*EH213</f>
        <v>0.86602540378443837</v>
      </c>
      <c r="ES213" s="17">
        <f t="shared" si="68"/>
        <v>0.50000000000000044</v>
      </c>
      <c r="ET213" s="16">
        <f t="shared" si="69"/>
        <v>1</v>
      </c>
      <c r="EU213" s="20">
        <f>(0.5*DZ213*DN213^2)*12*EH213</f>
        <v>13.436992893387742</v>
      </c>
      <c r="EV213" s="20">
        <f>(0.5*EB213*DN213^2)*12</f>
        <v>5.9077195599512766</v>
      </c>
      <c r="EW213" s="20">
        <f t="shared" si="70"/>
        <v>14.678348967645633</v>
      </c>
      <c r="EX213" s="14">
        <f t="shared" si="71"/>
        <v>0.72516980179353929</v>
      </c>
      <c r="EY213" s="14">
        <f t="shared" si="72"/>
        <v>-1.4314549238715459</v>
      </c>
      <c r="EZ213" s="5">
        <f t="shared" si="73"/>
        <v>0.12743601320676134</v>
      </c>
      <c r="FA213" s="5">
        <f t="shared" si="74"/>
        <v>-0.22526524782171897</v>
      </c>
      <c r="FB213" s="9">
        <f>IFERROR(INDEX('Pitcher Heights'!$B:$B,MATCH(H213,'Pitcher Heights'!A:A,0)),75)</f>
        <v>76</v>
      </c>
      <c r="FC213" s="26">
        <f>(9.58+0.31*FB213+1.02*ABS(D213)-2.57*E213-1.88*BE213)</f>
        <v>8.4628999999999994</v>
      </c>
      <c r="FD213" s="26">
        <f>17.16 -0.25*FB213-0.85*ABS(D213)+2.53*E213+0.665*BE213</f>
        <v>14.494900000000001</v>
      </c>
      <c r="FE213" s="26">
        <f t="shared" si="75"/>
        <v>3.3122020322354757</v>
      </c>
      <c r="FF213" s="26">
        <f t="shared" si="76"/>
        <v>-7.9691931349516132</v>
      </c>
    </row>
    <row r="214" spans="1:162" x14ac:dyDescent="0.25">
      <c r="A214" t="s">
        <v>127</v>
      </c>
      <c r="B214" s="1">
        <v>45505</v>
      </c>
      <c r="C214">
        <v>90.2</v>
      </c>
      <c r="D214">
        <v>-1.41</v>
      </c>
      <c r="E214">
        <v>5.24</v>
      </c>
      <c r="F214" t="s">
        <v>134</v>
      </c>
      <c r="G214">
        <v>656775</v>
      </c>
      <c r="H214">
        <v>594902</v>
      </c>
      <c r="J214" t="s">
        <v>116</v>
      </c>
      <c r="O214">
        <v>14</v>
      </c>
      <c r="P214" t="s">
        <v>185</v>
      </c>
      <c r="Q214" t="s">
        <v>118</v>
      </c>
      <c r="R214" t="s">
        <v>119</v>
      </c>
      <c r="S214" t="s">
        <v>118</v>
      </c>
      <c r="T214" t="s">
        <v>120</v>
      </c>
      <c r="U214" t="s">
        <v>121</v>
      </c>
      <c r="V214" t="s">
        <v>122</v>
      </c>
      <c r="Y214">
        <v>0</v>
      </c>
      <c r="Z214">
        <v>0</v>
      </c>
      <c r="AA214">
        <v>2024</v>
      </c>
      <c r="AB214">
        <v>-1.1299999999999999</v>
      </c>
      <c r="AC214">
        <v>0.96</v>
      </c>
      <c r="AD214">
        <v>1.35</v>
      </c>
      <c r="AE214">
        <v>2.12</v>
      </c>
      <c r="AI214">
        <v>1</v>
      </c>
      <c r="AJ214">
        <v>2</v>
      </c>
      <c r="AK214" t="s">
        <v>140</v>
      </c>
      <c r="AR214">
        <v>9.3627541850430998</v>
      </c>
      <c r="AS214">
        <v>-130.98177600019599</v>
      </c>
      <c r="AT214">
        <v>-3.8887523332407401</v>
      </c>
      <c r="AU214">
        <v>-14.9028476351251</v>
      </c>
      <c r="AV214">
        <v>26.742503467203601</v>
      </c>
      <c r="AW214">
        <v>-20.437452879866399</v>
      </c>
      <c r="AX214">
        <v>3.38</v>
      </c>
      <c r="AY214">
        <v>1.5</v>
      </c>
      <c r="BC214">
        <v>91.3</v>
      </c>
      <c r="BD214">
        <v>1939</v>
      </c>
      <c r="BE214">
        <v>7</v>
      </c>
      <c r="BF214">
        <v>746607</v>
      </c>
      <c r="BG214">
        <v>666310</v>
      </c>
      <c r="BH214">
        <v>647304</v>
      </c>
      <c r="BI214">
        <v>671289</v>
      </c>
      <c r="BJ214">
        <v>608070</v>
      </c>
      <c r="BK214">
        <v>677587</v>
      </c>
      <c r="BL214">
        <v>680757</v>
      </c>
      <c r="BM214">
        <v>657041</v>
      </c>
      <c r="BN214">
        <v>678877</v>
      </c>
      <c r="BO214">
        <v>53.49</v>
      </c>
      <c r="BW214">
        <v>13</v>
      </c>
      <c r="BX214">
        <v>1</v>
      </c>
      <c r="BY214" t="s">
        <v>130</v>
      </c>
      <c r="BZ214">
        <v>2</v>
      </c>
      <c r="CA214">
        <v>1</v>
      </c>
      <c r="CB214">
        <v>1</v>
      </c>
      <c r="CC214">
        <v>2</v>
      </c>
      <c r="CD214">
        <v>1</v>
      </c>
      <c r="CE214">
        <v>2</v>
      </c>
      <c r="CF214">
        <v>1</v>
      </c>
      <c r="CG214">
        <v>2</v>
      </c>
      <c r="CH214" t="s">
        <v>126</v>
      </c>
      <c r="CI214" t="s">
        <v>126</v>
      </c>
      <c r="CJ214">
        <v>218</v>
      </c>
      <c r="CK214">
        <v>0</v>
      </c>
      <c r="CL214">
        <v>2.5000000000000001E-2</v>
      </c>
      <c r="CP214">
        <v>-2.5000000000000001E-2</v>
      </c>
      <c r="CR214">
        <v>1</v>
      </c>
      <c r="CS214">
        <v>-1</v>
      </c>
      <c r="CT214">
        <v>0.63200000000000001</v>
      </c>
      <c r="CU214">
        <v>0.36799999999999999</v>
      </c>
      <c r="CV214">
        <v>32</v>
      </c>
      <c r="CW214">
        <v>29</v>
      </c>
      <c r="CX214">
        <v>32</v>
      </c>
      <c r="CY214">
        <v>30</v>
      </c>
      <c r="CZ214">
        <v>1</v>
      </c>
      <c r="DA214">
        <v>0</v>
      </c>
      <c r="DB214">
        <v>6</v>
      </c>
      <c r="DC214">
        <v>1</v>
      </c>
      <c r="DD214">
        <v>6</v>
      </c>
      <c r="DE214">
        <v>1</v>
      </c>
      <c r="DF214">
        <v>1.84</v>
      </c>
      <c r="DG214">
        <v>1.1299999999999999</v>
      </c>
      <c r="DH214">
        <v>-1.1299999999999999</v>
      </c>
      <c r="DI214">
        <v>34.9</v>
      </c>
      <c r="DJ214" s="6">
        <f>(-AS214-SQRT(AS214^2-2*AV214*(50-BO214)))/AV214</f>
        <v>-2.6572844335655304E-2</v>
      </c>
      <c r="DK214" s="2">
        <f>AR214+AU214*$DJ214</f>
        <v>9.7587652354092675</v>
      </c>
      <c r="DL214" s="2">
        <f>AS214+AV214*$DJ214</f>
        <v>-131.69240038197572</v>
      </c>
      <c r="DM214" s="2">
        <f>AT214+AW214*$DJ214</f>
        <v>-3.3456710792467601</v>
      </c>
      <c r="DN214" s="4">
        <f>(-DL214-SQRT(DL214^2-2*AV214*(BO214-17/12)))/AV214</f>
        <v>0.41271067948434909</v>
      </c>
      <c r="DO214" s="12">
        <f t="shared" si="58"/>
        <v>3.608200861665062</v>
      </c>
      <c r="DP214" s="12">
        <f t="shared" si="59"/>
        <v>-120.65548360491356</v>
      </c>
      <c r="DQ214" s="12">
        <f t="shared" si="60"/>
        <v>-11.780426144225789</v>
      </c>
      <c r="DR214" s="5">
        <f>(2 *DK214 +AU214*$DN214)/2</f>
        <v>6.6834830485371644</v>
      </c>
      <c r="DS214" s="5">
        <f>(2 *DL214 +AV214*$DN214)/2</f>
        <v>-126.17394199344463</v>
      </c>
      <c r="DT214" s="5">
        <f>(2 *DM214 +AW214*$DN214)/2</f>
        <v>-7.5630486117362743</v>
      </c>
      <c r="DU214" s="5">
        <f>SQRT(DR214^2+DS214^2+DT214^2)</f>
        <v>126.57698166779258</v>
      </c>
      <c r="DV214" s="16">
        <f>DR214/$DU214</f>
        <v>5.280172556237981E-2</v>
      </c>
      <c r="DW214" s="16">
        <f>DS214/$DU214</f>
        <v>-0.99681585333259293</v>
      </c>
      <c r="DX214" s="16">
        <f>DT214/$DU214</f>
        <v>-5.9750584285426095E-2</v>
      </c>
      <c r="DY214" s="16">
        <f t="shared" si="61"/>
        <v>28.145513032759638</v>
      </c>
      <c r="DZ214" s="9">
        <f>AU214+$DY214*DV214</f>
        <v>-13.416715980156942</v>
      </c>
      <c r="EA214" s="9">
        <f>AV214+$DY214*DW214</f>
        <v>-1.3133901240303132</v>
      </c>
      <c r="EB214" s="9">
        <f>AW214+$DY214*DX214+32.174</f>
        <v>10.054836271413137</v>
      </c>
      <c r="EC214" s="9">
        <f t="shared" si="62"/>
        <v>16.817639363329928</v>
      </c>
      <c r="ED214" s="22">
        <f t="shared" si="63"/>
        <v>0.19499483901532649</v>
      </c>
      <c r="EE214" s="22">
        <f t="shared" si="64"/>
        <v>0.14414023480943527</v>
      </c>
      <c r="EF214" s="22">
        <f t="shared" si="65"/>
        <v>1439.8824459974262</v>
      </c>
      <c r="EG214" s="23">
        <f t="shared" si="66"/>
        <v>0.74259022485684689</v>
      </c>
      <c r="EH214" s="12">
        <f>IF(S214="L",1,-1)</f>
        <v>-1</v>
      </c>
      <c r="EI214" s="10">
        <f>DEGREES(ATAN(DM214/SQRT(DL214^2+DK214^2)))</f>
        <v>-1.4513198072946596</v>
      </c>
      <c r="EJ214" s="10">
        <f>-DEGREES(ATAN(DK214/SQRT(DL214^2+DM214^2)))*EH214</f>
        <v>4.2366651784209832</v>
      </c>
      <c r="EK214" s="10">
        <f>DEGREES(ATAN(DQ214/SQRT(DP214^2+DO214^2)))</f>
        <v>-5.5740301296041856</v>
      </c>
      <c r="EL214" s="10">
        <f>-DEGREES(ATAN(DO214/SQRT(DP214^2+DQ214^2)))*EH214</f>
        <v>1.7048172422106389</v>
      </c>
      <c r="EM214" s="15">
        <f>(AD214-D214- (DK214/DL214)*(17/12-BO214))*12*EH214</f>
        <v>13.185308450715768</v>
      </c>
      <c r="EN214" s="15">
        <f>(AE214-E214-(DM214/DL214)*(17/12-BO214)+0.5*32.174*DN214^2)*12</f>
        <v>11.316402879486157</v>
      </c>
      <c r="EO214" s="15">
        <f t="shared" si="67"/>
        <v>17.375653457391444</v>
      </c>
      <c r="EP214" s="15">
        <f>EM214/DN214*0.4</f>
        <v>12.779226810597505</v>
      </c>
      <c r="EQ214" s="15">
        <f>EN214/DN214*0.4</f>
        <v>10.967879865503022</v>
      </c>
      <c r="ER214" s="17">
        <f>SIN(RADIANS(CJ214))*EH214</f>
        <v>0.61566147532565818</v>
      </c>
      <c r="ES214" s="17">
        <f t="shared" si="68"/>
        <v>0.78801075360672201</v>
      </c>
      <c r="ET214" s="16">
        <f t="shared" si="69"/>
        <v>1</v>
      </c>
      <c r="EU214" s="20">
        <f>(0.5*DZ214*DN214^2)*12*EH214</f>
        <v>13.711623846746715</v>
      </c>
      <c r="EV214" s="20">
        <f>(0.5*EB214*DN214^2)*12</f>
        <v>10.275847904818619</v>
      </c>
      <c r="EW214" s="20">
        <f t="shared" si="70"/>
        <v>17.134808976981283</v>
      </c>
      <c r="EX214" s="14">
        <f t="shared" si="71"/>
        <v>3.1623820725550864</v>
      </c>
      <c r="EY214" s="14">
        <f t="shared" si="72"/>
        <v>-3.2265658300396272</v>
      </c>
      <c r="EZ214" s="5">
        <f t="shared" si="73"/>
        <v>2.487788008390778</v>
      </c>
      <c r="FA214" s="5">
        <f t="shared" si="74"/>
        <v>-2.3757988958821201</v>
      </c>
      <c r="FB214" s="9">
        <f>IFERROR(INDEX('Pitcher Heights'!$B:$B,MATCH(H214,'Pitcher Heights'!A:A,0)),75)</f>
        <v>76</v>
      </c>
      <c r="FC214" s="26">
        <f>(9.58+0.31*FB214+1.02*ABS(D214)-2.57*E214-1.88*BE214)</f>
        <v>7.9514000000000031</v>
      </c>
      <c r="FD214" s="26">
        <f>17.16 -0.25*FB214-0.85*ABS(D214)+2.53*E214+0.665*BE214</f>
        <v>14.873699999999999</v>
      </c>
      <c r="FE214" s="26">
        <f t="shared" si="75"/>
        <v>4.827826810597502</v>
      </c>
      <c r="FF214" s="26">
        <f t="shared" si="76"/>
        <v>-3.9058201344969774</v>
      </c>
    </row>
    <row r="215" spans="1:162" x14ac:dyDescent="0.25">
      <c r="A215" t="s">
        <v>131</v>
      </c>
      <c r="B215" s="1">
        <v>45505</v>
      </c>
      <c r="C215">
        <v>86.2</v>
      </c>
      <c r="D215">
        <v>-1.49</v>
      </c>
      <c r="E215">
        <v>5.83</v>
      </c>
      <c r="F215" t="s">
        <v>178</v>
      </c>
      <c r="G215">
        <v>647304</v>
      </c>
      <c r="H215">
        <v>544150</v>
      </c>
      <c r="J215" t="s">
        <v>128</v>
      </c>
      <c r="O215">
        <v>4</v>
      </c>
      <c r="P215" t="s">
        <v>179</v>
      </c>
      <c r="Q215" t="s">
        <v>118</v>
      </c>
      <c r="R215" t="s">
        <v>119</v>
      </c>
      <c r="S215" t="s">
        <v>118</v>
      </c>
      <c r="T215" t="s">
        <v>120</v>
      </c>
      <c r="U215" t="s">
        <v>121</v>
      </c>
      <c r="V215" t="s">
        <v>129</v>
      </c>
      <c r="Y215">
        <v>3</v>
      </c>
      <c r="Z215">
        <v>2</v>
      </c>
      <c r="AA215">
        <v>2024</v>
      </c>
      <c r="AB215">
        <v>-1.37</v>
      </c>
      <c r="AC215">
        <v>0.56000000000000005</v>
      </c>
      <c r="AD215">
        <v>-0.76</v>
      </c>
      <c r="AE215">
        <v>2.0499999999999998</v>
      </c>
      <c r="AI215">
        <v>0</v>
      </c>
      <c r="AJ215">
        <v>7</v>
      </c>
      <c r="AK215" t="s">
        <v>123</v>
      </c>
      <c r="AR215">
        <v>4.5787529849503201</v>
      </c>
      <c r="AS215">
        <v>-125.5061373142</v>
      </c>
      <c r="AT215">
        <v>-3.9296600235611598</v>
      </c>
      <c r="AU215">
        <v>-15.386755384202401</v>
      </c>
      <c r="AV215">
        <v>25.529602442303499</v>
      </c>
      <c r="AW215">
        <v>-25.665962655445</v>
      </c>
      <c r="AX215">
        <v>3.13</v>
      </c>
      <c r="AY215">
        <v>1.5</v>
      </c>
      <c r="BC215">
        <v>87.3</v>
      </c>
      <c r="BD215">
        <v>2047</v>
      </c>
      <c r="BE215">
        <v>6.9</v>
      </c>
      <c r="BF215">
        <v>746607</v>
      </c>
      <c r="BG215">
        <v>668939</v>
      </c>
      <c r="BH215">
        <v>663624</v>
      </c>
      <c r="BI215">
        <v>702616</v>
      </c>
      <c r="BJ215">
        <v>602104</v>
      </c>
      <c r="BK215">
        <v>683002</v>
      </c>
      <c r="BL215">
        <v>681297</v>
      </c>
      <c r="BM215">
        <v>656775</v>
      </c>
      <c r="BN215">
        <v>623993</v>
      </c>
      <c r="BO215">
        <v>53.56</v>
      </c>
      <c r="BW215">
        <v>56</v>
      </c>
      <c r="BX215">
        <v>8</v>
      </c>
      <c r="BY215" t="s">
        <v>132</v>
      </c>
      <c r="BZ215">
        <v>7</v>
      </c>
      <c r="CA215">
        <v>2</v>
      </c>
      <c r="CB215">
        <v>7</v>
      </c>
      <c r="CC215">
        <v>2</v>
      </c>
      <c r="CD215">
        <v>2</v>
      </c>
      <c r="CE215">
        <v>7</v>
      </c>
      <c r="CF215">
        <v>7</v>
      </c>
      <c r="CG215">
        <v>2</v>
      </c>
      <c r="CH215" t="s">
        <v>125</v>
      </c>
      <c r="CI215" t="s">
        <v>126</v>
      </c>
      <c r="CJ215">
        <v>235</v>
      </c>
      <c r="CK215">
        <v>0</v>
      </c>
      <c r="CL215">
        <v>0</v>
      </c>
      <c r="CM215">
        <v>73.599999999999994</v>
      </c>
      <c r="CN215">
        <v>8.6</v>
      </c>
      <c r="CP215">
        <v>0</v>
      </c>
      <c r="CR215">
        <v>5</v>
      </c>
      <c r="CS215">
        <v>5</v>
      </c>
      <c r="CT215">
        <v>0.98799999999999999</v>
      </c>
      <c r="CU215">
        <v>0.98799999999999999</v>
      </c>
      <c r="CV215">
        <v>34</v>
      </c>
      <c r="CW215">
        <v>27</v>
      </c>
      <c r="CX215">
        <v>35</v>
      </c>
      <c r="CY215">
        <v>27</v>
      </c>
      <c r="CZ215">
        <v>1</v>
      </c>
      <c r="DA215">
        <v>3</v>
      </c>
      <c r="DB215">
        <v>4</v>
      </c>
      <c r="DC215">
        <v>2</v>
      </c>
      <c r="DD215">
        <v>5</v>
      </c>
      <c r="DE215">
        <v>1</v>
      </c>
      <c r="DF215">
        <v>2.5099999999999998</v>
      </c>
      <c r="DG215">
        <v>1.37</v>
      </c>
      <c r="DH215">
        <v>-1.37</v>
      </c>
      <c r="DI215">
        <v>35.299999999999997</v>
      </c>
      <c r="DJ215" s="6">
        <f>(-AS215-SQRT(AS215^2-2*AV215*(50-BO215)))/AV215</f>
        <v>-2.8283784256563308E-2</v>
      </c>
      <c r="DK215" s="2">
        <f>AR215+AU215*$DJ215</f>
        <v>5.0139486546456151</v>
      </c>
      <c r="DL215" s="2">
        <f>AS215+AV215*$DJ215</f>
        <v>-126.22821108183395</v>
      </c>
      <c r="DM215" s="2">
        <f>AT215+AW215*$DJ215</f>
        <v>-3.2037294730775425</v>
      </c>
      <c r="DN215" s="4">
        <f>(-DL215-SQRT(DL215^2-2*AV215*(BO215-17/12)))/AV215</f>
        <v>0.4319562882659545</v>
      </c>
      <c r="DO215" s="12">
        <f t="shared" si="58"/>
        <v>-1.6324570895706447</v>
      </c>
      <c r="DP215" s="12">
        <f t="shared" si="59"/>
        <v>-115.20053876995108</v>
      </c>
      <c r="DQ215" s="12">
        <f t="shared" si="60"/>
        <v>-14.290303436496165</v>
      </c>
      <c r="DR215" s="5">
        <f>(2 *DK215 +AU215*$DN215)/2</f>
        <v>1.6907457825374852</v>
      </c>
      <c r="DS215" s="5">
        <f>(2 *DL215 +AV215*$DN215)/2</f>
        <v>-120.71437492589251</v>
      </c>
      <c r="DT215" s="5">
        <f>(2 *DM215 +AW215*$DN215)/2</f>
        <v>-8.7470164547868539</v>
      </c>
      <c r="DU215" s="5">
        <f>SQRT(DR215^2+DS215^2+DT215^2)</f>
        <v>121.04267525096438</v>
      </c>
      <c r="DV215" s="16">
        <f>DR215/$DU215</f>
        <v>1.3968179231266739E-2</v>
      </c>
      <c r="DW215" s="16">
        <f>DS215/$DU215</f>
        <v>-0.99728773075784072</v>
      </c>
      <c r="DX215" s="16">
        <f>DT215/$DU215</f>
        <v>-7.2263905574221549E-2</v>
      </c>
      <c r="DY215" s="16">
        <f t="shared" si="61"/>
        <v>26.145580439969315</v>
      </c>
      <c r="DZ215" s="9">
        <f>AU215+$DY215*DV215</f>
        <v>-15.021549230511408</v>
      </c>
      <c r="EA215" s="9">
        <f>AV215+$DY215*DW215</f>
        <v>-0.54506414402008474</v>
      </c>
      <c r="EB215" s="9">
        <f>AW215+$DY215*DX215+32.174</f>
        <v>4.6186555884578446</v>
      </c>
      <c r="EC215" s="9">
        <f t="shared" si="62"/>
        <v>15.725012421316782</v>
      </c>
      <c r="ED215" s="22">
        <f t="shared" si="63"/>
        <v>0.19937996801425617</v>
      </c>
      <c r="EE215" s="22">
        <f t="shared" si="64"/>
        <v>0.14938465770523432</v>
      </c>
      <c r="EF215" s="22">
        <f t="shared" si="65"/>
        <v>1427.0250167083937</v>
      </c>
      <c r="EG215" s="23">
        <f t="shared" si="66"/>
        <v>0.69712995442520453</v>
      </c>
      <c r="EH215" s="12">
        <f>IF(S215="L",1,-1)</f>
        <v>-1</v>
      </c>
      <c r="EI215" s="10">
        <f>DEGREES(ATAN(DM215/SQRT(DL215^2+DK215^2)))</f>
        <v>-1.4527357386327859</v>
      </c>
      <c r="EJ215" s="10">
        <f>-DEGREES(ATAN(DK215/SQRT(DL215^2+DM215^2)))*EH215</f>
        <v>2.2739355359116229</v>
      </c>
      <c r="EK215" s="10">
        <f>DEGREES(ATAN(DQ215/SQRT(DP215^2+DO215^2)))</f>
        <v>-7.0705554203948271</v>
      </c>
      <c r="EL215" s="10">
        <f>-DEGREES(ATAN(DO215/SQRT(DP215^2+DQ215^2)))*EH215</f>
        <v>-0.80568507690807623</v>
      </c>
      <c r="EM215" s="15">
        <f>(AD215-D215- (DK215/DL215)*(17/12-BO215))*12*EH215</f>
        <v>16.094411904411132</v>
      </c>
      <c r="EN215" s="15">
        <f>(AE215-E215-(DM215/DL215)*(17/12-BO215)+0.5*32.174*DN215^2)*12</f>
        <v>6.5404116547510487</v>
      </c>
      <c r="EO215" s="15">
        <f t="shared" si="67"/>
        <v>17.37259563687747</v>
      </c>
      <c r="EP215" s="15">
        <f>EM215/DN215*0.4</f>
        <v>14.903741273470558</v>
      </c>
      <c r="EQ215" s="15">
        <f>EN215/DN215*0.4</f>
        <v>6.056549546720924</v>
      </c>
      <c r="ER215" s="17">
        <f>SIN(RADIANS(CJ215))*EH215</f>
        <v>0.81915204428899158</v>
      </c>
      <c r="ES215" s="17">
        <f t="shared" si="68"/>
        <v>0.57357643635104638</v>
      </c>
      <c r="ET215" s="16">
        <f t="shared" si="69"/>
        <v>1</v>
      </c>
      <c r="EU215" s="20">
        <f>(0.5*DZ215*DN215^2)*12*EH215</f>
        <v>16.816885886251104</v>
      </c>
      <c r="EV215" s="20">
        <f>(0.5*EB215*DN215^2)*12</f>
        <v>5.1706653413102845</v>
      </c>
      <c r="EW215" s="20">
        <f t="shared" si="70"/>
        <v>17.5938463953457</v>
      </c>
      <c r="EX215" s="14">
        <f t="shared" si="71"/>
        <v>2.4048506445971682</v>
      </c>
      <c r="EY215" s="14">
        <f t="shared" si="72"/>
        <v>-4.9207503758398055</v>
      </c>
      <c r="EZ215" s="5">
        <f t="shared" si="73"/>
        <v>1.8636146738569366</v>
      </c>
      <c r="FA215" s="5">
        <f t="shared" si="74"/>
        <v>-3.4240998408168686</v>
      </c>
      <c r="FB215" s="9">
        <f>IFERROR(INDEX('Pitcher Heights'!$B:$B,MATCH(H215,'Pitcher Heights'!A:A,0)),75)</f>
        <v>75</v>
      </c>
      <c r="FC215" s="26">
        <f>(9.58+0.31*FB215+1.02*ABS(D215)-2.57*E215-1.88*BE215)</f>
        <v>6.394700000000002</v>
      </c>
      <c r="FD215" s="26">
        <f>17.16 -0.25*FB215-0.85*ABS(D215)+2.53*E215+0.665*BE215</f>
        <v>16.4819</v>
      </c>
      <c r="FE215" s="26">
        <f t="shared" si="75"/>
        <v>8.5090412734705563</v>
      </c>
      <c r="FF215" s="26">
        <f t="shared" si="76"/>
        <v>-10.425350453279076</v>
      </c>
    </row>
    <row r="216" spans="1:162" x14ac:dyDescent="0.25">
      <c r="A216" t="s">
        <v>143</v>
      </c>
      <c r="B216" s="1">
        <v>45505</v>
      </c>
      <c r="C216">
        <v>89.2</v>
      </c>
      <c r="D216">
        <v>-1.42</v>
      </c>
      <c r="E216">
        <v>5.31</v>
      </c>
      <c r="F216" t="s">
        <v>134</v>
      </c>
      <c r="G216">
        <v>656811</v>
      </c>
      <c r="H216">
        <v>594902</v>
      </c>
      <c r="J216" t="s">
        <v>145</v>
      </c>
      <c r="O216">
        <v>4</v>
      </c>
      <c r="P216" t="s">
        <v>196</v>
      </c>
      <c r="Q216" t="s">
        <v>118</v>
      </c>
      <c r="R216" t="s">
        <v>119</v>
      </c>
      <c r="S216" t="s">
        <v>118</v>
      </c>
      <c r="T216" t="s">
        <v>120</v>
      </c>
      <c r="U216" t="s">
        <v>121</v>
      </c>
      <c r="V216" t="s">
        <v>129</v>
      </c>
      <c r="Y216">
        <v>1</v>
      </c>
      <c r="Z216">
        <v>0</v>
      </c>
      <c r="AA216">
        <v>2024</v>
      </c>
      <c r="AB216">
        <v>-0.94</v>
      </c>
      <c r="AC216">
        <v>1.1100000000000001</v>
      </c>
      <c r="AD216">
        <v>-0.72</v>
      </c>
      <c r="AE216">
        <v>2.2799999999999998</v>
      </c>
      <c r="AG216">
        <v>683002</v>
      </c>
      <c r="AI216">
        <v>2</v>
      </c>
      <c r="AJ216">
        <v>1</v>
      </c>
      <c r="AK216" t="s">
        <v>140</v>
      </c>
      <c r="AR216">
        <v>3.7493432249294298</v>
      </c>
      <c r="AS216">
        <v>-129.88710089802001</v>
      </c>
      <c r="AT216">
        <v>-3.8344443650170099</v>
      </c>
      <c r="AU216">
        <v>-11.3935630384955</v>
      </c>
      <c r="AV216">
        <v>26.248403262938201</v>
      </c>
      <c r="AW216">
        <v>-18.948573079305799</v>
      </c>
      <c r="AX216">
        <v>3.55</v>
      </c>
      <c r="AY216">
        <v>1.63</v>
      </c>
      <c r="BC216">
        <v>90.5</v>
      </c>
      <c r="BD216">
        <v>2010</v>
      </c>
      <c r="BE216">
        <v>6.9</v>
      </c>
      <c r="BF216">
        <v>746607</v>
      </c>
      <c r="BG216">
        <v>666310</v>
      </c>
      <c r="BH216">
        <v>647304</v>
      </c>
      <c r="BI216">
        <v>671289</v>
      </c>
      <c r="BJ216">
        <v>608070</v>
      </c>
      <c r="BK216">
        <v>677587</v>
      </c>
      <c r="BL216">
        <v>680757</v>
      </c>
      <c r="BM216">
        <v>657041</v>
      </c>
      <c r="BN216">
        <v>678877</v>
      </c>
      <c r="BO216">
        <v>53.56</v>
      </c>
      <c r="BW216">
        <v>5</v>
      </c>
      <c r="BX216">
        <v>2</v>
      </c>
      <c r="BY216" t="s">
        <v>144</v>
      </c>
      <c r="BZ216">
        <v>0</v>
      </c>
      <c r="CA216">
        <v>1</v>
      </c>
      <c r="CB216">
        <v>1</v>
      </c>
      <c r="CC216">
        <v>0</v>
      </c>
      <c r="CD216">
        <v>1</v>
      </c>
      <c r="CE216">
        <v>0</v>
      </c>
      <c r="CF216">
        <v>1</v>
      </c>
      <c r="CG216">
        <v>0</v>
      </c>
      <c r="CH216" t="s">
        <v>126</v>
      </c>
      <c r="CI216" t="s">
        <v>126</v>
      </c>
      <c r="CJ216">
        <v>213</v>
      </c>
      <c r="CK216">
        <v>0</v>
      </c>
      <c r="CL216">
        <v>-4.8000000000000001E-2</v>
      </c>
      <c r="CP216">
        <v>4.8000000000000001E-2</v>
      </c>
      <c r="CR216">
        <v>-1</v>
      </c>
      <c r="CS216">
        <v>1</v>
      </c>
      <c r="CT216">
        <v>0.41199999999999998</v>
      </c>
      <c r="CU216">
        <v>0.58799999999999997</v>
      </c>
      <c r="CV216">
        <v>32</v>
      </c>
      <c r="CW216">
        <v>30</v>
      </c>
      <c r="CX216">
        <v>32</v>
      </c>
      <c r="CY216">
        <v>31</v>
      </c>
      <c r="CZ216">
        <v>1</v>
      </c>
      <c r="DA216">
        <v>0</v>
      </c>
      <c r="DB216">
        <v>6</v>
      </c>
      <c r="DC216">
        <v>1</v>
      </c>
      <c r="DD216">
        <v>6</v>
      </c>
      <c r="DE216">
        <v>1</v>
      </c>
      <c r="DF216">
        <v>1.74</v>
      </c>
      <c r="DG216">
        <v>0.94</v>
      </c>
      <c r="DH216">
        <v>-0.94</v>
      </c>
      <c r="DI216">
        <v>38.200000000000003</v>
      </c>
      <c r="DJ216" s="6">
        <f>(-AS216-SQRT(AS216^2-2*AV216*(50-BO216)))/AV216</f>
        <v>-2.7332930120670295E-2</v>
      </c>
      <c r="DK216" s="2">
        <f>AR216+AU216*$DJ216</f>
        <v>4.0607626872860791</v>
      </c>
      <c r="DL216" s="2">
        <f>AS216+AV216*$DJ216</f>
        <v>-130.60454667018507</v>
      </c>
      <c r="DM216" s="2">
        <f>AT216+AW216*$DJ216</f>
        <v>-3.3165243411539302</v>
      </c>
      <c r="DN216" s="4">
        <f>(-DL216-SQRT(DL216^2-2*AV216*(BO216-17/12)))/AV216</f>
        <v>0.41669407137127917</v>
      </c>
      <c r="DO216" s="12">
        <f t="shared" si="58"/>
        <v>-0.68686748264993369</v>
      </c>
      <c r="DP216" s="12">
        <f t="shared" si="59"/>
        <v>-119.66699264755619</v>
      </c>
      <c r="DQ216" s="12">
        <f t="shared" si="60"/>
        <v>-11.21228240424608</v>
      </c>
      <c r="DR216" s="5">
        <f>(2 *DK216 +AU216*$DN216)/2</f>
        <v>1.6869476023180727</v>
      </c>
      <c r="DS216" s="5">
        <f>(2 *DL216 +AV216*$DN216)/2</f>
        <v>-125.13576965887063</v>
      </c>
      <c r="DT216" s="5">
        <f>(2 *DM216 +AW216*$DN216)/2</f>
        <v>-7.2644033727000057</v>
      </c>
      <c r="DU216" s="5">
        <f>SQRT(DR216^2+DS216^2+DT216^2)</f>
        <v>125.35780070140106</v>
      </c>
      <c r="DV216" s="16">
        <f>DR216/$DU216</f>
        <v>1.3457061250909601E-2</v>
      </c>
      <c r="DW216" s="16">
        <f>DS216/$DU216</f>
        <v>-0.99822882149105896</v>
      </c>
      <c r="DX216" s="16">
        <f>DT216/$DU216</f>
        <v>-5.7949352430038403E-2</v>
      </c>
      <c r="DY216" s="16">
        <f t="shared" si="61"/>
        <v>27.121641456525026</v>
      </c>
      <c r="DZ216" s="9">
        <f>AU216+$DY216*DV216</f>
        <v>-11.028585448189833</v>
      </c>
      <c r="EA216" s="9">
        <f>AV216+$DY216*DW216</f>
        <v>-0.82520092511182241</v>
      </c>
      <c r="EB216" s="9">
        <f>AW216+$DY216*DX216+32.174</f>
        <v>11.653745361448891</v>
      </c>
      <c r="EC216" s="9">
        <f t="shared" si="62"/>
        <v>16.066126929173738</v>
      </c>
      <c r="ED216" s="22">
        <f t="shared" si="63"/>
        <v>0.18992232479388621</v>
      </c>
      <c r="EE216" s="22">
        <f t="shared" si="64"/>
        <v>0.13827346118960274</v>
      </c>
      <c r="EF216" s="22">
        <f t="shared" si="65"/>
        <v>1367.9722096586238</v>
      </c>
      <c r="EG216" s="23">
        <f t="shared" si="66"/>
        <v>0.68058318888488745</v>
      </c>
      <c r="EH216" s="12">
        <f>IF(S216="L",1,-1)</f>
        <v>-1</v>
      </c>
      <c r="EI216" s="10">
        <f>DEGREES(ATAN(DM216/SQRT(DL216^2+DK216^2)))</f>
        <v>-1.4539332674011807</v>
      </c>
      <c r="EJ216" s="10">
        <f>-DEGREES(ATAN(DK216/SQRT(DL216^2+DM216^2)))*EH216</f>
        <v>1.7802958076008595</v>
      </c>
      <c r="EK216" s="10">
        <f>DEGREES(ATAN(DQ216/SQRT(DP216^2+DO216^2)))</f>
        <v>-5.3526531988276309</v>
      </c>
      <c r="EL216" s="10">
        <f>-DEGREES(ATAN(DO216/SQRT(DP216^2+DQ216^2)))*EH216</f>
        <v>-0.32743001877010963</v>
      </c>
      <c r="EM216" s="15">
        <f>(AD216-D216- (DK216/DL216)*(17/12-BO216))*12*EH216</f>
        <v>11.054915571240924</v>
      </c>
      <c r="EN216" s="15">
        <f>(AE216-E216-(DM216/DL216)*(17/12-BO216)+0.5*32.174*DN216^2)*12</f>
        <v>13.048298101573064</v>
      </c>
      <c r="EO216" s="15">
        <f t="shared" si="67"/>
        <v>17.101732123816589</v>
      </c>
      <c r="EP216" s="15">
        <f>EM216/DN216*0.4</f>
        <v>10.612020982070435</v>
      </c>
      <c r="EQ216" s="15">
        <f>EN216/DN216*0.4</f>
        <v>12.525542356418008</v>
      </c>
      <c r="ER216" s="17">
        <f>SIN(RADIANS(CJ216))*EH216</f>
        <v>0.54463903501502708</v>
      </c>
      <c r="ES216" s="17">
        <f t="shared" si="68"/>
        <v>0.83867056794542405</v>
      </c>
      <c r="ET216" s="16">
        <f t="shared" si="69"/>
        <v>1</v>
      </c>
      <c r="EU216" s="20">
        <f>(0.5*DZ216*DN216^2)*12*EH216</f>
        <v>11.489621067192903</v>
      </c>
      <c r="EV216" s="20">
        <f>(0.5*EB216*DN216^2)*12</f>
        <v>12.14091497460192</v>
      </c>
      <c r="EW216" s="20">
        <f t="shared" si="70"/>
        <v>16.715657590660207</v>
      </c>
      <c r="EX216" s="14">
        <f t="shared" si="71"/>
        <v>2.3856214473741151</v>
      </c>
      <c r="EY216" s="14">
        <f t="shared" si="72"/>
        <v>-1.8780150705383143</v>
      </c>
      <c r="EZ216" s="5">
        <f t="shared" si="73"/>
        <v>1.7406446902399679</v>
      </c>
      <c r="FA216" s="5">
        <f t="shared" si="74"/>
        <v>-1.2944212915586988</v>
      </c>
      <c r="FB216" s="9">
        <f>IFERROR(INDEX('Pitcher Heights'!$B:$B,MATCH(H216,'Pitcher Heights'!A:A,0)),75)</f>
        <v>76</v>
      </c>
      <c r="FC216" s="26">
        <f>(9.58+0.31*FB216+1.02*ABS(D216)-2.57*E216-1.88*BE216)</f>
        <v>7.9697000000000049</v>
      </c>
      <c r="FD216" s="26">
        <f>17.16 -0.25*FB216-0.85*ABS(D216)+2.53*E216+0.665*BE216</f>
        <v>14.9758</v>
      </c>
      <c r="FE216" s="26">
        <f t="shared" si="75"/>
        <v>2.6423209820704301</v>
      </c>
      <c r="FF216" s="26">
        <f t="shared" si="76"/>
        <v>-2.4502576435819918</v>
      </c>
    </row>
    <row r="217" spans="1:162" x14ac:dyDescent="0.25">
      <c r="A217" t="s">
        <v>209</v>
      </c>
      <c r="B217" s="1">
        <v>45505</v>
      </c>
      <c r="C217">
        <v>85.6</v>
      </c>
      <c r="D217">
        <v>-1.48</v>
      </c>
      <c r="E217">
        <v>5.94</v>
      </c>
      <c r="F217" t="s">
        <v>178</v>
      </c>
      <c r="G217">
        <v>678877</v>
      </c>
      <c r="H217">
        <v>544150</v>
      </c>
      <c r="J217" t="s">
        <v>160</v>
      </c>
      <c r="O217">
        <v>14</v>
      </c>
      <c r="P217" t="s">
        <v>210</v>
      </c>
      <c r="Q217" t="s">
        <v>118</v>
      </c>
      <c r="R217" t="s">
        <v>118</v>
      </c>
      <c r="S217" t="s">
        <v>118</v>
      </c>
      <c r="T217" t="s">
        <v>120</v>
      </c>
      <c r="U217" t="s">
        <v>121</v>
      </c>
      <c r="V217" t="s">
        <v>129</v>
      </c>
      <c r="Y217">
        <v>0</v>
      </c>
      <c r="Z217">
        <v>0</v>
      </c>
      <c r="AA217">
        <v>2024</v>
      </c>
      <c r="AB217">
        <v>0.39</v>
      </c>
      <c r="AC217">
        <v>0.55000000000000004</v>
      </c>
      <c r="AD217">
        <v>1.29</v>
      </c>
      <c r="AE217">
        <v>2.12</v>
      </c>
      <c r="AG217">
        <v>647304</v>
      </c>
      <c r="AI217">
        <v>2</v>
      </c>
      <c r="AJ217">
        <v>5</v>
      </c>
      <c r="AK217" t="s">
        <v>123</v>
      </c>
      <c r="AR217">
        <v>5.81868595862991</v>
      </c>
      <c r="AS217">
        <v>-124.588831816522</v>
      </c>
      <c r="AT217">
        <v>-3.9381179049883102</v>
      </c>
      <c r="AU217">
        <v>2.9907159664499501</v>
      </c>
      <c r="AV217">
        <v>23.798016021560599</v>
      </c>
      <c r="AW217">
        <v>-25.849823736364598</v>
      </c>
      <c r="AX217">
        <v>3.49</v>
      </c>
      <c r="AY217">
        <v>1.7</v>
      </c>
      <c r="BC217">
        <v>86.7</v>
      </c>
      <c r="BD217">
        <v>2171</v>
      </c>
      <c r="BE217">
        <v>6.9</v>
      </c>
      <c r="BF217">
        <v>746607</v>
      </c>
      <c r="BG217">
        <v>668939</v>
      </c>
      <c r="BH217">
        <v>663624</v>
      </c>
      <c r="BI217">
        <v>702616</v>
      </c>
      <c r="BJ217">
        <v>602104</v>
      </c>
      <c r="BK217">
        <v>683002</v>
      </c>
      <c r="BL217">
        <v>681297</v>
      </c>
      <c r="BM217">
        <v>656775</v>
      </c>
      <c r="BN217">
        <v>623993</v>
      </c>
      <c r="BO217">
        <v>53.62</v>
      </c>
      <c r="BW217">
        <v>42</v>
      </c>
      <c r="BX217">
        <v>1</v>
      </c>
      <c r="BY217" t="s">
        <v>211</v>
      </c>
      <c r="BZ217">
        <v>5</v>
      </c>
      <c r="CA217">
        <v>2</v>
      </c>
      <c r="CB217">
        <v>5</v>
      </c>
      <c r="CC217">
        <v>2</v>
      </c>
      <c r="CD217">
        <v>2</v>
      </c>
      <c r="CE217">
        <v>5</v>
      </c>
      <c r="CF217">
        <v>5</v>
      </c>
      <c r="CG217">
        <v>2</v>
      </c>
      <c r="CH217" t="s">
        <v>126</v>
      </c>
      <c r="CI217" t="s">
        <v>126</v>
      </c>
      <c r="CJ217">
        <v>180</v>
      </c>
      <c r="CK217">
        <v>0</v>
      </c>
      <c r="CL217">
        <v>-4.4999999999999998E-2</v>
      </c>
      <c r="CM217">
        <v>77.099999999999994</v>
      </c>
      <c r="CN217">
        <v>8.8000000000000007</v>
      </c>
      <c r="CP217">
        <v>4.4999999999999998E-2</v>
      </c>
      <c r="CR217">
        <v>3</v>
      </c>
      <c r="CS217">
        <v>3</v>
      </c>
      <c r="CT217">
        <v>0.88600000000000001</v>
      </c>
      <c r="CU217">
        <v>0.88600000000000001</v>
      </c>
      <c r="CV217">
        <v>34</v>
      </c>
      <c r="CW217">
        <v>22</v>
      </c>
      <c r="CX217">
        <v>35</v>
      </c>
      <c r="CY217">
        <v>23</v>
      </c>
      <c r="CZ217">
        <v>1</v>
      </c>
      <c r="DA217">
        <v>2</v>
      </c>
      <c r="DB217">
        <v>4</v>
      </c>
      <c r="DC217">
        <v>3</v>
      </c>
      <c r="DD217">
        <v>5</v>
      </c>
      <c r="DE217">
        <v>2</v>
      </c>
      <c r="DF217">
        <v>2.5499999999999998</v>
      </c>
      <c r="DG217">
        <v>-0.39</v>
      </c>
      <c r="DH217">
        <v>-0.39</v>
      </c>
      <c r="DI217">
        <v>33.700000000000003</v>
      </c>
      <c r="DJ217" s="6">
        <f>(-AS217-SQRT(AS217^2-2*AV217*(50-BO217)))/AV217</f>
        <v>-2.8975389360897209E-2</v>
      </c>
      <c r="DK217" s="2">
        <f>AR217+AU217*$DJ217</f>
        <v>5.732028799034171</v>
      </c>
      <c r="DL217" s="2">
        <f>AS217+AV217*$DJ217</f>
        <v>-125.27838859676359</v>
      </c>
      <c r="DM217" s="2">
        <f>AT217+AW217*$DJ217</f>
        <v>-3.1891091973165833</v>
      </c>
      <c r="DN217" s="4">
        <f>(-DL217-SQRT(DL217^2-2*AV217*(BO217-17/12)))/AV217</f>
        <v>0.43464173208881285</v>
      </c>
      <c r="DO217" s="12">
        <f t="shared" si="58"/>
        <v>7.0319187668776451</v>
      </c>
      <c r="DP217" s="12">
        <f t="shared" si="59"/>
        <v>-114.93477769287517</v>
      </c>
      <c r="DQ217" s="12">
        <f t="shared" si="60"/>
        <v>-14.4245213602806</v>
      </c>
      <c r="DR217" s="5">
        <f>(2 *DK217 +AU217*$DN217)/2</f>
        <v>6.3819737829559084</v>
      </c>
      <c r="DS217" s="5">
        <f>(2 *DL217 +AV217*$DN217)/2</f>
        <v>-120.10658314481938</v>
      </c>
      <c r="DT217" s="5">
        <f>(2 *DM217 +AW217*$DN217)/2</f>
        <v>-8.8068152787985916</v>
      </c>
      <c r="DU217" s="5">
        <f>SQRT(DR217^2+DS217^2+DT217^2)</f>
        <v>120.59801366293156</v>
      </c>
      <c r="DV217" s="16">
        <f>DR217/$DU217</f>
        <v>5.2919393853313089E-2</v>
      </c>
      <c r="DW217" s="16">
        <f>DS217/$DU217</f>
        <v>-0.99592505296575018</v>
      </c>
      <c r="DX217" s="16">
        <f>DT217/$DU217</f>
        <v>-7.302620508670582E-2</v>
      </c>
      <c r="DY217" s="16">
        <f t="shared" si="61"/>
        <v>24.00460408345327</v>
      </c>
      <c r="DZ217" s="9">
        <f>AU217+$DY217*DV217</f>
        <v>4.2610250642350618</v>
      </c>
      <c r="EA217" s="9">
        <f>AV217+$DY217*DW217</f>
        <v>-0.10877057167446225</v>
      </c>
      <c r="EB217" s="9">
        <f>AW217+$DY217*DX217+32.174</f>
        <v>4.5712111228119667</v>
      </c>
      <c r="EC217" s="9">
        <f t="shared" si="62"/>
        <v>6.2501309397981126</v>
      </c>
      <c r="ED217" s="22">
        <f t="shared" si="63"/>
        <v>7.9831880369380645E-2</v>
      </c>
      <c r="EE217" s="22">
        <f t="shared" si="64"/>
        <v>4.5032017477683185E-2</v>
      </c>
      <c r="EF217" s="22">
        <f t="shared" si="65"/>
        <v>428.59651511567432</v>
      </c>
      <c r="EG217" s="23">
        <f t="shared" si="66"/>
        <v>0.19741893833057317</v>
      </c>
      <c r="EH217" s="12">
        <f>IF(S217="L",1,-1)</f>
        <v>-1</v>
      </c>
      <c r="EI217" s="10">
        <f>DEGREES(ATAN(DM217/SQRT(DL217^2+DK217^2)))</f>
        <v>-1.4566934329224326</v>
      </c>
      <c r="EJ217" s="10">
        <f>-DEGREES(ATAN(DK217/SQRT(DL217^2+DM217^2)))*EH217</f>
        <v>2.6188557601770897</v>
      </c>
      <c r="EK217" s="10">
        <f>DEGREES(ATAN(DQ217/SQRT(DP217^2+DO217^2)))</f>
        <v>-7.1401104134090279</v>
      </c>
      <c r="EL217" s="10">
        <f>-DEGREES(ATAN(DO217/SQRT(DP217^2+DQ217^2)))*EH217</f>
        <v>3.4739120472759226</v>
      </c>
      <c r="EM217" s="15">
        <f>(AD217-D217- (DK217/DL217)*(17/12-BO217))*12*EH217</f>
        <v>-4.5776571882268815</v>
      </c>
      <c r="EN217" s="15">
        <f>(AE217-E217-(DM217/DL217)*(17/12-BO217)+0.5*32.174*DN217^2)*12</f>
        <v>6.5753745335047</v>
      </c>
      <c r="EO217" s="15">
        <f t="shared" si="67"/>
        <v>8.0118971279458773</v>
      </c>
      <c r="EP217" s="15">
        <f>EM217/DN217*0.4</f>
        <v>-4.2128096317189376</v>
      </c>
      <c r="EQ217" s="15">
        <f>EN217/DN217*0.4</f>
        <v>6.0513052917441588</v>
      </c>
      <c r="ER217" s="17">
        <f>SIN(RADIANS(CJ217))*EH217</f>
        <v>-1.22514845490862E-16</v>
      </c>
      <c r="ES217" s="17">
        <f t="shared" si="68"/>
        <v>1</v>
      </c>
      <c r="ET217" s="16">
        <f t="shared" si="69"/>
        <v>1</v>
      </c>
      <c r="EU217" s="20">
        <f>(0.5*DZ217*DN217^2)*12*EH217</f>
        <v>-4.8297892960181823</v>
      </c>
      <c r="EV217" s="20">
        <f>(0.5*EB217*DN217^2)*12</f>
        <v>5.181379179415817</v>
      </c>
      <c r="EW217" s="20">
        <f t="shared" si="70"/>
        <v>7.0833293615937087</v>
      </c>
      <c r="EX217" s="14">
        <f t="shared" si="71"/>
        <v>-4.8297892960181814</v>
      </c>
      <c r="EY217" s="14">
        <f t="shared" si="72"/>
        <v>-1.9019501821778917</v>
      </c>
      <c r="EZ217" s="5">
        <f t="shared" si="73"/>
        <v>-4.5776571882268806</v>
      </c>
      <c r="FA217" s="5">
        <f t="shared" si="74"/>
        <v>-1.4365225944411772</v>
      </c>
      <c r="FB217" s="9">
        <f>IFERROR(INDEX('Pitcher Heights'!$B:$B,MATCH(H217,'Pitcher Heights'!A:A,0)),75)</f>
        <v>75</v>
      </c>
      <c r="FC217" s="26">
        <f>(9.58+0.31*FB217+1.02*ABS(D217)-2.57*E217-1.88*BE217)</f>
        <v>6.101799999999999</v>
      </c>
      <c r="FD217" s="26">
        <f>17.16 -0.25*FB217-0.85*ABS(D217)+2.53*E217+0.665*BE217</f>
        <v>16.768699999999999</v>
      </c>
      <c r="FE217" s="26">
        <f t="shared" si="75"/>
        <v>-10.314609631718938</v>
      </c>
      <c r="FF217" s="26">
        <f t="shared" si="76"/>
        <v>-10.71739470825584</v>
      </c>
    </row>
    <row r="218" spans="1:162" x14ac:dyDescent="0.25">
      <c r="A218" t="s">
        <v>113</v>
      </c>
      <c r="B218" s="1">
        <v>45505</v>
      </c>
      <c r="C218">
        <v>84.1</v>
      </c>
      <c r="D218">
        <v>2.57</v>
      </c>
      <c r="E218">
        <v>5.6</v>
      </c>
      <c r="F218" t="s">
        <v>114</v>
      </c>
      <c r="G218">
        <v>666310</v>
      </c>
      <c r="H218">
        <v>669432</v>
      </c>
      <c r="J218" t="s">
        <v>128</v>
      </c>
      <c r="O218">
        <v>7</v>
      </c>
      <c r="P218" t="s">
        <v>193</v>
      </c>
      <c r="Q218" t="s">
        <v>118</v>
      </c>
      <c r="R218" t="s">
        <v>119</v>
      </c>
      <c r="S218" t="s">
        <v>119</v>
      </c>
      <c r="T218" t="s">
        <v>120</v>
      </c>
      <c r="U218" t="s">
        <v>121</v>
      </c>
      <c r="V218" t="s">
        <v>129</v>
      </c>
      <c r="Y218">
        <v>1</v>
      </c>
      <c r="Z218">
        <v>1</v>
      </c>
      <c r="AA218">
        <v>2024</v>
      </c>
      <c r="AB218">
        <v>-0.19</v>
      </c>
      <c r="AC218">
        <v>0.52</v>
      </c>
      <c r="AD218">
        <v>-0.45</v>
      </c>
      <c r="AE218">
        <v>1.68</v>
      </c>
      <c r="AI218">
        <v>1</v>
      </c>
      <c r="AJ218">
        <v>2</v>
      </c>
      <c r="AK218" t="s">
        <v>123</v>
      </c>
      <c r="AR218">
        <v>-6.7248817595838002</v>
      </c>
      <c r="AS218">
        <v>-122.446368305845</v>
      </c>
      <c r="AT218">
        <v>-3.89958330223127</v>
      </c>
      <c r="AU218">
        <v>-0.874175077718926</v>
      </c>
      <c r="AV218">
        <v>19.8842881987147</v>
      </c>
      <c r="AW218">
        <v>-26.396579670327601</v>
      </c>
      <c r="AX218">
        <v>3.25</v>
      </c>
      <c r="AY218">
        <v>1.54</v>
      </c>
      <c r="AZ218">
        <v>1</v>
      </c>
      <c r="BA218">
        <v>68.099999999999994</v>
      </c>
      <c r="BB218">
        <v>-60</v>
      </c>
      <c r="BC218">
        <v>85.8</v>
      </c>
      <c r="BD218">
        <v>2375</v>
      </c>
      <c r="BE218">
        <v>6.9</v>
      </c>
      <c r="BF218">
        <v>746607</v>
      </c>
      <c r="BG218">
        <v>668939</v>
      </c>
      <c r="BH218">
        <v>663624</v>
      </c>
      <c r="BI218">
        <v>702616</v>
      </c>
      <c r="BJ218">
        <v>602104</v>
      </c>
      <c r="BK218">
        <v>683002</v>
      </c>
      <c r="BL218">
        <v>681297</v>
      </c>
      <c r="BM218">
        <v>656775</v>
      </c>
      <c r="BN218">
        <v>623993</v>
      </c>
      <c r="BO218">
        <v>53.55</v>
      </c>
      <c r="BW218">
        <v>16</v>
      </c>
      <c r="BX218">
        <v>3</v>
      </c>
      <c r="BY218" t="s">
        <v>124</v>
      </c>
      <c r="BZ218">
        <v>2</v>
      </c>
      <c r="CA218">
        <v>1</v>
      </c>
      <c r="CB218">
        <v>2</v>
      </c>
      <c r="CC218">
        <v>1</v>
      </c>
      <c r="CD218">
        <v>1</v>
      </c>
      <c r="CE218">
        <v>2</v>
      </c>
      <c r="CF218">
        <v>2</v>
      </c>
      <c r="CG218">
        <v>1</v>
      </c>
      <c r="CH218" t="s">
        <v>125</v>
      </c>
      <c r="CI218" t="s">
        <v>126</v>
      </c>
      <c r="CJ218">
        <v>190</v>
      </c>
      <c r="CK218">
        <v>0</v>
      </c>
      <c r="CL218">
        <v>-3.9E-2</v>
      </c>
      <c r="CM218">
        <v>52.1</v>
      </c>
      <c r="CN218">
        <v>7.4</v>
      </c>
      <c r="CP218">
        <v>3.9E-2</v>
      </c>
      <c r="CQ218">
        <v>88</v>
      </c>
      <c r="CR218">
        <v>1</v>
      </c>
      <c r="CS218">
        <v>1</v>
      </c>
      <c r="CT218">
        <v>0.64</v>
      </c>
      <c r="CU218">
        <v>0.64</v>
      </c>
      <c r="CV218">
        <v>26</v>
      </c>
      <c r="CW218">
        <v>24</v>
      </c>
      <c r="CX218">
        <v>27</v>
      </c>
      <c r="CY218">
        <v>24</v>
      </c>
      <c r="CZ218">
        <v>1</v>
      </c>
      <c r="DA218">
        <v>0</v>
      </c>
      <c r="DB218">
        <v>6</v>
      </c>
      <c r="DC218">
        <v>3</v>
      </c>
      <c r="DD218">
        <v>6</v>
      </c>
      <c r="DE218">
        <v>2</v>
      </c>
      <c r="DF218">
        <v>2.65</v>
      </c>
      <c r="DG218">
        <v>-0.19</v>
      </c>
      <c r="DH218">
        <v>-0.19</v>
      </c>
      <c r="DI218">
        <v>22.1</v>
      </c>
      <c r="DJ218" s="6">
        <f>(-AS218-SQRT(AS218^2-2*AV218*(50-BO218)))/AV218</f>
        <v>-2.8924354958098669E-2</v>
      </c>
      <c r="DK218" s="2">
        <f>AR218+AU218*$DJ218</f>
        <v>-6.6995968093403349</v>
      </c>
      <c r="DL218" s="2">
        <f>AS218+AV218*$DJ218</f>
        <v>-123.02150851579376</v>
      </c>
      <c r="DM218" s="2">
        <f>AT218+AW218*$DJ218</f>
        <v>-3.1360792621669833</v>
      </c>
      <c r="DN218" s="4">
        <f>(-DL218-SQRT(DL218^2-2*AV218*(BO218-17/12)))/AV218</f>
        <v>0.43937581227953193</v>
      </c>
      <c r="DO218" s="12">
        <f t="shared" si="58"/>
        <v>-7.0836881941876113</v>
      </c>
      <c r="DP218" s="12">
        <f t="shared" si="59"/>
        <v>-114.28483323688317</v>
      </c>
      <c r="DQ218" s="12">
        <f t="shared" si="60"/>
        <v>-14.734097896218552</v>
      </c>
      <c r="DR218" s="5">
        <f>(2 *DK218 +AU218*$DN218)/2</f>
        <v>-6.8916425017639726</v>
      </c>
      <c r="DS218" s="5">
        <f>(2 *DL218 +AV218*$DN218)/2</f>
        <v>-118.65317087633846</v>
      </c>
      <c r="DT218" s="5">
        <f>(2 *DM218 +AW218*$DN218)/2</f>
        <v>-8.935088579192767</v>
      </c>
      <c r="DU218" s="5">
        <f>SQRT(DR218^2+DS218^2+DT218^2)</f>
        <v>119.1885292437981</v>
      </c>
      <c r="DV218" s="16">
        <f>DR218/$DU218</f>
        <v>-5.7821357017228021E-2</v>
      </c>
      <c r="DW218" s="16">
        <f>DS218/$DU218</f>
        <v>-0.99550830628705411</v>
      </c>
      <c r="DX218" s="16">
        <f>DT218/$DU218</f>
        <v>-7.496601087270903E-2</v>
      </c>
      <c r="DY218" s="16">
        <f t="shared" si="61"/>
        <v>20.177538232412211</v>
      </c>
      <c r="DZ218" s="9">
        <f>AU218+$DY218*DV218</f>
        <v>-2.0408677195840004</v>
      </c>
      <c r="EA218" s="9">
        <f>AV218+$DY218*DW218</f>
        <v>-0.20261871207625859</v>
      </c>
      <c r="EB218" s="9">
        <f>AW218+$DY218*DX218+32.174</f>
        <v>4.2647907791568826</v>
      </c>
      <c r="EC218" s="9">
        <f t="shared" si="62"/>
        <v>4.7322970935165314</v>
      </c>
      <c r="ED218" s="22">
        <f t="shared" si="63"/>
        <v>6.1882896439722931E-2</v>
      </c>
      <c r="EE218" s="22">
        <f t="shared" si="64"/>
        <v>3.3790256097204485E-2</v>
      </c>
      <c r="EF218" s="22">
        <f t="shared" si="65"/>
        <v>317.84327035860986</v>
      </c>
      <c r="EG218" s="23">
        <f t="shared" si="66"/>
        <v>0.13382874541415152</v>
      </c>
      <c r="EH218" s="12">
        <f>IF(S218="L",1,-1)</f>
        <v>1</v>
      </c>
      <c r="EI218" s="10">
        <f>DEGREES(ATAN(DM218/SQRT(DL218^2+DK218^2)))</f>
        <v>-1.4581150476490623</v>
      </c>
      <c r="EJ218" s="10">
        <f>-DEGREES(ATAN(DK218/SQRT(DL218^2+DM218^2)))*EH218</f>
        <v>3.1161666570693618</v>
      </c>
      <c r="EK218" s="10">
        <f>DEGREES(ATAN(DQ218/SQRT(DP218^2+DO218^2)))</f>
        <v>-7.3323799574382189</v>
      </c>
      <c r="EL218" s="10">
        <f>-DEGREES(ATAN(DO218/SQRT(DP218^2+DQ218^2)))*EH218</f>
        <v>3.5177716775725689</v>
      </c>
      <c r="EM218" s="15">
        <f>(AD218-D218- (DK218/DL218)*(17/12-BO218))*12*EH218</f>
        <v>-2.1706099031842907</v>
      </c>
      <c r="EN218" s="15">
        <f>(AE218-E218-(DM218/DL218)*(17/12-BO218)+0.5*32.174*DN218^2)*12</f>
        <v>6.1752287128885008</v>
      </c>
      <c r="EO218" s="15">
        <f t="shared" si="67"/>
        <v>6.5456089868158394</v>
      </c>
      <c r="EP218" s="15">
        <f>EM218/DN218*0.4</f>
        <v>-1.9760850210874545</v>
      </c>
      <c r="EQ218" s="15">
        <f>EN218/DN218*0.4</f>
        <v>5.621819445044741</v>
      </c>
      <c r="ER218" s="17">
        <f>SIN(RADIANS(CJ218))*EH218</f>
        <v>-0.17364817766693047</v>
      </c>
      <c r="ES218" s="17">
        <f t="shared" si="68"/>
        <v>0.98480775301220802</v>
      </c>
      <c r="ET218" s="16">
        <f t="shared" si="69"/>
        <v>1</v>
      </c>
      <c r="EU218" s="20">
        <f>(0.5*DZ218*DN218^2)*12*EH218</f>
        <v>-2.3639506033995827</v>
      </c>
      <c r="EV218" s="20">
        <f>(0.5*EB218*DN218^2)*12</f>
        <v>4.939935420124093</v>
      </c>
      <c r="EW218" s="20">
        <f t="shared" si="70"/>
        <v>5.4764244183874071</v>
      </c>
      <c r="EX218" s="14">
        <f t="shared" si="71"/>
        <v>-1.4129794830159299</v>
      </c>
      <c r="EY218" s="14">
        <f t="shared" si="72"/>
        <v>-0.45328980588919787</v>
      </c>
      <c r="EZ218" s="5">
        <f t="shared" si="73"/>
        <v>-1.0339768309034372</v>
      </c>
      <c r="FA218" s="5">
        <f t="shared" si="74"/>
        <v>-0.27093776551412141</v>
      </c>
      <c r="FB218" s="9">
        <f>IFERROR(INDEX('Pitcher Heights'!$B:$B,MATCH(H218,'Pitcher Heights'!A:A,0)),75)</f>
        <v>77</v>
      </c>
      <c r="FC218" s="26">
        <f>(9.58+0.31*FB218+1.02*ABS(D218)-2.57*E218-1.88*BE218)</f>
        <v>8.7074000000000087</v>
      </c>
      <c r="FD218" s="26">
        <f>17.16 -0.25*FB218-0.85*ABS(D218)+2.53*E218+0.665*BE218</f>
        <v>14.481999999999999</v>
      </c>
      <c r="FE218" s="26">
        <f t="shared" si="75"/>
        <v>-10.683485021087463</v>
      </c>
      <c r="FF218" s="26">
        <f t="shared" si="76"/>
        <v>-8.8601805549552584</v>
      </c>
    </row>
    <row r="219" spans="1:162" x14ac:dyDescent="0.25">
      <c r="A219" t="s">
        <v>113</v>
      </c>
      <c r="B219" s="1">
        <v>45505</v>
      </c>
      <c r="C219">
        <v>81.5</v>
      </c>
      <c r="D219">
        <v>2.6</v>
      </c>
      <c r="E219">
        <v>5.68</v>
      </c>
      <c r="F219" t="s">
        <v>114</v>
      </c>
      <c r="G219">
        <v>647304</v>
      </c>
      <c r="H219">
        <v>669432</v>
      </c>
      <c r="J219" t="s">
        <v>116</v>
      </c>
      <c r="O219">
        <v>13</v>
      </c>
      <c r="P219" t="s">
        <v>117</v>
      </c>
      <c r="Q219" t="s">
        <v>118</v>
      </c>
      <c r="R219" t="s">
        <v>119</v>
      </c>
      <c r="S219" t="s">
        <v>119</v>
      </c>
      <c r="T219" t="s">
        <v>120</v>
      </c>
      <c r="U219" t="s">
        <v>121</v>
      </c>
      <c r="V219" t="s">
        <v>122</v>
      </c>
      <c r="Y219">
        <v>0</v>
      </c>
      <c r="Z219">
        <v>1</v>
      </c>
      <c r="AA219">
        <v>2024</v>
      </c>
      <c r="AB219">
        <v>-0.12</v>
      </c>
      <c r="AC219">
        <v>0.54</v>
      </c>
      <c r="AD219">
        <v>-0.56999999999999995</v>
      </c>
      <c r="AE219">
        <v>1.47</v>
      </c>
      <c r="AI219">
        <v>1</v>
      </c>
      <c r="AJ219">
        <v>5</v>
      </c>
      <c r="AK219" t="s">
        <v>123</v>
      </c>
      <c r="AR219">
        <v>-6.9108126608148099</v>
      </c>
      <c r="AS219">
        <v>-118.557146889414</v>
      </c>
      <c r="AT219">
        <v>-3.9350344196143499</v>
      </c>
      <c r="AU219">
        <v>8.7996608004018997E-2</v>
      </c>
      <c r="AV219">
        <v>21.559125834691599</v>
      </c>
      <c r="AW219">
        <v>-26.5719174408447</v>
      </c>
      <c r="AX219">
        <v>3.07</v>
      </c>
      <c r="AY219">
        <v>1.65</v>
      </c>
      <c r="BC219">
        <v>82</v>
      </c>
      <c r="BD219">
        <v>2333</v>
      </c>
      <c r="BE219">
        <v>6.6</v>
      </c>
      <c r="BF219">
        <v>746607</v>
      </c>
      <c r="BG219">
        <v>668939</v>
      </c>
      <c r="BH219">
        <v>663624</v>
      </c>
      <c r="BI219">
        <v>702616</v>
      </c>
      <c r="BJ219">
        <v>602104</v>
      </c>
      <c r="BK219">
        <v>683002</v>
      </c>
      <c r="BL219">
        <v>681297</v>
      </c>
      <c r="BM219">
        <v>656775</v>
      </c>
      <c r="BN219">
        <v>623993</v>
      </c>
      <c r="BO219">
        <v>53.93</v>
      </c>
      <c r="BW219">
        <v>40</v>
      </c>
      <c r="BX219">
        <v>2</v>
      </c>
      <c r="BY219" t="s">
        <v>124</v>
      </c>
      <c r="BZ219">
        <v>5</v>
      </c>
      <c r="CA219">
        <v>2</v>
      </c>
      <c r="CB219">
        <v>5</v>
      </c>
      <c r="CC219">
        <v>2</v>
      </c>
      <c r="CD219">
        <v>2</v>
      </c>
      <c r="CE219">
        <v>5</v>
      </c>
      <c r="CF219">
        <v>5</v>
      </c>
      <c r="CG219">
        <v>2</v>
      </c>
      <c r="CH219" t="s">
        <v>125</v>
      </c>
      <c r="CI219" t="s">
        <v>126</v>
      </c>
      <c r="CJ219">
        <v>179</v>
      </c>
      <c r="CK219">
        <v>0</v>
      </c>
      <c r="CL219">
        <v>1.4999999999999999E-2</v>
      </c>
      <c r="CP219">
        <v>-1.4999999999999999E-2</v>
      </c>
      <c r="CR219">
        <v>3</v>
      </c>
      <c r="CS219">
        <v>3</v>
      </c>
      <c r="CT219">
        <v>0.88300000000000001</v>
      </c>
      <c r="CU219">
        <v>0.88300000000000001</v>
      </c>
      <c r="CV219">
        <v>26</v>
      </c>
      <c r="CW219">
        <v>27</v>
      </c>
      <c r="CX219">
        <v>27</v>
      </c>
      <c r="CY219">
        <v>27</v>
      </c>
      <c r="CZ219">
        <v>3</v>
      </c>
      <c r="DA219">
        <v>2</v>
      </c>
      <c r="DB219">
        <v>6</v>
      </c>
      <c r="DC219">
        <v>2</v>
      </c>
      <c r="DD219">
        <v>6</v>
      </c>
      <c r="DE219">
        <v>1</v>
      </c>
      <c r="DF219">
        <v>2.88</v>
      </c>
      <c r="DG219">
        <v>-0.12</v>
      </c>
      <c r="DH219">
        <v>-0.12</v>
      </c>
      <c r="DI219">
        <v>20.399999999999999</v>
      </c>
      <c r="DJ219" s="6">
        <f>(-AS219-SQRT(AS219^2-2*AV219*(50-BO219)))/AV219</f>
        <v>-3.3049260095042041E-2</v>
      </c>
      <c r="DK219" s="2">
        <f>AR219+AU219*$DJ219</f>
        <v>-6.9137208836002166</v>
      </c>
      <c r="DL219" s="2">
        <f>AS219+AV219*$DJ219</f>
        <v>-119.26966004654646</v>
      </c>
      <c r="DM219" s="2">
        <f>AT219+AW219*$DJ219</f>
        <v>-3.0568522088878893</v>
      </c>
      <c r="DN219" s="4">
        <f>(-DL219-SQRT(DL219^2-2*AV219*(BO219-17/12)))/AV219</f>
        <v>0.45936215072157749</v>
      </c>
      <c r="DO219" s="12">
        <f t="shared" si="58"/>
        <v>-6.8732985724912865</v>
      </c>
      <c r="DP219" s="12">
        <f t="shared" si="59"/>
        <v>-109.3662136354454</v>
      </c>
      <c r="DQ219" s="12">
        <f t="shared" si="60"/>
        <v>-15.262985353310507</v>
      </c>
      <c r="DR219" s="5">
        <f>(2 *DK219 +AU219*$DN219)/2</f>
        <v>-6.8935097280457516</v>
      </c>
      <c r="DS219" s="5">
        <f>(2 *DL219 +AV219*$DN219)/2</f>
        <v>-114.31793684099594</v>
      </c>
      <c r="DT219" s="5">
        <f>(2 *DM219 +AW219*$DN219)/2</f>
        <v>-9.1599187810991971</v>
      </c>
      <c r="DU219" s="5">
        <f>SQRT(DR219^2+DS219^2+DT219^2)</f>
        <v>114.8913193937163</v>
      </c>
      <c r="DV219" s="16">
        <f>DR219/$DU219</f>
        <v>-6.0000266028999709E-2</v>
      </c>
      <c r="DW219" s="16">
        <f>DS219/$DU219</f>
        <v>-0.99500934834984822</v>
      </c>
      <c r="DX219" s="16">
        <f>DT219/$DU219</f>
        <v>-7.9726813387088466E-2</v>
      </c>
      <c r="DY219" s="16">
        <f t="shared" si="61"/>
        <v>21.903447758431593</v>
      </c>
      <c r="DZ219" s="9">
        <f>AU219+$DY219*DV219</f>
        <v>-1.2262160844541738</v>
      </c>
      <c r="EA219" s="9">
        <f>AV219+$DY219*DW219</f>
        <v>-0.23500944604036533</v>
      </c>
      <c r="EB219" s="9">
        <f>AW219+$DY219*DX219+32.174</f>
        <v>3.8557904671849812</v>
      </c>
      <c r="EC219" s="9">
        <f t="shared" si="62"/>
        <v>4.0528947003761271</v>
      </c>
      <c r="ED219" s="22">
        <f t="shared" si="63"/>
        <v>5.7037231719251492E-2</v>
      </c>
      <c r="EE219" s="22">
        <f t="shared" si="64"/>
        <v>3.0881450455469195E-2</v>
      </c>
      <c r="EF219" s="22">
        <f t="shared" si="65"/>
        <v>280.00899557501282</v>
      </c>
      <c r="EG219" s="23">
        <f t="shared" si="66"/>
        <v>0.12002100110373459</v>
      </c>
      <c r="EH219" s="12">
        <f>IF(S219="L",1,-1)</f>
        <v>1</v>
      </c>
      <c r="EI219" s="10">
        <f>DEGREES(ATAN(DM219/SQRT(DL219^2+DK219^2)))</f>
        <v>-1.4656960321338437</v>
      </c>
      <c r="EJ219" s="10">
        <f>-DEGREES(ATAN(DK219/SQRT(DL219^2+DM219^2)))*EH219</f>
        <v>3.3164731662731057</v>
      </c>
      <c r="EK219" s="10">
        <f>DEGREES(ATAN(DQ219/SQRT(DP219^2+DO219^2)))</f>
        <v>-7.9293551112848624</v>
      </c>
      <c r="EL219" s="10">
        <f>-DEGREES(ATAN(DO219/SQRT(DP219^2+DQ219^2)))*EH219</f>
        <v>3.5616900654685906</v>
      </c>
      <c r="EM219" s="15">
        <f>(AD219-D219- (DK219/DL219)*(17/12-BO219))*12*EH219</f>
        <v>-1.5114281041026132</v>
      </c>
      <c r="EN219" s="15">
        <f>(AE219-E219-(DM219/DL219)*(17/12-BO219)+0.5*32.174*DN219^2)*12</f>
        <v>6.3657532400517116</v>
      </c>
      <c r="EO219" s="15">
        <f t="shared" si="67"/>
        <v>6.5427233799924691</v>
      </c>
      <c r="EP219" s="15">
        <f>EM219/DN219*0.4</f>
        <v>-1.3161102643989491</v>
      </c>
      <c r="EQ219" s="15">
        <f>EN219/DN219*0.4</f>
        <v>5.5431238555916966</v>
      </c>
      <c r="ER219" s="17">
        <f>SIN(RADIANS(CJ219))*EH219</f>
        <v>1.7452406437283439E-2</v>
      </c>
      <c r="ES219" s="17">
        <f t="shared" si="68"/>
        <v>0.99984769515639127</v>
      </c>
      <c r="ET219" s="16">
        <f t="shared" si="69"/>
        <v>1</v>
      </c>
      <c r="EU219" s="20">
        <f>(0.5*DZ219*DN219^2)*12*EH219</f>
        <v>-1.5524895155851062</v>
      </c>
      <c r="EV219" s="20">
        <f>(0.5*EB219*DN219^2)*12</f>
        <v>4.8817450288643585</v>
      </c>
      <c r="EW219" s="20">
        <f t="shared" si="70"/>
        <v>5.1226612442014501</v>
      </c>
      <c r="EX219" s="14">
        <f t="shared" si="71"/>
        <v>-1.6418922816594299</v>
      </c>
      <c r="EY219" s="14">
        <f t="shared" si="72"/>
        <v>-0.24013600921743272</v>
      </c>
      <c r="EZ219" s="5">
        <f t="shared" si="73"/>
        <v>-1.6256143717369587</v>
      </c>
      <c r="FA219" s="5">
        <f t="shared" si="74"/>
        <v>-0.17597365147959287</v>
      </c>
      <c r="FB219" s="9">
        <f>IFERROR(INDEX('Pitcher Heights'!$B:$B,MATCH(H219,'Pitcher Heights'!A:A,0)),75)</f>
        <v>77</v>
      </c>
      <c r="FC219" s="26">
        <f>(9.58+0.31*FB219+1.02*ABS(D219)-2.57*E219-1.88*BE219)</f>
        <v>9.0964000000000045</v>
      </c>
      <c r="FD219" s="26">
        <f>17.16 -0.25*FB219-0.85*ABS(D219)+2.53*E219+0.665*BE219</f>
        <v>14.459399999999999</v>
      </c>
      <c r="FE219" s="26">
        <f t="shared" si="75"/>
        <v>-10.412510264398954</v>
      </c>
      <c r="FF219" s="26">
        <f t="shared" si="76"/>
        <v>-8.9162761444083021</v>
      </c>
    </row>
    <row r="220" spans="1:162" x14ac:dyDescent="0.25">
      <c r="A220" t="s">
        <v>127</v>
      </c>
      <c r="B220" s="1">
        <v>45505</v>
      </c>
      <c r="C220">
        <v>90.4</v>
      </c>
      <c r="D220">
        <v>-1.38</v>
      </c>
      <c r="E220">
        <v>5.18</v>
      </c>
      <c r="F220" t="s">
        <v>134</v>
      </c>
      <c r="G220">
        <v>602104</v>
      </c>
      <c r="H220">
        <v>594902</v>
      </c>
      <c r="J220" t="s">
        <v>128</v>
      </c>
      <c r="O220">
        <v>5</v>
      </c>
      <c r="P220" t="s">
        <v>159</v>
      </c>
      <c r="Q220" t="s">
        <v>118</v>
      </c>
      <c r="R220" t="s">
        <v>118</v>
      </c>
      <c r="S220" t="s">
        <v>118</v>
      </c>
      <c r="T220" t="s">
        <v>120</v>
      </c>
      <c r="U220" t="s">
        <v>121</v>
      </c>
      <c r="V220" t="s">
        <v>129</v>
      </c>
      <c r="Y220">
        <v>1</v>
      </c>
      <c r="Z220">
        <v>2</v>
      </c>
      <c r="AA220">
        <v>2024</v>
      </c>
      <c r="AB220">
        <v>-1.04</v>
      </c>
      <c r="AC220">
        <v>1.1000000000000001</v>
      </c>
      <c r="AD220">
        <v>0.27</v>
      </c>
      <c r="AE220">
        <v>2.21</v>
      </c>
      <c r="AI220">
        <v>1</v>
      </c>
      <c r="AJ220">
        <v>5</v>
      </c>
      <c r="AK220" t="s">
        <v>140</v>
      </c>
      <c r="AR220">
        <v>6.4007362241175203</v>
      </c>
      <c r="AS220">
        <v>-131.499341421987</v>
      </c>
      <c r="AT220">
        <v>-3.8917460025465398</v>
      </c>
      <c r="AU220">
        <v>-13.3466735850362</v>
      </c>
      <c r="AV220">
        <v>25.853137263417299</v>
      </c>
      <c r="AW220">
        <v>-18.699601920687201</v>
      </c>
      <c r="AX220">
        <v>3.22</v>
      </c>
      <c r="AY220">
        <v>1.51</v>
      </c>
      <c r="AZ220">
        <v>295</v>
      </c>
      <c r="BA220">
        <v>89.3</v>
      </c>
      <c r="BB220">
        <v>40</v>
      </c>
      <c r="BC220">
        <v>92</v>
      </c>
      <c r="BD220">
        <v>2012</v>
      </c>
      <c r="BE220">
        <v>7.1</v>
      </c>
      <c r="BF220">
        <v>746607</v>
      </c>
      <c r="BG220">
        <v>666310</v>
      </c>
      <c r="BH220">
        <v>647304</v>
      </c>
      <c r="BI220">
        <v>671289</v>
      </c>
      <c r="BJ220">
        <v>608070</v>
      </c>
      <c r="BK220">
        <v>677587</v>
      </c>
      <c r="BL220">
        <v>680757</v>
      </c>
      <c r="BM220">
        <v>657041</v>
      </c>
      <c r="BN220">
        <v>678877</v>
      </c>
      <c r="BO220">
        <v>53.38</v>
      </c>
      <c r="BW220">
        <v>37</v>
      </c>
      <c r="BX220">
        <v>4</v>
      </c>
      <c r="BY220" t="s">
        <v>130</v>
      </c>
      <c r="BZ220">
        <v>5</v>
      </c>
      <c r="CA220">
        <v>2</v>
      </c>
      <c r="CB220">
        <v>2</v>
      </c>
      <c r="CC220">
        <v>5</v>
      </c>
      <c r="CD220">
        <v>2</v>
      </c>
      <c r="CE220">
        <v>5</v>
      </c>
      <c r="CF220">
        <v>2</v>
      </c>
      <c r="CG220">
        <v>5</v>
      </c>
      <c r="CH220" t="s">
        <v>142</v>
      </c>
      <c r="CI220" t="s">
        <v>126</v>
      </c>
      <c r="CJ220">
        <v>219</v>
      </c>
      <c r="CK220">
        <v>0</v>
      </c>
      <c r="CL220">
        <v>0</v>
      </c>
      <c r="CM220">
        <v>70.400000000000006</v>
      </c>
      <c r="CN220">
        <v>6.9</v>
      </c>
      <c r="CP220">
        <v>0</v>
      </c>
      <c r="CQ220">
        <v>89.3</v>
      </c>
      <c r="CR220">
        <v>3</v>
      </c>
      <c r="CS220">
        <v>-3</v>
      </c>
      <c r="CT220">
        <v>0.86799999999999999</v>
      </c>
      <c r="CU220">
        <v>0.13200000000000001</v>
      </c>
      <c r="CV220">
        <v>32</v>
      </c>
      <c r="CW220">
        <v>30</v>
      </c>
      <c r="CX220">
        <v>32</v>
      </c>
      <c r="CY220">
        <v>30</v>
      </c>
      <c r="CZ220">
        <v>2</v>
      </c>
      <c r="DA220">
        <v>1</v>
      </c>
      <c r="DB220">
        <v>6</v>
      </c>
      <c r="DC220">
        <v>1</v>
      </c>
      <c r="DD220">
        <v>6</v>
      </c>
      <c r="DE220">
        <v>2</v>
      </c>
      <c r="DF220">
        <v>1.67</v>
      </c>
      <c r="DG220">
        <v>1.04</v>
      </c>
      <c r="DH220">
        <v>1.04</v>
      </c>
      <c r="DI220">
        <v>37.700000000000003</v>
      </c>
      <c r="DJ220" s="6">
        <f>(-AS220-SQRT(AS220^2-2*AV220*(50-BO220)))/AV220</f>
        <v>-2.5638931885433119E-2</v>
      </c>
      <c r="DK220" s="2">
        <f>AR220+AU220*$DJ220</f>
        <v>6.7429306790613728</v>
      </c>
      <c r="DL220" s="2">
        <f>AS220+AV220*$DJ220</f>
        <v>-132.16218824730851</v>
      </c>
      <c r="DM220" s="2">
        <f>AT220+AW220*$DJ220</f>
        <v>-3.4123081826173265</v>
      </c>
      <c r="DN220" s="4">
        <f>(-DL220-SQRT(DL220^2-2*AV220*(BO220-17/12)))/AV220</f>
        <v>0.40958699848496277</v>
      </c>
      <c r="DO220" s="12">
        <f t="shared" si="58"/>
        <v>1.2763067056078583</v>
      </c>
      <c r="DP220" s="12">
        <f t="shared" si="59"/>
        <v>-121.57307935416567</v>
      </c>
      <c r="DQ220" s="12">
        <f t="shared" si="60"/>
        <v>-11.071422006175242</v>
      </c>
      <c r="DR220" s="5">
        <f>(2 *DK220 +AU220*$DN220)/2</f>
        <v>4.009618692334616</v>
      </c>
      <c r="DS220" s="5">
        <f>(2 *DL220 +AV220*$DN220)/2</f>
        <v>-126.86763380073708</v>
      </c>
      <c r="DT220" s="5">
        <f>(2 *DM220 +AW220*$DN220)/2</f>
        <v>-7.2418650943962843</v>
      </c>
      <c r="DU220" s="5">
        <f>SQRT(DR220^2+DS220^2+DT220^2)</f>
        <v>127.13739873971498</v>
      </c>
      <c r="DV220" s="16">
        <f>DR220/$DU220</f>
        <v>3.1537680746036044E-2</v>
      </c>
      <c r="DW220" s="16">
        <f>DS220/$DU220</f>
        <v>-0.99787816219576597</v>
      </c>
      <c r="DX220" s="16">
        <f>DT220/$DU220</f>
        <v>-5.6960934911232233E-2</v>
      </c>
      <c r="DY220" s="16">
        <f t="shared" si="61"/>
        <v>26.986718541923921</v>
      </c>
      <c r="DZ220" s="9">
        <f>AU220+$DY220*DV220</f>
        <v>-12.495575071277871</v>
      </c>
      <c r="EA220" s="9">
        <f>AV220+$DY220*DW220</f>
        <v>-1.0763198388921431</v>
      </c>
      <c r="EB220" s="9">
        <f>AW220+$DY220*DX220+32.174</f>
        <v>11.937209360978528</v>
      </c>
      <c r="EC220" s="9">
        <f t="shared" si="62"/>
        <v>17.314584259674476</v>
      </c>
      <c r="ED220" s="22">
        <f t="shared" si="63"/>
        <v>0.19899079069335376</v>
      </c>
      <c r="EE220" s="22">
        <f t="shared" si="64"/>
        <v>0.14891246051953608</v>
      </c>
      <c r="EF220" s="22">
        <f t="shared" si="65"/>
        <v>1494.1404993307308</v>
      </c>
      <c r="EG220" s="23">
        <f t="shared" si="66"/>
        <v>0.74261456229161571</v>
      </c>
      <c r="EH220" s="12">
        <f>IF(S220="L",1,-1)</f>
        <v>-1</v>
      </c>
      <c r="EI220" s="10">
        <f>DEGREES(ATAN(DM220/SQRT(DL220^2+DK220^2)))</f>
        <v>-1.4770762741168397</v>
      </c>
      <c r="EJ220" s="10">
        <f>-DEGREES(ATAN(DK220/SQRT(DL220^2+DM220^2)))*EH220</f>
        <v>2.9197337044553939</v>
      </c>
      <c r="EK220" s="10">
        <f>DEGREES(ATAN(DQ220/SQRT(DP220^2+DO220^2)))</f>
        <v>-5.2031760710585431</v>
      </c>
      <c r="EL220" s="10">
        <f>-DEGREES(ATAN(DO220/SQRT(DP220^2+DQ220^2)))*EH220</f>
        <v>0.59900573929050605</v>
      </c>
      <c r="EM220" s="15">
        <f>(AD220-D220- (DK220/DL220)*(17/12-BO220))*12*EH220</f>
        <v>12.014105910289643</v>
      </c>
      <c r="EN220" s="15">
        <f>(AE220-E220-(DM220/DL220)*(17/12-BO220)+0.5*32.174*DN220^2)*12</f>
        <v>12.845108104116413</v>
      </c>
      <c r="EO220" s="15">
        <f t="shared" si="67"/>
        <v>17.587937429673033</v>
      </c>
      <c r="EP220" s="15">
        <f>EM220/DN220*0.4</f>
        <v>11.732897728423104</v>
      </c>
      <c r="EQ220" s="15">
        <f>EN220/DN220*0.4</f>
        <v>12.544449068578526</v>
      </c>
      <c r="ER220" s="17">
        <f>SIN(RADIANS(CJ220))*EH220</f>
        <v>0.62932039104983761</v>
      </c>
      <c r="ES220" s="17">
        <f t="shared" si="68"/>
        <v>0.77714596145697079</v>
      </c>
      <c r="ET220" s="16">
        <f t="shared" si="69"/>
        <v>1</v>
      </c>
      <c r="EU220" s="20">
        <f>(0.5*DZ220*DN220^2)*12*EH220</f>
        <v>12.57765920326751</v>
      </c>
      <c r="EV220" s="20">
        <f>(0.5*EB220*DN220^2)*12</f>
        <v>12.015625557366864</v>
      </c>
      <c r="EW220" s="20">
        <f t="shared" si="70"/>
        <v>17.39461895438896</v>
      </c>
      <c r="EX220" s="14">
        <f t="shared" si="71"/>
        <v>1.6308708007285322</v>
      </c>
      <c r="EY220" s="14">
        <f t="shared" si="72"/>
        <v>-1.5025323141193923</v>
      </c>
      <c r="EZ220" s="5">
        <f t="shared" si="73"/>
        <v>0.94565824928773345</v>
      </c>
      <c r="FA220" s="5">
        <f t="shared" si="74"/>
        <v>-0.82328643971188065</v>
      </c>
      <c r="FB220" s="9">
        <f>IFERROR(INDEX('Pitcher Heights'!$B:$B,MATCH(H220,'Pitcher Heights'!A:A,0)),75)</f>
        <v>76</v>
      </c>
      <c r="FC220" s="26">
        <f>(9.58+0.31*FB220+1.02*ABS(D220)-2.57*E220-1.88*BE220)</f>
        <v>7.8870000000000076</v>
      </c>
      <c r="FD220" s="26">
        <f>17.16 -0.25*FB220-0.85*ABS(D220)+2.53*E220+0.665*BE220</f>
        <v>14.813899999999997</v>
      </c>
      <c r="FE220" s="26">
        <f t="shared" si="75"/>
        <v>3.8458977284230969</v>
      </c>
      <c r="FF220" s="26">
        <f t="shared" si="76"/>
        <v>-2.2694509314214706</v>
      </c>
    </row>
    <row r="221" spans="1:162" x14ac:dyDescent="0.25">
      <c r="A221" t="s">
        <v>127</v>
      </c>
      <c r="B221" s="1">
        <v>45505</v>
      </c>
      <c r="C221">
        <v>91.5</v>
      </c>
      <c r="D221">
        <v>2.65</v>
      </c>
      <c r="E221">
        <v>5.72</v>
      </c>
      <c r="F221" t="s">
        <v>114</v>
      </c>
      <c r="G221">
        <v>677587</v>
      </c>
      <c r="H221">
        <v>669432</v>
      </c>
      <c r="J221" t="s">
        <v>116</v>
      </c>
      <c r="O221">
        <v>14</v>
      </c>
      <c r="P221" t="s">
        <v>161</v>
      </c>
      <c r="Q221" t="s">
        <v>118</v>
      </c>
      <c r="R221" t="s">
        <v>118</v>
      </c>
      <c r="S221" t="s">
        <v>119</v>
      </c>
      <c r="T221" t="s">
        <v>120</v>
      </c>
      <c r="U221" t="s">
        <v>121</v>
      </c>
      <c r="V221" t="s">
        <v>122</v>
      </c>
      <c r="Y221">
        <v>1</v>
      </c>
      <c r="Z221">
        <v>0</v>
      </c>
      <c r="AA221">
        <v>2024</v>
      </c>
      <c r="AB221">
        <v>1.4</v>
      </c>
      <c r="AC221">
        <v>0.68</v>
      </c>
      <c r="AD221">
        <v>1.37</v>
      </c>
      <c r="AE221">
        <v>2.33</v>
      </c>
      <c r="AI221">
        <v>2</v>
      </c>
      <c r="AJ221">
        <v>4</v>
      </c>
      <c r="AK221" t="s">
        <v>123</v>
      </c>
      <c r="AR221">
        <v>-6.28355111390254</v>
      </c>
      <c r="AS221">
        <v>-133.13215347406501</v>
      </c>
      <c r="AT221">
        <v>-4.1849966736505104</v>
      </c>
      <c r="AU221">
        <v>18.008305590223902</v>
      </c>
      <c r="AV221">
        <v>27.692833342606701</v>
      </c>
      <c r="AW221">
        <v>-23.334724857121898</v>
      </c>
      <c r="AX221">
        <v>3.25</v>
      </c>
      <c r="AY221">
        <v>1.45</v>
      </c>
      <c r="BC221">
        <v>92</v>
      </c>
      <c r="BD221">
        <v>2431</v>
      </c>
      <c r="BE221">
        <v>6.5</v>
      </c>
      <c r="BF221">
        <v>746607</v>
      </c>
      <c r="BG221">
        <v>668939</v>
      </c>
      <c r="BH221">
        <v>663624</v>
      </c>
      <c r="BI221">
        <v>702616</v>
      </c>
      <c r="BJ221">
        <v>602104</v>
      </c>
      <c r="BK221">
        <v>683002</v>
      </c>
      <c r="BL221">
        <v>681297</v>
      </c>
      <c r="BM221">
        <v>656775</v>
      </c>
      <c r="BN221">
        <v>623993</v>
      </c>
      <c r="BO221">
        <v>53.98</v>
      </c>
      <c r="BW221">
        <v>33</v>
      </c>
      <c r="BX221">
        <v>2</v>
      </c>
      <c r="BY221" t="s">
        <v>130</v>
      </c>
      <c r="BZ221">
        <v>5</v>
      </c>
      <c r="CA221">
        <v>2</v>
      </c>
      <c r="CB221">
        <v>5</v>
      </c>
      <c r="CC221">
        <v>2</v>
      </c>
      <c r="CD221">
        <v>2</v>
      </c>
      <c r="CE221">
        <v>5</v>
      </c>
      <c r="CF221">
        <v>5</v>
      </c>
      <c r="CG221">
        <v>2</v>
      </c>
      <c r="CH221" t="s">
        <v>126</v>
      </c>
      <c r="CI221" t="s">
        <v>126</v>
      </c>
      <c r="CJ221">
        <v>125</v>
      </c>
      <c r="CK221">
        <v>0</v>
      </c>
      <c r="CL221">
        <v>2.5999999999999999E-2</v>
      </c>
      <c r="CP221">
        <v>-2.5999999999999999E-2</v>
      </c>
      <c r="CR221">
        <v>3</v>
      </c>
      <c r="CS221">
        <v>3</v>
      </c>
      <c r="CT221">
        <v>0.85099999999999998</v>
      </c>
      <c r="CU221">
        <v>0.85099999999999998</v>
      </c>
      <c r="CV221">
        <v>26</v>
      </c>
      <c r="CW221">
        <v>23</v>
      </c>
      <c r="CX221">
        <v>27</v>
      </c>
      <c r="CY221">
        <v>23</v>
      </c>
      <c r="CZ221">
        <v>2</v>
      </c>
      <c r="DA221">
        <v>1</v>
      </c>
      <c r="DB221">
        <v>6</v>
      </c>
      <c r="DC221">
        <v>2</v>
      </c>
      <c r="DD221">
        <v>6</v>
      </c>
      <c r="DE221">
        <v>1</v>
      </c>
      <c r="DF221">
        <v>2.0299999999999998</v>
      </c>
      <c r="DG221">
        <v>1.4</v>
      </c>
      <c r="DH221">
        <v>-1.4</v>
      </c>
      <c r="DI221">
        <v>21.9</v>
      </c>
      <c r="DJ221" s="6">
        <f>(-AS221-SQRT(AS221^2-2*AV221*(50-BO221)))/AV221</f>
        <v>-2.9802729632772487E-2</v>
      </c>
      <c r="DK221" s="2">
        <f>AR221+AU221*$DJ221</f>
        <v>-6.8202477765523284</v>
      </c>
      <c r="DL221" s="2">
        <f>AS221+AV221*$DJ221</f>
        <v>-133.95747549894014</v>
      </c>
      <c r="DM221" s="2">
        <f>AT221+AW221*$DJ221</f>
        <v>-3.4895581776785711</v>
      </c>
      <c r="DN221" s="4">
        <f>(-DL221-SQRT(DL221^2-2*AV221*(BO221-17/12)))/AV221</f>
        <v>0.40974186643609367</v>
      </c>
      <c r="DO221" s="12">
        <f t="shared" si="58"/>
        <v>0.55850896733755295</v>
      </c>
      <c r="DP221" s="12">
        <f t="shared" si="59"/>
        <v>-122.61056227823678</v>
      </c>
      <c r="DQ221" s="12">
        <f t="shared" si="60"/>
        <v>-13.050771893408408</v>
      </c>
      <c r="DR221" s="5">
        <f>(2 *DK221 +AU221*$DN221)/2</f>
        <v>-3.1308694046073877</v>
      </c>
      <c r="DS221" s="5">
        <f>(2 *DL221 +AV221*$DN221)/2</f>
        <v>-128.28401888858846</v>
      </c>
      <c r="DT221" s="5">
        <f>(2 *DM221 +AW221*$DN221)/2</f>
        <v>-8.2701650355434886</v>
      </c>
      <c r="DU221" s="5">
        <f>SQRT(DR221^2+DS221^2+DT221^2)</f>
        <v>128.58844223005252</v>
      </c>
      <c r="DV221" s="16">
        <f>DR221/$DU221</f>
        <v>-2.4347984549078466E-2</v>
      </c>
      <c r="DW221" s="16">
        <f>DS221/$DU221</f>
        <v>-0.99763257617726309</v>
      </c>
      <c r="DX221" s="16">
        <f>DT221/$DU221</f>
        <v>-6.4314995128004288E-2</v>
      </c>
      <c r="DY221" s="16">
        <f t="shared" si="61"/>
        <v>28.634236553247479</v>
      </c>
      <c r="DZ221" s="9">
        <f>AU221+$DY221*DV221</f>
        <v>17.311119641050773</v>
      </c>
      <c r="EA221" s="9">
        <f>AV221+$DY221*DW221</f>
        <v>-0.87361383687873584</v>
      </c>
      <c r="EB221" s="9">
        <f>AW221+$DY221*DX221+32.174</f>
        <v>6.9976643584618685</v>
      </c>
      <c r="EC221" s="9">
        <f t="shared" si="62"/>
        <v>18.692388045309976</v>
      </c>
      <c r="ED221" s="22">
        <f t="shared" si="63"/>
        <v>0.21000443681940703</v>
      </c>
      <c r="EE221" s="22">
        <f t="shared" si="64"/>
        <v>0.16282350143636889</v>
      </c>
      <c r="EF221" s="22">
        <f t="shared" si="65"/>
        <v>1652.3654346108347</v>
      </c>
      <c r="EG221" s="23">
        <f t="shared" si="66"/>
        <v>0.67970606113156506</v>
      </c>
      <c r="EH221" s="12">
        <f>IF(S221="L",1,-1)</f>
        <v>1</v>
      </c>
      <c r="EI221" s="10">
        <f>DEGREES(ATAN(DM221/SQRT(DL221^2+DK221^2)))</f>
        <v>-1.4902736068164486</v>
      </c>
      <c r="EJ221" s="10">
        <f>-DEGREES(ATAN(DK221/SQRT(DL221^2+DM221^2)))*EH221</f>
        <v>2.9136269398729464</v>
      </c>
      <c r="EK221" s="10">
        <f>DEGREES(ATAN(DQ221/SQRT(DP221^2+DO221^2)))</f>
        <v>-6.0756722345075449</v>
      </c>
      <c r="EL221" s="10">
        <f>-DEGREES(ATAN(DO221/SQRT(DP221^2+DQ221^2)))*EH221</f>
        <v>-0.25952282377520319</v>
      </c>
      <c r="EM221" s="15">
        <f>(AD221-D221- (DK221/DL221)*(17/12-BO221))*12*EH221</f>
        <v>16.754217377679552</v>
      </c>
      <c r="EN221" s="15">
        <f>(AE221-E221-(DM221/DL221)*(17/12-BO221)+0.5*32.174*DN221^2)*12</f>
        <v>8.1609853592833907</v>
      </c>
      <c r="EO221" s="15">
        <f t="shared" si="67"/>
        <v>18.636133772136787</v>
      </c>
      <c r="EP221" s="15">
        <f>EM221/DN221*0.4</f>
        <v>16.355875491471323</v>
      </c>
      <c r="EQ221" s="15">
        <f>EN221/DN221*0.4</f>
        <v>7.9669528820836151</v>
      </c>
      <c r="ER221" s="17">
        <f>SIN(RADIANS(CJ221))*EH221</f>
        <v>0.81915204428899169</v>
      </c>
      <c r="ES221" s="17">
        <f t="shared" si="68"/>
        <v>0.57357643635104616</v>
      </c>
      <c r="ET221" s="16">
        <f t="shared" si="69"/>
        <v>1</v>
      </c>
      <c r="EU221" s="20">
        <f>(0.5*DZ221*DN221^2)*12*EH221</f>
        <v>17.438016772348142</v>
      </c>
      <c r="EV221" s="20">
        <f>(0.5*EB221*DN221^2)*12</f>
        <v>7.0489599159580427</v>
      </c>
      <c r="EW221" s="20">
        <f t="shared" si="70"/>
        <v>18.808834755228148</v>
      </c>
      <c r="EX221" s="14">
        <f t="shared" si="71"/>
        <v>2.0307213319091684</v>
      </c>
      <c r="EY221" s="14">
        <f t="shared" si="72"/>
        <v>-3.7393444948614194</v>
      </c>
      <c r="EZ221" s="5">
        <f t="shared" si="73"/>
        <v>1.4883903005905843</v>
      </c>
      <c r="FA221" s="5">
        <f t="shared" si="74"/>
        <v>-2.5282618371002066</v>
      </c>
      <c r="FB221" s="9">
        <f>IFERROR(INDEX('Pitcher Heights'!$B:$B,MATCH(H221,'Pitcher Heights'!A:A,0)),75)</f>
        <v>77</v>
      </c>
      <c r="FC221" s="26">
        <f>(9.58+0.31*FB221+1.02*ABS(D221)-2.57*E221-1.88*BE221)</f>
        <v>9.2326000000000086</v>
      </c>
      <c r="FD221" s="26">
        <f>17.16 -0.25*FB221-0.85*ABS(D221)+2.53*E221+0.665*BE221</f>
        <v>14.451599999999999</v>
      </c>
      <c r="FE221" s="26">
        <f t="shared" si="75"/>
        <v>7.1232754914713148</v>
      </c>
      <c r="FF221" s="26">
        <f t="shared" si="76"/>
        <v>-6.484647117916384</v>
      </c>
    </row>
    <row r="222" spans="1:162" x14ac:dyDescent="0.25">
      <c r="A222" t="s">
        <v>131</v>
      </c>
      <c r="B222" s="1">
        <v>45505</v>
      </c>
      <c r="C222">
        <v>84.6</v>
      </c>
      <c r="D222">
        <v>-1.37</v>
      </c>
      <c r="E222">
        <v>5.17</v>
      </c>
      <c r="F222" t="s">
        <v>134</v>
      </c>
      <c r="G222">
        <v>681297</v>
      </c>
      <c r="H222">
        <v>594902</v>
      </c>
      <c r="J222" t="s">
        <v>116</v>
      </c>
      <c r="O222">
        <v>14</v>
      </c>
      <c r="P222" t="s">
        <v>233</v>
      </c>
      <c r="Q222" t="s">
        <v>118</v>
      </c>
      <c r="R222" t="s">
        <v>119</v>
      </c>
      <c r="S222" t="s">
        <v>118</v>
      </c>
      <c r="T222" t="s">
        <v>120</v>
      </c>
      <c r="U222" t="s">
        <v>121</v>
      </c>
      <c r="V222" t="s">
        <v>122</v>
      </c>
      <c r="Y222">
        <v>2</v>
      </c>
      <c r="Z222">
        <v>1</v>
      </c>
      <c r="AA222">
        <v>2024</v>
      </c>
      <c r="AB222">
        <v>-1.28</v>
      </c>
      <c r="AC222">
        <v>0.68</v>
      </c>
      <c r="AD222">
        <v>0.34</v>
      </c>
      <c r="AE222">
        <v>1.34</v>
      </c>
      <c r="AI222">
        <v>0</v>
      </c>
      <c r="AJ222">
        <v>1</v>
      </c>
      <c r="AK222" t="s">
        <v>140</v>
      </c>
      <c r="AR222">
        <v>6.6041812721714397</v>
      </c>
      <c r="AS222">
        <v>-123.03516677992199</v>
      </c>
      <c r="AT222">
        <v>-3.9858448540584401</v>
      </c>
      <c r="AU222">
        <v>-14.277945682690699</v>
      </c>
      <c r="AV222">
        <v>24.120453112816001</v>
      </c>
      <c r="AW222">
        <v>-24.645553633623699</v>
      </c>
      <c r="AX222">
        <v>3.38</v>
      </c>
      <c r="AY222">
        <v>1.55</v>
      </c>
      <c r="BC222">
        <v>85.5</v>
      </c>
      <c r="BD222">
        <v>1580</v>
      </c>
      <c r="BE222">
        <v>6.9</v>
      </c>
      <c r="BF222">
        <v>746607</v>
      </c>
      <c r="BG222">
        <v>666310</v>
      </c>
      <c r="BH222">
        <v>647304</v>
      </c>
      <c r="BI222">
        <v>671289</v>
      </c>
      <c r="BJ222">
        <v>608070</v>
      </c>
      <c r="BK222">
        <v>677587</v>
      </c>
      <c r="BL222">
        <v>680757</v>
      </c>
      <c r="BM222">
        <v>657041</v>
      </c>
      <c r="BN222">
        <v>678877</v>
      </c>
      <c r="BO222">
        <v>53.63</v>
      </c>
      <c r="BW222">
        <v>1</v>
      </c>
      <c r="BX222">
        <v>4</v>
      </c>
      <c r="BY222" t="s">
        <v>132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 t="s">
        <v>126</v>
      </c>
      <c r="CI222" t="s">
        <v>126</v>
      </c>
      <c r="CJ222">
        <v>242</v>
      </c>
      <c r="CK222">
        <v>0</v>
      </c>
      <c r="CL222">
        <v>0.11</v>
      </c>
      <c r="CP222">
        <v>-0.11</v>
      </c>
      <c r="CR222">
        <v>0</v>
      </c>
      <c r="CS222">
        <v>0</v>
      </c>
      <c r="CT222">
        <v>0.5</v>
      </c>
      <c r="CU222">
        <v>0.5</v>
      </c>
      <c r="CV222">
        <v>32</v>
      </c>
      <c r="CW222">
        <v>24</v>
      </c>
      <c r="CX222">
        <v>32</v>
      </c>
      <c r="CY222">
        <v>24</v>
      </c>
      <c r="CZ222">
        <v>1</v>
      </c>
      <c r="DA222">
        <v>0</v>
      </c>
      <c r="DB222">
        <v>6</v>
      </c>
      <c r="DC222">
        <v>1</v>
      </c>
      <c r="DD222">
        <v>6</v>
      </c>
      <c r="DE222">
        <v>1</v>
      </c>
      <c r="DF222">
        <v>2.5</v>
      </c>
      <c r="DG222">
        <v>1.28</v>
      </c>
      <c r="DH222">
        <v>-1.28</v>
      </c>
      <c r="DI222">
        <v>35.9</v>
      </c>
      <c r="DJ222" s="6">
        <f>(-AS222-SQRT(AS222^2-2*AV222*(50-BO222)))/AV222</f>
        <v>-2.9418923819293185E-2</v>
      </c>
      <c r="DK222" s="2">
        <f>AR222+AU222*$DJ222</f>
        <v>7.0242230685065232</v>
      </c>
      <c r="DL222" s="2">
        <f>AS222+AV222*$DJ222</f>
        <v>-123.74476455253476</v>
      </c>
      <c r="DM222" s="2">
        <f>AT222+AW222*$DJ222</f>
        <v>-3.2607991892265602</v>
      </c>
      <c r="DN222" s="4">
        <f>(-DL222-SQRT(DL222^2-2*AV222*(BO222-17/12)))/AV222</f>
        <v>0.44088840044150696</v>
      </c>
      <c r="DO222" s="12">
        <f t="shared" si="58"/>
        <v>0.72924243487430029</v>
      </c>
      <c r="DP222" s="12">
        <f t="shared" si="59"/>
        <v>-113.11033656170095</v>
      </c>
      <c r="DQ222" s="12">
        <f t="shared" si="60"/>
        <v>-14.126737908750282</v>
      </c>
      <c r="DR222" s="5">
        <f>(2 *DK222 +AU222*$DN222)/2</f>
        <v>3.8767327516904118</v>
      </c>
      <c r="DS222" s="5">
        <f>(2 *DL222 +AV222*$DN222)/2</f>
        <v>-118.42755055711785</v>
      </c>
      <c r="DT222" s="5">
        <f>(2 *DM222 +AW222*$DN222)/2</f>
        <v>-8.6937685489884213</v>
      </c>
      <c r="DU222" s="5">
        <f>SQRT(DR222^2+DS222^2+DT222^2)</f>
        <v>118.8094920423874</v>
      </c>
      <c r="DV222" s="16">
        <f>DR222/$DU222</f>
        <v>3.2629823468206719E-2</v>
      </c>
      <c r="DW222" s="16">
        <f>DS222/$DU222</f>
        <v>-0.9967852611882787</v>
      </c>
      <c r="DX222" s="16">
        <f>DT222/$DU222</f>
        <v>-7.31740233843165E-2</v>
      </c>
      <c r="DY222" s="16">
        <f t="shared" si="61"/>
        <v>25.059685713613561</v>
      </c>
      <c r="DZ222" s="9">
        <f>AU222+$DY222*DV222</f>
        <v>-13.460252561686747</v>
      </c>
      <c r="EA222" s="9">
        <f>AV222+$DY222*DW222</f>
        <v>-0.85867225652446777</v>
      </c>
      <c r="EB222" s="9">
        <f>AW222+$DY222*DX222+32.174</f>
        <v>5.6947283379647189</v>
      </c>
      <c r="EC222" s="9">
        <f t="shared" si="62"/>
        <v>14.640548074158218</v>
      </c>
      <c r="ED222" s="22">
        <f t="shared" si="63"/>
        <v>0.19267377619340889</v>
      </c>
      <c r="EE222" s="22">
        <f t="shared" si="64"/>
        <v>0.1414299818588608</v>
      </c>
      <c r="EF222" s="22">
        <f t="shared" si="65"/>
        <v>1326.1104620886729</v>
      </c>
      <c r="EG222" s="23">
        <f t="shared" si="66"/>
        <v>0.83931041904346382</v>
      </c>
      <c r="EH222" s="12">
        <f>IF(S222="L",1,-1)</f>
        <v>-1</v>
      </c>
      <c r="EI222" s="10">
        <f>DEGREES(ATAN(DM222/SQRT(DL222^2+DK222^2)))</f>
        <v>-1.5070273468699824</v>
      </c>
      <c r="EJ222" s="10">
        <f>-DEGREES(ATAN(DK222/SQRT(DL222^2+DM222^2)))*EH222</f>
        <v>3.2477148130545799</v>
      </c>
      <c r="EK222" s="10">
        <f>DEGREES(ATAN(DQ222/SQRT(DP222^2+DO222^2)))</f>
        <v>-7.1188577689825285</v>
      </c>
      <c r="EL222" s="10">
        <f>-DEGREES(ATAN(DO222/SQRT(DP222^2+DQ222^2)))*EH222</f>
        <v>0.36654335283972339</v>
      </c>
      <c r="EM222" s="15">
        <f>(AD222-D222- (DK222/DL222)*(17/12-BO222))*12*EH222</f>
        <v>15.045926540148695</v>
      </c>
      <c r="EN222" s="15">
        <f>(AE222-E222-(DM222/DL222)*(17/12-BO222)+0.5*32.174*DN222^2)*12</f>
        <v>8.0748782002709127</v>
      </c>
      <c r="EO222" s="15">
        <f t="shared" si="67"/>
        <v>17.0758180887699</v>
      </c>
      <c r="EP222" s="15">
        <f>EM222/DN222*0.4</f>
        <v>13.650553314699739</v>
      </c>
      <c r="EQ222" s="15">
        <f>EN222/DN222*0.4</f>
        <v>7.326006483440894</v>
      </c>
      <c r="ER222" s="17">
        <f>SIN(RADIANS(CJ222))*EH222</f>
        <v>0.88294759285892699</v>
      </c>
      <c r="ES222" s="17">
        <f t="shared" si="68"/>
        <v>0.46947156278589075</v>
      </c>
      <c r="ET222" s="16">
        <f t="shared" si="69"/>
        <v>1</v>
      </c>
      <c r="EU222" s="20">
        <f>(0.5*DZ222*DN222^2)*12*EH222</f>
        <v>15.698631855115156</v>
      </c>
      <c r="EV222" s="20">
        <f>(0.5*EB222*DN222^2)*12</f>
        <v>6.6417359765645427</v>
      </c>
      <c r="EW222" s="20">
        <f t="shared" si="70"/>
        <v>17.045811770192351</v>
      </c>
      <c r="EX222" s="14">
        <f t="shared" si="71"/>
        <v>0.64807338429745442</v>
      </c>
      <c r="EY222" s="14">
        <f t="shared" si="72"/>
        <v>-1.3607879141417909</v>
      </c>
      <c r="EZ222" s="5">
        <f t="shared" si="73"/>
        <v>-3.1125937427610495E-2</v>
      </c>
      <c r="FA222" s="5">
        <f t="shared" si="74"/>
        <v>5.8267196288525724E-2</v>
      </c>
      <c r="FB222" s="9">
        <f>IFERROR(INDEX('Pitcher Heights'!$B:$B,MATCH(H222,'Pitcher Heights'!A:A,0)),75)</f>
        <v>76</v>
      </c>
      <c r="FC222" s="26">
        <f>(9.58+0.31*FB222+1.02*ABS(D222)-2.57*E222-1.88*BE222)</f>
        <v>8.2784999999999993</v>
      </c>
      <c r="FD222" s="26">
        <f>17.16 -0.25*FB222-0.85*ABS(D222)+2.53*E222+0.665*BE222</f>
        <v>14.664099999999998</v>
      </c>
      <c r="FE222" s="26">
        <f t="shared" si="75"/>
        <v>5.3720533146997393</v>
      </c>
      <c r="FF222" s="26">
        <f t="shared" si="76"/>
        <v>-7.3380935165591037</v>
      </c>
    </row>
    <row r="223" spans="1:162" x14ac:dyDescent="0.25">
      <c r="A223" t="s">
        <v>143</v>
      </c>
      <c r="B223" s="1">
        <v>45505</v>
      </c>
      <c r="C223">
        <v>91.6</v>
      </c>
      <c r="D223">
        <v>2.59</v>
      </c>
      <c r="E223">
        <v>5.69</v>
      </c>
      <c r="F223" t="s">
        <v>114</v>
      </c>
      <c r="G223">
        <v>677587</v>
      </c>
      <c r="H223">
        <v>669432</v>
      </c>
      <c r="J223" t="s">
        <v>116</v>
      </c>
      <c r="O223">
        <v>11</v>
      </c>
      <c r="P223" t="s">
        <v>191</v>
      </c>
      <c r="Q223" t="s">
        <v>118</v>
      </c>
      <c r="R223" t="s">
        <v>118</v>
      </c>
      <c r="S223" t="s">
        <v>119</v>
      </c>
      <c r="T223" t="s">
        <v>120</v>
      </c>
      <c r="U223" t="s">
        <v>121</v>
      </c>
      <c r="V223" t="s">
        <v>122</v>
      </c>
      <c r="Y223">
        <v>0</v>
      </c>
      <c r="Z223">
        <v>1</v>
      </c>
      <c r="AA223">
        <v>2024</v>
      </c>
      <c r="AB223">
        <v>0.94</v>
      </c>
      <c r="AC223">
        <v>0.93</v>
      </c>
      <c r="AD223">
        <v>-1.0900000000000001</v>
      </c>
      <c r="AE223">
        <v>2.58</v>
      </c>
      <c r="AI223">
        <v>2</v>
      </c>
      <c r="AJ223">
        <v>2</v>
      </c>
      <c r="AK223" t="s">
        <v>123</v>
      </c>
      <c r="AR223">
        <v>-11.449079350496101</v>
      </c>
      <c r="AS223">
        <v>-133.05275903868599</v>
      </c>
      <c r="AT223">
        <v>-4.0872902778302</v>
      </c>
      <c r="AU223">
        <v>13.4410015587953</v>
      </c>
      <c r="AV223">
        <v>25.502859355074001</v>
      </c>
      <c r="AW223">
        <v>-20.431165127686601</v>
      </c>
      <c r="AX223">
        <v>3.25</v>
      </c>
      <c r="AY223">
        <v>1.53</v>
      </c>
      <c r="BC223">
        <v>93.1</v>
      </c>
      <c r="BD223">
        <v>2340</v>
      </c>
      <c r="BE223">
        <v>7</v>
      </c>
      <c r="BF223">
        <v>746607</v>
      </c>
      <c r="BG223">
        <v>668939</v>
      </c>
      <c r="BH223">
        <v>663624</v>
      </c>
      <c r="BI223">
        <v>702616</v>
      </c>
      <c r="BJ223">
        <v>602104</v>
      </c>
      <c r="BK223">
        <v>683002</v>
      </c>
      <c r="BL223">
        <v>681297</v>
      </c>
      <c r="BM223">
        <v>656775</v>
      </c>
      <c r="BN223">
        <v>623993</v>
      </c>
      <c r="BO223">
        <v>53.47</v>
      </c>
      <c r="BW223">
        <v>17</v>
      </c>
      <c r="BX223">
        <v>2</v>
      </c>
      <c r="BY223" t="s">
        <v>144</v>
      </c>
      <c r="BZ223">
        <v>2</v>
      </c>
      <c r="CA223">
        <v>1</v>
      </c>
      <c r="CB223">
        <v>2</v>
      </c>
      <c r="CC223">
        <v>1</v>
      </c>
      <c r="CD223">
        <v>1</v>
      </c>
      <c r="CE223">
        <v>2</v>
      </c>
      <c r="CF223">
        <v>2</v>
      </c>
      <c r="CG223">
        <v>1</v>
      </c>
      <c r="CH223" t="s">
        <v>126</v>
      </c>
      <c r="CI223" t="s">
        <v>126</v>
      </c>
      <c r="CJ223">
        <v>124</v>
      </c>
      <c r="CK223">
        <v>0</v>
      </c>
      <c r="CL223">
        <v>1.0999999999999999E-2</v>
      </c>
      <c r="CP223">
        <v>-1.0999999999999999E-2</v>
      </c>
      <c r="CR223">
        <v>1</v>
      </c>
      <c r="CS223">
        <v>1</v>
      </c>
      <c r="CT223">
        <v>0.626</v>
      </c>
      <c r="CU223">
        <v>0.626</v>
      </c>
      <c r="CV223">
        <v>26</v>
      </c>
      <c r="CW223">
        <v>23</v>
      </c>
      <c r="CX223">
        <v>27</v>
      </c>
      <c r="CY223">
        <v>23</v>
      </c>
      <c r="CZ223">
        <v>1</v>
      </c>
      <c r="DA223">
        <v>0</v>
      </c>
      <c r="DB223">
        <v>6</v>
      </c>
      <c r="DC223">
        <v>2</v>
      </c>
      <c r="DD223">
        <v>6</v>
      </c>
      <c r="DE223">
        <v>1</v>
      </c>
      <c r="DF223">
        <v>1.78</v>
      </c>
      <c r="DG223">
        <v>0.94</v>
      </c>
      <c r="DH223">
        <v>-0.94</v>
      </c>
      <c r="DI223">
        <v>21.9</v>
      </c>
      <c r="DJ223" s="6">
        <f>(-AS223-SQRT(AS223^2-2*AV223*(50-BO223)))/AV223</f>
        <v>-2.6015019131280365E-2</v>
      </c>
      <c r="DK223" s="2">
        <f>AR223+AU223*$DJ223</f>
        <v>-11.79874726319173</v>
      </c>
      <c r="DL223" s="2">
        <f>AS223+AV223*$DJ223</f>
        <v>-133.71621641271059</v>
      </c>
      <c r="DM223" s="2">
        <f>AT223+AW223*$DJ223</f>
        <v>-3.5557731261590848</v>
      </c>
      <c r="DN223" s="4">
        <f>(-DL223-SQRT(DL223^2-2*AV223*(BO223-17/12)))/AV223</f>
        <v>0.40491748783851778</v>
      </c>
      <c r="DO223" s="12">
        <f t="shared" si="58"/>
        <v>-6.3562506779707357</v>
      </c>
      <c r="DP223" s="12">
        <f t="shared" si="59"/>
        <v>-123.38966266995499</v>
      </c>
      <c r="DQ223" s="12">
        <f t="shared" si="60"/>
        <v>-11.828709183275873</v>
      </c>
      <c r="DR223" s="5">
        <f>(2 *DK223 +AU223*$DN223)/2</f>
        <v>-9.0774989705812335</v>
      </c>
      <c r="DS223" s="5">
        <f>(2 *DL223 +AV223*$DN223)/2</f>
        <v>-128.55293954133279</v>
      </c>
      <c r="DT223" s="5">
        <f>(2 *DM223 +AW223*$DN223)/2</f>
        <v>-7.6922411547174789</v>
      </c>
      <c r="DU223" s="5">
        <f>SQRT(DR223^2+DS223^2+DT223^2)</f>
        <v>129.10240054414479</v>
      </c>
      <c r="DV223" s="16">
        <f>DR223/$DU223</f>
        <v>-7.0312394907616829E-2</v>
      </c>
      <c r="DW223" s="16">
        <f>DS223/$DU223</f>
        <v>-0.99574399081274934</v>
      </c>
      <c r="DX223" s="16">
        <f>DT223/$DU223</f>
        <v>-5.9582479661849687E-2</v>
      </c>
      <c r="DY223" s="16">
        <f t="shared" si="61"/>
        <v>27.039055180865624</v>
      </c>
      <c r="DZ223" s="9">
        <f>AU223+$DY223*DV223</f>
        <v>11.539820832989433</v>
      </c>
      <c r="EA223" s="9">
        <f>AV223+$DY223*DW223</f>
        <v>-1.4211173585272796</v>
      </c>
      <c r="EB223" s="9">
        <f>AW223+$DY223*DX223+32.174</f>
        <v>10.131780916923841</v>
      </c>
      <c r="EC223" s="9">
        <f t="shared" si="62"/>
        <v>15.422062895499636</v>
      </c>
      <c r="ED223" s="22">
        <f t="shared" si="63"/>
        <v>0.1718863490343977</v>
      </c>
      <c r="EE223" s="22">
        <f t="shared" si="64"/>
        <v>0.11894762842362315</v>
      </c>
      <c r="EF223" s="22">
        <f t="shared" si="65"/>
        <v>1211.9290111638113</v>
      </c>
      <c r="EG223" s="23">
        <f t="shared" si="66"/>
        <v>0.51791838083923558</v>
      </c>
      <c r="EH223" s="12">
        <f>IF(S223="L",1,-1)</f>
        <v>1</v>
      </c>
      <c r="EI223" s="10">
        <f>DEGREES(ATAN(DM223/SQRT(DL223^2+DK223^2)))</f>
        <v>-1.5173540611680436</v>
      </c>
      <c r="EJ223" s="10">
        <f>-DEGREES(ATAN(DK223/SQRT(DL223^2+DM223^2)))*EH223</f>
        <v>5.0407878379967439</v>
      </c>
      <c r="EK223" s="10">
        <f>DEGREES(ATAN(DQ223/SQRT(DP223^2+DO223^2)))</f>
        <v>-5.4687000955051399</v>
      </c>
      <c r="EL223" s="10">
        <f>-DEGREES(ATAN(DO223/SQRT(DP223^2+DQ223^2)))*EH223</f>
        <v>2.9354735445173752</v>
      </c>
      <c r="EM223" s="15">
        <f>(AD223-D223- (DK223/DL223)*(17/12-BO223))*12*EH223</f>
        <v>10.956497371814052</v>
      </c>
      <c r="EN223" s="15">
        <f>(AE223-E223-(DM223/DL223)*(17/12-BO223)+0.5*32.174*DN223^2)*12</f>
        <v>10.941528517365484</v>
      </c>
      <c r="EO223" s="15">
        <f t="shared" si="67"/>
        <v>15.484246218492212</v>
      </c>
      <c r="EP223" s="15">
        <f>EM223/DN223*0.4</f>
        <v>10.823437071390243</v>
      </c>
      <c r="EQ223" s="15">
        <f>EN223/DN223*0.4</f>
        <v>10.808650004989655</v>
      </c>
      <c r="ER223" s="17">
        <f>SIN(RADIANS(CJ223))*EH223</f>
        <v>0.82903757255504174</v>
      </c>
      <c r="ES223" s="17">
        <f t="shared" si="68"/>
        <v>0.55919290347074668</v>
      </c>
      <c r="ET223" s="16">
        <f t="shared" si="69"/>
        <v>0.99999999999999989</v>
      </c>
      <c r="EU223" s="20">
        <f>(0.5*DZ223*DN223^2)*12*EH223</f>
        <v>11.352287570961101</v>
      </c>
      <c r="EV223" s="20">
        <f>(0.5*EB223*DN223^2)*12</f>
        <v>9.9671296668736336</v>
      </c>
      <c r="EW223" s="20">
        <f t="shared" si="70"/>
        <v>15.106889384981622</v>
      </c>
      <c r="EX223" s="14">
        <f t="shared" si="71"/>
        <v>-1.1718913336215913</v>
      </c>
      <c r="EY223" s="14">
        <f t="shared" si="72"/>
        <v>1.5194643292743581</v>
      </c>
      <c r="EZ223" s="5">
        <f t="shared" si="73"/>
        <v>-1.8805245260093155</v>
      </c>
      <c r="FA223" s="5">
        <f t="shared" si="74"/>
        <v>2.2828479163908941</v>
      </c>
      <c r="FB223" s="9">
        <f>IFERROR(INDEX('Pitcher Heights'!$B:$B,MATCH(H223,'Pitcher Heights'!A:A,0)),75)</f>
        <v>77</v>
      </c>
      <c r="FC223" s="26">
        <f>(9.58+0.31*FB223+1.02*ABS(D223)-2.57*E223-1.88*BE223)</f>
        <v>8.3085000000000058</v>
      </c>
      <c r="FD223" s="26">
        <f>17.16 -0.25*FB223-0.85*ABS(D223)+2.53*E223+0.665*BE223</f>
        <v>14.7592</v>
      </c>
      <c r="FE223" s="26">
        <f t="shared" si="75"/>
        <v>2.5149370713902375</v>
      </c>
      <c r="FF223" s="26">
        <f t="shared" si="76"/>
        <v>-3.9505499950103449</v>
      </c>
    </row>
    <row r="224" spans="1:162" x14ac:dyDescent="0.25">
      <c r="A224" t="s">
        <v>143</v>
      </c>
      <c r="B224" s="1">
        <v>45505</v>
      </c>
      <c r="C224">
        <v>89.7</v>
      </c>
      <c r="D224">
        <v>-1.47</v>
      </c>
      <c r="E224">
        <v>5.34</v>
      </c>
      <c r="F224" t="s">
        <v>134</v>
      </c>
      <c r="G224">
        <v>668939</v>
      </c>
      <c r="H224">
        <v>594902</v>
      </c>
      <c r="J224" t="s">
        <v>145</v>
      </c>
      <c r="O224">
        <v>5</v>
      </c>
      <c r="P224" t="s">
        <v>228</v>
      </c>
      <c r="Q224" t="s">
        <v>118</v>
      </c>
      <c r="R224" t="s">
        <v>119</v>
      </c>
      <c r="S224" t="s">
        <v>118</v>
      </c>
      <c r="T224" t="s">
        <v>120</v>
      </c>
      <c r="U224" t="s">
        <v>121</v>
      </c>
      <c r="V224" t="s">
        <v>129</v>
      </c>
      <c r="Y224">
        <v>0</v>
      </c>
      <c r="Z224">
        <v>0</v>
      </c>
      <c r="AA224">
        <v>2024</v>
      </c>
      <c r="AB224">
        <v>-0.75</v>
      </c>
      <c r="AC224">
        <v>1.1299999999999999</v>
      </c>
      <c r="AD224">
        <v>-0.26</v>
      </c>
      <c r="AE224">
        <v>2.29</v>
      </c>
      <c r="AG224">
        <v>681297</v>
      </c>
      <c r="AI224">
        <v>0</v>
      </c>
      <c r="AJ224">
        <v>1</v>
      </c>
      <c r="AK224" t="s">
        <v>140</v>
      </c>
      <c r="AR224">
        <v>4.6590933223564299</v>
      </c>
      <c r="AS224">
        <v>-130.61949724728501</v>
      </c>
      <c r="AT224">
        <v>-4.0039140222867298</v>
      </c>
      <c r="AU224">
        <v>-9.5789612680774603</v>
      </c>
      <c r="AV224">
        <v>26.8907987356754</v>
      </c>
      <c r="AW224">
        <v>-18.569752876156901</v>
      </c>
      <c r="AX224">
        <v>3.4</v>
      </c>
      <c r="AY224">
        <v>1.6</v>
      </c>
      <c r="BC224">
        <v>90.9</v>
      </c>
      <c r="BD224">
        <v>1900</v>
      </c>
      <c r="BE224">
        <v>7</v>
      </c>
      <c r="BF224">
        <v>746607</v>
      </c>
      <c r="BG224">
        <v>666310</v>
      </c>
      <c r="BH224">
        <v>647304</v>
      </c>
      <c r="BI224">
        <v>671289</v>
      </c>
      <c r="BJ224">
        <v>608070</v>
      </c>
      <c r="BK224">
        <v>677587</v>
      </c>
      <c r="BL224">
        <v>680757</v>
      </c>
      <c r="BM224">
        <v>657041</v>
      </c>
      <c r="BN224">
        <v>678877</v>
      </c>
      <c r="BO224">
        <v>53.55</v>
      </c>
      <c r="BW224">
        <v>2</v>
      </c>
      <c r="BX224">
        <v>1</v>
      </c>
      <c r="BY224" t="s">
        <v>144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 t="s">
        <v>125</v>
      </c>
      <c r="CI224" t="s">
        <v>126</v>
      </c>
      <c r="CJ224">
        <v>218</v>
      </c>
      <c r="CK224">
        <v>0</v>
      </c>
      <c r="CL224">
        <v>-4.7E-2</v>
      </c>
      <c r="CP224">
        <v>4.7E-2</v>
      </c>
      <c r="CR224">
        <v>0</v>
      </c>
      <c r="CS224">
        <v>0</v>
      </c>
      <c r="CT224">
        <v>0.44</v>
      </c>
      <c r="CU224">
        <v>0.56000000000000005</v>
      </c>
      <c r="CV224">
        <v>32</v>
      </c>
      <c r="CW224">
        <v>26</v>
      </c>
      <c r="CX224">
        <v>32</v>
      </c>
      <c r="CY224">
        <v>26</v>
      </c>
      <c r="CZ224">
        <v>1</v>
      </c>
      <c r="DA224">
        <v>0</v>
      </c>
      <c r="DB224">
        <v>6</v>
      </c>
      <c r="DC224">
        <v>2</v>
      </c>
      <c r="DD224">
        <v>6</v>
      </c>
      <c r="DE224">
        <v>1</v>
      </c>
      <c r="DF224">
        <v>1.69</v>
      </c>
      <c r="DG224">
        <v>0.75</v>
      </c>
      <c r="DH224">
        <v>-0.75</v>
      </c>
      <c r="DI224">
        <v>38.200000000000003</v>
      </c>
      <c r="DJ224" s="6">
        <f>(-AS224-SQRT(AS224^2-2*AV224*(50-BO224)))/AV224</f>
        <v>-2.7102567135772481E-2</v>
      </c>
      <c r="DK224" s="2">
        <f>AR224+AU224*$DJ224</f>
        <v>4.9187077632154637</v>
      </c>
      <c r="DL224" s="2">
        <f>AS224+AV224*$DJ224</f>
        <v>-131.3483069253532</v>
      </c>
      <c r="DM224" s="2">
        <f>AT224+AW224*$DJ224</f>
        <v>-3.5006260482659832</v>
      </c>
      <c r="DN224" s="4">
        <f>(-DL224-SQRT(DL224^2-2*AV224*(BO224-17/12)))/AV224</f>
        <v>0.41449598625658052</v>
      </c>
      <c r="DO224" s="12">
        <f t="shared" si="58"/>
        <v>0.94826676509011154</v>
      </c>
      <c r="DP224" s="12">
        <f t="shared" si="59"/>
        <v>-120.20217878218222</v>
      </c>
      <c r="DQ224" s="12">
        <f t="shared" si="60"/>
        <v>-11.197714081209611</v>
      </c>
      <c r="DR224" s="5">
        <f>(2 *DK224 +AU224*$DN224)/2</f>
        <v>2.9334872641527876</v>
      </c>
      <c r="DS224" s="5">
        <f>(2 *DL224 +AV224*$DN224)/2</f>
        <v>-125.77524285376771</v>
      </c>
      <c r="DT224" s="5">
        <f>(2 *DM224 +AW224*$DN224)/2</f>
        <v>-7.3491700647377964</v>
      </c>
      <c r="DU224" s="5">
        <f>SQRT(DR224^2+DS224^2+DT224^2)</f>
        <v>126.0239158378029</v>
      </c>
      <c r="DV224" s="16">
        <f>DR224/$DU224</f>
        <v>2.3277226744233898E-2</v>
      </c>
      <c r="DW224" s="16">
        <f>DS224/$DU224</f>
        <v>-0.9980267794221277</v>
      </c>
      <c r="DX224" s="16">
        <f>DT224/$DU224</f>
        <v>-5.8315677749582309E-2</v>
      </c>
      <c r="DY224" s="16">
        <f t="shared" si="61"/>
        <v>27.854049802965736</v>
      </c>
      <c r="DZ224" s="9">
        <f>AU224+$DY224*DV224</f>
        <v>-8.9305962350686432</v>
      </c>
      <c r="EA224" s="9">
        <f>AV224+$DY224*DW224</f>
        <v>-0.90828888304204369</v>
      </c>
      <c r="EB224" s="9">
        <f>AW224+$DY224*DX224+32.174</f>
        <v>11.979919331512534</v>
      </c>
      <c r="EC224" s="9">
        <f t="shared" si="62"/>
        <v>14.96993670656051</v>
      </c>
      <c r="ED224" s="22">
        <f t="shared" si="63"/>
        <v>0.17509815766265674</v>
      </c>
      <c r="EE224" s="22">
        <f t="shared" si="64"/>
        <v>0.12222856486768124</v>
      </c>
      <c r="EF224" s="22">
        <f t="shared" si="65"/>
        <v>1215.6617695871985</v>
      </c>
      <c r="EG224" s="23">
        <f t="shared" si="66"/>
        <v>0.6398219839932624</v>
      </c>
      <c r="EH224" s="12">
        <f>IF(S224="L",1,-1)</f>
        <v>-1</v>
      </c>
      <c r="EI224" s="10">
        <f>DEGREES(ATAN(DM224/SQRT(DL224^2+DK224^2)))</f>
        <v>-1.5255867969896062</v>
      </c>
      <c r="EJ224" s="10">
        <f>-DEGREES(ATAN(DK224/SQRT(DL224^2+DM224^2)))*EH224</f>
        <v>2.1438393907281919</v>
      </c>
      <c r="EK224" s="10">
        <f>DEGREES(ATAN(DQ224/SQRT(DP224^2+DO224^2)))</f>
        <v>-5.3219969243907412</v>
      </c>
      <c r="EL224" s="10">
        <f>-DEGREES(ATAN(DO224/SQRT(DP224^2+DQ224^2)))*EH224</f>
        <v>0.45004459913217731</v>
      </c>
      <c r="EM224" s="15">
        <f>(AD224-D224- (DK224/DL224)*(17/12-BO224))*12*EH224</f>
        <v>8.9073562309133631</v>
      </c>
      <c r="EN224" s="15">
        <f>(AE224-E224-(DM224/DL224)*(17/12-BO224)+0.5*32.174*DN224^2)*12</f>
        <v>13.239457997169422</v>
      </c>
      <c r="EO224" s="15">
        <f t="shared" si="67"/>
        <v>15.956949679785435</v>
      </c>
      <c r="EP224" s="15">
        <f>EM224/DN224*0.4</f>
        <v>8.5958431697811886</v>
      </c>
      <c r="EQ224" s="15">
        <f>EN224/DN224*0.4</f>
        <v>12.776440241787007</v>
      </c>
      <c r="ER224" s="17">
        <f>SIN(RADIANS(CJ224))*EH224</f>
        <v>0.61566147532565818</v>
      </c>
      <c r="ES224" s="17">
        <f t="shared" si="68"/>
        <v>0.78801075360672201</v>
      </c>
      <c r="ET224" s="16">
        <f t="shared" si="69"/>
        <v>1</v>
      </c>
      <c r="EU224" s="20">
        <f>(0.5*DZ224*DN224^2)*12*EH224</f>
        <v>9.2060295380042696</v>
      </c>
      <c r="EV224" s="20">
        <f>(0.5*EB224*DN224^2)*12</f>
        <v>12.349398441700465</v>
      </c>
      <c r="EW224" s="20">
        <f t="shared" si="70"/>
        <v>15.403201671291622</v>
      </c>
      <c r="EX224" s="14">
        <f t="shared" si="71"/>
        <v>-0.27712832768177442</v>
      </c>
      <c r="EY224" s="14">
        <f t="shared" si="72"/>
        <v>0.21150988474963484</v>
      </c>
      <c r="EZ224" s="5">
        <f t="shared" si="73"/>
        <v>-0.91672295064062581</v>
      </c>
      <c r="FA224" s="5">
        <f t="shared" si="74"/>
        <v>0.66521005473716066</v>
      </c>
      <c r="FB224" s="9">
        <f>IFERROR(INDEX('Pitcher Heights'!$B:$B,MATCH(H224,'Pitcher Heights'!A:A,0)),75)</f>
        <v>76</v>
      </c>
      <c r="FC224" s="26">
        <f>(9.58+0.31*FB224+1.02*ABS(D224)-2.57*E224-1.88*BE224)</f>
        <v>7.7556000000000047</v>
      </c>
      <c r="FD224" s="26">
        <f>17.16 -0.25*FB224-0.85*ABS(D224)+2.53*E224+0.665*BE224</f>
        <v>15.075700000000001</v>
      </c>
      <c r="FE224" s="26">
        <f t="shared" si="75"/>
        <v>0.84024316978118385</v>
      </c>
      <c r="FF224" s="26">
        <f t="shared" si="76"/>
        <v>-2.2992597582129939</v>
      </c>
    </row>
    <row r="225" spans="1:162" x14ac:dyDescent="0.25">
      <c r="A225" t="s">
        <v>143</v>
      </c>
      <c r="B225" s="1">
        <v>45505</v>
      </c>
      <c r="C225">
        <v>96.7</v>
      </c>
      <c r="D225">
        <v>-2.4300000000000002</v>
      </c>
      <c r="E225">
        <v>5.8</v>
      </c>
      <c r="F225" t="s">
        <v>223</v>
      </c>
      <c r="G225">
        <v>656811</v>
      </c>
      <c r="H225">
        <v>671922</v>
      </c>
      <c r="J225" t="s">
        <v>128</v>
      </c>
      <c r="O225">
        <v>2</v>
      </c>
      <c r="P225" t="s">
        <v>238</v>
      </c>
      <c r="Q225" t="s">
        <v>118</v>
      </c>
      <c r="R225" t="s">
        <v>119</v>
      </c>
      <c r="S225" t="s">
        <v>118</v>
      </c>
      <c r="T225" t="s">
        <v>120</v>
      </c>
      <c r="U225" t="s">
        <v>121</v>
      </c>
      <c r="V225" t="s">
        <v>129</v>
      </c>
      <c r="Y225">
        <v>2</v>
      </c>
      <c r="Z225">
        <v>2</v>
      </c>
      <c r="AA225">
        <v>2024</v>
      </c>
      <c r="AB225">
        <v>-0.64</v>
      </c>
      <c r="AC225">
        <v>1.42</v>
      </c>
      <c r="AD225">
        <v>-0.06</v>
      </c>
      <c r="AE225">
        <v>3.42</v>
      </c>
      <c r="AI225">
        <v>0</v>
      </c>
      <c r="AJ225">
        <v>7</v>
      </c>
      <c r="AK225" t="s">
        <v>140</v>
      </c>
      <c r="AR225">
        <v>7.9115092097459803</v>
      </c>
      <c r="AS225">
        <v>-140.651359506528</v>
      </c>
      <c r="AT225">
        <v>-4.0983457576282696</v>
      </c>
      <c r="AU225">
        <v>-10.218681344373801</v>
      </c>
      <c r="AV225">
        <v>31.317495381540802</v>
      </c>
      <c r="AW225">
        <v>-12.565107878827</v>
      </c>
      <c r="AX225">
        <v>3.53</v>
      </c>
      <c r="AY225">
        <v>1.64</v>
      </c>
      <c r="AZ225">
        <v>103</v>
      </c>
      <c r="BA225">
        <v>79.5</v>
      </c>
      <c r="BB225">
        <v>10</v>
      </c>
      <c r="BC225">
        <v>98.6</v>
      </c>
      <c r="BD225">
        <v>2297</v>
      </c>
      <c r="BE225">
        <v>7.3</v>
      </c>
      <c r="BF225">
        <v>746607</v>
      </c>
      <c r="BG225">
        <v>666310</v>
      </c>
      <c r="BH225">
        <v>647304</v>
      </c>
      <c r="BI225">
        <v>671289</v>
      </c>
      <c r="BJ225">
        <v>608070</v>
      </c>
      <c r="BK225">
        <v>677587</v>
      </c>
      <c r="BL225">
        <v>680757</v>
      </c>
      <c r="BM225">
        <v>657041</v>
      </c>
      <c r="BN225">
        <v>678877</v>
      </c>
      <c r="BO225">
        <v>53.19</v>
      </c>
      <c r="BW225">
        <v>51</v>
      </c>
      <c r="BX225">
        <v>5</v>
      </c>
      <c r="BY225" t="s">
        <v>144</v>
      </c>
      <c r="BZ225">
        <v>5</v>
      </c>
      <c r="CA225">
        <v>2</v>
      </c>
      <c r="CB225">
        <v>2</v>
      </c>
      <c r="CC225">
        <v>5</v>
      </c>
      <c r="CD225">
        <v>2</v>
      </c>
      <c r="CE225">
        <v>5</v>
      </c>
      <c r="CF225">
        <v>2</v>
      </c>
      <c r="CG225">
        <v>5</v>
      </c>
      <c r="CH225" t="s">
        <v>142</v>
      </c>
      <c r="CI225" t="s">
        <v>126</v>
      </c>
      <c r="CJ225">
        <v>213</v>
      </c>
      <c r="CK225">
        <v>0</v>
      </c>
      <c r="CL225">
        <v>0</v>
      </c>
      <c r="CM225">
        <v>68.5</v>
      </c>
      <c r="CN225">
        <v>5</v>
      </c>
      <c r="CP225">
        <v>0</v>
      </c>
      <c r="CQ225">
        <v>88</v>
      </c>
      <c r="CR225">
        <v>3</v>
      </c>
      <c r="CS225">
        <v>-3</v>
      </c>
      <c r="CT225">
        <v>0.90200000000000002</v>
      </c>
      <c r="CU225">
        <v>9.8000000000000004E-2</v>
      </c>
      <c r="CV225">
        <v>25</v>
      </c>
      <c r="CW225">
        <v>30</v>
      </c>
      <c r="CX225">
        <v>25</v>
      </c>
      <c r="CY225">
        <v>31</v>
      </c>
      <c r="CZ225">
        <v>1</v>
      </c>
      <c r="DA225">
        <v>2</v>
      </c>
      <c r="DB225">
        <v>2</v>
      </c>
      <c r="DC225">
        <v>1</v>
      </c>
      <c r="DD225">
        <v>1</v>
      </c>
      <c r="DE225">
        <v>1</v>
      </c>
      <c r="DF225">
        <v>1.02</v>
      </c>
      <c r="DG225">
        <v>0.64</v>
      </c>
      <c r="DH225">
        <v>-0.64</v>
      </c>
      <c r="DI225">
        <v>38.6</v>
      </c>
      <c r="DJ225" s="6">
        <f>(-AS225-SQRT(AS225^2-2*AV225*(50-BO225)))/AV225</f>
        <v>-2.2623213248627139E-2</v>
      </c>
      <c r="DK225" s="2">
        <f>AR225+AU225*$DJ225</f>
        <v>8.1426886169195161</v>
      </c>
      <c r="DL225" s="2">
        <f>AS225+AV225*$DJ225</f>
        <v>-141.35986188295749</v>
      </c>
      <c r="DM225" s="2">
        <f>AT225+AW225*$DJ225</f>
        <v>-3.8140826425935614</v>
      </c>
      <c r="DN225" s="4">
        <f>(-DL225-SQRT(DL225^2-2*AV225*(BO225-17/12)))/AV225</f>
        <v>0.38245485307529681</v>
      </c>
      <c r="DO225" s="12">
        <f t="shared" si="58"/>
        <v>4.2345043447337574</v>
      </c>
      <c r="DP225" s="12">
        <f t="shared" si="59"/>
        <v>-129.38233378812401</v>
      </c>
      <c r="DQ225" s="12">
        <f t="shared" si="60"/>
        <v>-8.6196691302655957</v>
      </c>
      <c r="DR225" s="5">
        <f>(2 *DK225 +AU225*$DN225)/2</f>
        <v>6.1885964808266367</v>
      </c>
      <c r="DS225" s="5">
        <f>(2 *DL225 +AV225*$DN225)/2</f>
        <v>-135.37109783554075</v>
      </c>
      <c r="DT225" s="5">
        <f>(2 *DM225 +AW225*$DN225)/2</f>
        <v>-6.2168758864295786</v>
      </c>
      <c r="DU225" s="5">
        <f>SQRT(DR225^2+DS225^2+DT225^2)</f>
        <v>135.65501244476488</v>
      </c>
      <c r="DV225" s="16">
        <f>DR225/$DU225</f>
        <v>4.5620109196823591E-2</v>
      </c>
      <c r="DW225" s="16">
        <f>DS225/$DU225</f>
        <v>-0.99790708353412505</v>
      </c>
      <c r="DX225" s="16">
        <f>DT225/$DU225</f>
        <v>-4.5828574811866425E-2</v>
      </c>
      <c r="DY225" s="16">
        <f t="shared" si="61"/>
        <v>32.616775418117683</v>
      </c>
      <c r="DZ225" s="9">
        <f>AU225+$DY225*DV225</f>
        <v>-8.7307004881510011</v>
      </c>
      <c r="EA225" s="9">
        <f>AV225+$DY225*DW225</f>
        <v>-1.2310158502405599</v>
      </c>
      <c r="EB225" s="9">
        <f>AW225+$DY225*DX225+32.174</f>
        <v>18.114111788801949</v>
      </c>
      <c r="EC225" s="9">
        <f t="shared" si="62"/>
        <v>20.146006476087447</v>
      </c>
      <c r="ED225" s="22">
        <f t="shared" si="63"/>
        <v>0.20336903622482488</v>
      </c>
      <c r="EE225" s="22">
        <f t="shared" si="64"/>
        <v>0.15430373907510417</v>
      </c>
      <c r="EF225" s="22">
        <f t="shared" si="65"/>
        <v>1651.9594098644932</v>
      </c>
      <c r="EG225" s="23">
        <f t="shared" si="66"/>
        <v>0.7191812842248555</v>
      </c>
      <c r="EH225" s="12">
        <f>IF(S225="L",1,-1)</f>
        <v>-1</v>
      </c>
      <c r="EI225" s="10">
        <f>DEGREES(ATAN(DM225/SQRT(DL225^2+DK225^2)))</f>
        <v>-1.5429871144669267</v>
      </c>
      <c r="EJ225" s="10">
        <f>-DEGREES(ATAN(DK225/SQRT(DL225^2+DM225^2)))*EH225</f>
        <v>3.2955433085055756</v>
      </c>
      <c r="EK225" s="10">
        <f>DEGREES(ATAN(DQ225/SQRT(DP225^2+DO225^2)))</f>
        <v>-3.8094752642815202</v>
      </c>
      <c r="EL225" s="10">
        <f>-DEGREES(ATAN(DO225/SQRT(DP225^2+DQ225^2)))*EH225</f>
        <v>1.8703989934675254</v>
      </c>
      <c r="EM225" s="15">
        <f>(AD225-D225- (DK225/DL225)*(17/12-BO225))*12*EH225</f>
        <v>7.3473127246572574</v>
      </c>
      <c r="EN225" s="15">
        <f>(AE225-E225-(DM225/DL225)*(17/12-BO225)+0.5*32.174*DN225^2)*12</f>
        <v>16.439862021510066</v>
      </c>
      <c r="EO225" s="15">
        <f t="shared" si="67"/>
        <v>18.007000515360673</v>
      </c>
      <c r="EP225" s="15">
        <f>EM225/DN225*0.4</f>
        <v>7.6843712826002353</v>
      </c>
      <c r="EQ225" s="15">
        <f>EN225/DN225*0.4</f>
        <v>17.194042004506528</v>
      </c>
      <c r="ER225" s="17">
        <f>SIN(RADIANS(CJ225))*EH225</f>
        <v>0.54463903501502708</v>
      </c>
      <c r="ES225" s="17">
        <f t="shared" si="68"/>
        <v>0.83867056794542405</v>
      </c>
      <c r="ET225" s="16">
        <f t="shared" si="69"/>
        <v>1</v>
      </c>
      <c r="EU225" s="20">
        <f>(0.5*DZ225*DN225^2)*12*EH225</f>
        <v>7.6623271825051553</v>
      </c>
      <c r="EV225" s="20">
        <f>(0.5*EB225*DN225^2)*12</f>
        <v>15.897493143264233</v>
      </c>
      <c r="EW225" s="20">
        <f t="shared" si="70"/>
        <v>17.647706539148103</v>
      </c>
      <c r="EX225" s="14">
        <f t="shared" si="71"/>
        <v>-1.9493026772048516</v>
      </c>
      <c r="EY225" s="14">
        <f t="shared" si="72"/>
        <v>1.0968810771427187</v>
      </c>
      <c r="EZ225" s="5">
        <f t="shared" si="73"/>
        <v>-2.4600026595438749</v>
      </c>
      <c r="FA225" s="5">
        <f t="shared" si="74"/>
        <v>1.3379206722989867</v>
      </c>
      <c r="FB225" s="9">
        <f>IFERROR(INDEX('Pitcher Heights'!$B:$B,MATCH(H225,'Pitcher Heights'!A:A,0)),75)</f>
        <v>77</v>
      </c>
      <c r="FC225" s="26">
        <f>(9.58+0.31*FB225+1.02*ABS(D225)-2.57*E225-1.88*BE225)</f>
        <v>7.2986000000000057</v>
      </c>
      <c r="FD225" s="26">
        <f>17.16 -0.25*FB225-0.85*ABS(D225)+2.53*E225+0.665*BE225</f>
        <v>15.372999999999998</v>
      </c>
      <c r="FE225" s="26">
        <f t="shared" si="75"/>
        <v>0.38577128260022953</v>
      </c>
      <c r="FF225" s="26">
        <f t="shared" si="76"/>
        <v>1.8210420045065305</v>
      </c>
    </row>
    <row r="226" spans="1:162" x14ac:dyDescent="0.25">
      <c r="A226" t="s">
        <v>127</v>
      </c>
      <c r="B226" s="1">
        <v>45505</v>
      </c>
      <c r="C226">
        <v>89.4</v>
      </c>
      <c r="D226">
        <v>2.6</v>
      </c>
      <c r="E226">
        <v>5.66</v>
      </c>
      <c r="F226" t="s">
        <v>114</v>
      </c>
      <c r="G226">
        <v>608070</v>
      </c>
      <c r="H226">
        <v>669432</v>
      </c>
      <c r="J226" t="s">
        <v>145</v>
      </c>
      <c r="O226">
        <v>14</v>
      </c>
      <c r="P226" t="s">
        <v>149</v>
      </c>
      <c r="Q226" t="s">
        <v>118</v>
      </c>
      <c r="R226" t="s">
        <v>118</v>
      </c>
      <c r="S226" t="s">
        <v>119</v>
      </c>
      <c r="T226" t="s">
        <v>120</v>
      </c>
      <c r="U226" t="s">
        <v>121</v>
      </c>
      <c r="V226" t="s">
        <v>129</v>
      </c>
      <c r="Y226">
        <v>0</v>
      </c>
      <c r="Z226">
        <v>0</v>
      </c>
      <c r="AA226">
        <v>2024</v>
      </c>
      <c r="AB226">
        <v>1.36</v>
      </c>
      <c r="AC226">
        <v>0.46</v>
      </c>
      <c r="AD226">
        <v>1</v>
      </c>
      <c r="AE226">
        <v>1.91</v>
      </c>
      <c r="AI226">
        <v>0</v>
      </c>
      <c r="AJ226">
        <v>5</v>
      </c>
      <c r="AK226" t="s">
        <v>123</v>
      </c>
      <c r="AR226">
        <v>-6.8623821886806597</v>
      </c>
      <c r="AS226">
        <v>-130.14313067830599</v>
      </c>
      <c r="AT226">
        <v>-4.30147489245687</v>
      </c>
      <c r="AU226">
        <v>16.904779337916199</v>
      </c>
      <c r="AV226">
        <v>24.861431264784901</v>
      </c>
      <c r="AW226">
        <v>-26.209808266811098</v>
      </c>
      <c r="AX226">
        <v>3.27</v>
      </c>
      <c r="AY226">
        <v>1.42</v>
      </c>
      <c r="BC226">
        <v>90.4</v>
      </c>
      <c r="BD226">
        <v>2266</v>
      </c>
      <c r="BE226">
        <v>6.7</v>
      </c>
      <c r="BF226">
        <v>746607</v>
      </c>
      <c r="BG226">
        <v>668939</v>
      </c>
      <c r="BH226">
        <v>663624</v>
      </c>
      <c r="BI226">
        <v>702616</v>
      </c>
      <c r="BJ226">
        <v>602104</v>
      </c>
      <c r="BK226">
        <v>683002</v>
      </c>
      <c r="BL226">
        <v>681297</v>
      </c>
      <c r="BM226">
        <v>656775</v>
      </c>
      <c r="BN226">
        <v>623993</v>
      </c>
      <c r="BO226">
        <v>53.83</v>
      </c>
      <c r="BW226">
        <v>39</v>
      </c>
      <c r="BX226">
        <v>1</v>
      </c>
      <c r="BY226" t="s">
        <v>130</v>
      </c>
      <c r="BZ226">
        <v>5</v>
      </c>
      <c r="CA226">
        <v>2</v>
      </c>
      <c r="CB226">
        <v>5</v>
      </c>
      <c r="CC226">
        <v>2</v>
      </c>
      <c r="CD226">
        <v>2</v>
      </c>
      <c r="CE226">
        <v>5</v>
      </c>
      <c r="CF226">
        <v>5</v>
      </c>
      <c r="CG226">
        <v>2</v>
      </c>
      <c r="CH226" t="s">
        <v>126</v>
      </c>
      <c r="CI226" t="s">
        <v>126</v>
      </c>
      <c r="CJ226">
        <v>126</v>
      </c>
      <c r="CK226">
        <v>0</v>
      </c>
      <c r="CL226">
        <v>-3.3000000000000002E-2</v>
      </c>
      <c r="CP226">
        <v>3.3000000000000002E-2</v>
      </c>
      <c r="CR226">
        <v>3</v>
      </c>
      <c r="CS226">
        <v>3</v>
      </c>
      <c r="CT226">
        <v>0.89200000000000002</v>
      </c>
      <c r="CU226">
        <v>0.89200000000000002</v>
      </c>
      <c r="CV226">
        <v>26</v>
      </c>
      <c r="CW226">
        <v>31</v>
      </c>
      <c r="CX226">
        <v>27</v>
      </c>
      <c r="CY226">
        <v>32</v>
      </c>
      <c r="CZ226">
        <v>3</v>
      </c>
      <c r="DA226">
        <v>2</v>
      </c>
      <c r="DB226">
        <v>6</v>
      </c>
      <c r="DC226">
        <v>2</v>
      </c>
      <c r="DD226">
        <v>6</v>
      </c>
      <c r="DE226">
        <v>1</v>
      </c>
      <c r="DF226">
        <v>2.36</v>
      </c>
      <c r="DG226">
        <v>1.36</v>
      </c>
      <c r="DH226">
        <v>-1.36</v>
      </c>
      <c r="DI226">
        <v>20.8</v>
      </c>
      <c r="DJ226" s="6">
        <f>(-AS226-SQRT(AS226^2-2*AV226*(50-BO226)))/AV226</f>
        <v>-2.9346874953208861E-2</v>
      </c>
      <c r="DK226" s="2">
        <f>AR226+AU226*$DJ226</f>
        <v>-7.3584846340220755</v>
      </c>
      <c r="DL226" s="2">
        <f>AS226+AV226*$DJ226</f>
        <v>-130.87273599279143</v>
      </c>
      <c r="DM226" s="2">
        <f>AT226+AW226*$DJ226</f>
        <v>-3.5322989267031848</v>
      </c>
      <c r="DN226" s="4">
        <f>(-DL226-SQRT(DL226^2-2*AV226*(BO226-17/12)))/AV226</f>
        <v>0.41700802565515571</v>
      </c>
      <c r="DO226" s="12">
        <f t="shared" si="58"/>
        <v>-0.30905597818157116</v>
      </c>
      <c r="DP226" s="12">
        <f t="shared" si="59"/>
        <v>-120.50531962610212</v>
      </c>
      <c r="DQ226" s="12">
        <f t="shared" si="60"/>
        <v>-14.461999324846259</v>
      </c>
      <c r="DR226" s="5">
        <f>(2 *DK226 +AU226*$DN226)/2</f>
        <v>-3.8337703061018233</v>
      </c>
      <c r="DS226" s="5">
        <f>(2 *DL226 +AV226*$DN226)/2</f>
        <v>-125.68902780944677</v>
      </c>
      <c r="DT226" s="5">
        <f>(2 *DM226 +AW226*$DN226)/2</f>
        <v>-8.9971491257747225</v>
      </c>
      <c r="DU226" s="5">
        <f>SQRT(DR226^2+DS226^2+DT226^2)</f>
        <v>126.06894224524635</v>
      </c>
      <c r="DV226" s="16">
        <f>DR226/$DU226</f>
        <v>-3.0410109245176779E-2</v>
      </c>
      <c r="DW226" s="16">
        <f>DS226/$DU226</f>
        <v>-0.99698645495842653</v>
      </c>
      <c r="DX226" s="16">
        <f>DT226/$DU226</f>
        <v>-7.1366896283402231E-2</v>
      </c>
      <c r="DY226" s="16">
        <f t="shared" si="61"/>
        <v>25.726232261138943</v>
      </c>
      <c r="DZ226" s="9">
        <f>AU226+$DY226*DV226</f>
        <v>16.122441804388174</v>
      </c>
      <c r="EA226" s="9">
        <f>AV226+$DY226*DW226</f>
        <v>-0.78727383668512019</v>
      </c>
      <c r="EB226" s="9">
        <f>AW226+$DY226*DX226+32.174</f>
        <v>4.1281903836454816</v>
      </c>
      <c r="EC226" s="9">
        <f t="shared" si="62"/>
        <v>16.661179000101864</v>
      </c>
      <c r="ED226" s="22">
        <f t="shared" si="63"/>
        <v>0.19474085151681872</v>
      </c>
      <c r="EE226" s="22">
        <f t="shared" si="64"/>
        <v>0.14384149398590726</v>
      </c>
      <c r="EF226" s="22">
        <f t="shared" si="65"/>
        <v>1431.1309392247417</v>
      </c>
      <c r="EG226" s="23">
        <f t="shared" si="66"/>
        <v>0.63156705173201311</v>
      </c>
      <c r="EH226" s="12">
        <f>IF(S226="L",1,-1)</f>
        <v>1</v>
      </c>
      <c r="EI226" s="10">
        <f>DEGREES(ATAN(DM226/SQRT(DL226^2+DK226^2)))</f>
        <v>-1.5436200202761039</v>
      </c>
      <c r="EJ226" s="10">
        <f>-DEGREES(ATAN(DK226/SQRT(DL226^2+DM226^2)))*EH226</f>
        <v>3.2169699793434634</v>
      </c>
      <c r="EK226" s="10">
        <f>DEGREES(ATAN(DQ226/SQRT(DP226^2+DO226^2)))</f>
        <v>-6.8433890234586867</v>
      </c>
      <c r="EL226" s="10">
        <f>-DEGREES(ATAN(DO226/SQRT(DP226^2+DQ226^2)))*EH226</f>
        <v>0.1458973564808676</v>
      </c>
      <c r="EM226" s="15">
        <f>(AD226-D226- (DK226/DL226)*(17/12-BO226))*12*EH226</f>
        <v>16.16406922576639</v>
      </c>
      <c r="EN226" s="15">
        <f>(AE226-E226-(DM226/DL226)*(17/12-BO226)+0.5*32.174*DN226^2)*12</f>
        <v>5.5453610611724411</v>
      </c>
      <c r="EO226" s="15">
        <f t="shared" si="67"/>
        <v>17.088831535073883</v>
      </c>
      <c r="EP226" s="15">
        <f>EM226/DN226*0.4</f>
        <v>15.504803966658665</v>
      </c>
      <c r="EQ226" s="15">
        <f>EN226/DN226*0.4</f>
        <v>5.3191888117358879</v>
      </c>
      <c r="ER226" s="17">
        <f>SIN(RADIANS(CJ226))*EH226</f>
        <v>0.80901699437494745</v>
      </c>
      <c r="ES226" s="17">
        <f t="shared" si="68"/>
        <v>0.58778525229247303</v>
      </c>
      <c r="ET226" s="16">
        <f t="shared" si="69"/>
        <v>0.99999999999999989</v>
      </c>
      <c r="EU226" s="20">
        <f>(0.5*DZ226*DN226^2)*12*EH226</f>
        <v>16.821739187133904</v>
      </c>
      <c r="EV226" s="20">
        <f>(0.5*EB226*DN226^2)*12</f>
        <v>4.3072471770136946</v>
      </c>
      <c r="EW226" s="20">
        <f t="shared" si="70"/>
        <v>17.364425919789255</v>
      </c>
      <c r="EX226" s="14">
        <f t="shared" si="71"/>
        <v>2.7736235204595676</v>
      </c>
      <c r="EY226" s="14">
        <f t="shared" si="72"/>
        <v>-5.8993062931635905</v>
      </c>
      <c r="EZ226" s="5">
        <f t="shared" si="73"/>
        <v>2.338914099881098</v>
      </c>
      <c r="FA226" s="5">
        <f t="shared" si="74"/>
        <v>-4.4992020940545299</v>
      </c>
      <c r="FB226" s="9">
        <f>IFERROR(INDEX('Pitcher Heights'!$B:$B,MATCH(H226,'Pitcher Heights'!A:A,0)),75)</f>
        <v>77</v>
      </c>
      <c r="FC226" s="26">
        <f>(9.58+0.31*FB226+1.02*ABS(D226)-2.57*E226-1.88*BE226)</f>
        <v>8.9598000000000049</v>
      </c>
      <c r="FD226" s="26">
        <f>17.16 -0.25*FB226-0.85*ABS(D226)+2.53*E226+0.665*BE226</f>
        <v>14.475300000000001</v>
      </c>
      <c r="FE226" s="26">
        <f t="shared" si="75"/>
        <v>6.5450039666586601</v>
      </c>
      <c r="FF226" s="26">
        <f t="shared" si="76"/>
        <v>-9.1561111882641129</v>
      </c>
    </row>
    <row r="227" spans="1:162" x14ac:dyDescent="0.25">
      <c r="A227" t="s">
        <v>127</v>
      </c>
      <c r="B227" s="1">
        <v>45505</v>
      </c>
      <c r="C227">
        <v>91.5</v>
      </c>
      <c r="D227">
        <v>2.35</v>
      </c>
      <c r="E227">
        <v>5.75</v>
      </c>
      <c r="F227" t="s">
        <v>114</v>
      </c>
      <c r="G227">
        <v>680757</v>
      </c>
      <c r="H227">
        <v>669432</v>
      </c>
      <c r="I227" t="s">
        <v>146</v>
      </c>
      <c r="J227" t="s">
        <v>136</v>
      </c>
      <c r="O227">
        <v>6</v>
      </c>
      <c r="P227" t="s">
        <v>242</v>
      </c>
      <c r="Q227" t="s">
        <v>118</v>
      </c>
      <c r="R227" t="s">
        <v>119</v>
      </c>
      <c r="S227" t="s">
        <v>119</v>
      </c>
      <c r="T227" t="s">
        <v>120</v>
      </c>
      <c r="U227" t="s">
        <v>121</v>
      </c>
      <c r="V227" t="s">
        <v>138</v>
      </c>
      <c r="W227">
        <v>8</v>
      </c>
      <c r="X227" t="s">
        <v>148</v>
      </c>
      <c r="Y227">
        <v>1</v>
      </c>
      <c r="Z227">
        <v>1</v>
      </c>
      <c r="AA227">
        <v>2024</v>
      </c>
      <c r="AB227">
        <v>1.51</v>
      </c>
      <c r="AC227">
        <v>0.67</v>
      </c>
      <c r="AD227">
        <v>0.67</v>
      </c>
      <c r="AE227">
        <v>2.34</v>
      </c>
      <c r="AI227">
        <v>0</v>
      </c>
      <c r="AJ227">
        <v>1</v>
      </c>
      <c r="AK227" t="s">
        <v>123</v>
      </c>
      <c r="AL227">
        <v>122.29</v>
      </c>
      <c r="AM227">
        <v>82.49</v>
      </c>
      <c r="AR227">
        <v>-7.5899222918809803</v>
      </c>
      <c r="AS227">
        <v>-133.03067720062299</v>
      </c>
      <c r="AT227">
        <v>-4.2482758335238104</v>
      </c>
      <c r="AU227">
        <v>19.527553597940301</v>
      </c>
      <c r="AV227">
        <v>26.2790887193858</v>
      </c>
      <c r="AW227">
        <v>-23.46159936462</v>
      </c>
      <c r="AX227">
        <v>3.2</v>
      </c>
      <c r="AY227">
        <v>1.47</v>
      </c>
      <c r="AZ227">
        <v>251</v>
      </c>
      <c r="BA227">
        <v>88.3</v>
      </c>
      <c r="BB227">
        <v>17</v>
      </c>
      <c r="BC227">
        <v>92.8</v>
      </c>
      <c r="BD227">
        <v>2388</v>
      </c>
      <c r="BE227">
        <v>6.9</v>
      </c>
      <c r="BF227">
        <v>746607</v>
      </c>
      <c r="BG227">
        <v>668939</v>
      </c>
      <c r="BH227">
        <v>663624</v>
      </c>
      <c r="BI227">
        <v>702616</v>
      </c>
      <c r="BJ227">
        <v>602104</v>
      </c>
      <c r="BK227">
        <v>683002</v>
      </c>
      <c r="BL227">
        <v>681297</v>
      </c>
      <c r="BM227">
        <v>656775</v>
      </c>
      <c r="BN227">
        <v>623993</v>
      </c>
      <c r="BO227">
        <v>53.59</v>
      </c>
      <c r="BP227">
        <v>0.89400000000000002</v>
      </c>
      <c r="BQ227">
        <v>0.872</v>
      </c>
      <c r="BR227">
        <v>0.9</v>
      </c>
      <c r="BS227">
        <v>1</v>
      </c>
      <c r="BT227">
        <v>1</v>
      </c>
      <c r="BU227">
        <v>0</v>
      </c>
      <c r="BV227">
        <v>4</v>
      </c>
      <c r="BW227">
        <v>6</v>
      </c>
      <c r="BX227">
        <v>3</v>
      </c>
      <c r="BY227" t="s">
        <v>130</v>
      </c>
      <c r="BZ227">
        <v>0</v>
      </c>
      <c r="CA227">
        <v>1</v>
      </c>
      <c r="CB227">
        <v>0</v>
      </c>
      <c r="CC227">
        <v>1</v>
      </c>
      <c r="CD227">
        <v>1</v>
      </c>
      <c r="CE227">
        <v>0</v>
      </c>
      <c r="CF227">
        <v>0</v>
      </c>
      <c r="CG227">
        <v>1</v>
      </c>
      <c r="CH227" t="s">
        <v>126</v>
      </c>
      <c r="CI227" t="s">
        <v>126</v>
      </c>
      <c r="CJ227">
        <v>126</v>
      </c>
      <c r="CK227">
        <v>3.7999999999999999E-2</v>
      </c>
      <c r="CL227">
        <v>0.41299999999999998</v>
      </c>
      <c r="CM227">
        <v>67.8</v>
      </c>
      <c r="CN227">
        <v>6.2</v>
      </c>
      <c r="CO227">
        <v>1.0760000000000001</v>
      </c>
      <c r="CP227">
        <v>-0.41299999999999998</v>
      </c>
      <c r="CQ227">
        <v>88.3</v>
      </c>
      <c r="CR227">
        <v>-1</v>
      </c>
      <c r="CS227">
        <v>-1</v>
      </c>
      <c r="CT227">
        <v>0.442</v>
      </c>
      <c r="CU227">
        <v>0.442</v>
      </c>
      <c r="CV227">
        <v>26</v>
      </c>
      <c r="CW227">
        <v>26</v>
      </c>
      <c r="CX227">
        <v>27</v>
      </c>
      <c r="CY227">
        <v>27</v>
      </c>
      <c r="CZ227">
        <v>1</v>
      </c>
      <c r="DA227">
        <v>0</v>
      </c>
      <c r="DB227">
        <v>6</v>
      </c>
      <c r="DC227">
        <v>2</v>
      </c>
      <c r="DD227">
        <v>6</v>
      </c>
      <c r="DE227">
        <v>1</v>
      </c>
      <c r="DF227">
        <v>2.04</v>
      </c>
      <c r="DG227">
        <v>1.51</v>
      </c>
      <c r="DH227">
        <v>1.51</v>
      </c>
      <c r="DI227">
        <v>23.5</v>
      </c>
      <c r="DJ227" s="6">
        <f>(-AS227-SQRT(AS227^2-2*AV227*(50-BO227)))/AV227</f>
        <v>-2.691470697090672E-2</v>
      </c>
      <c r="DK227" s="2">
        <f>AR227+AU227*$DJ227</f>
        <v>-8.115500674828219</v>
      </c>
      <c r="DL227" s="2">
        <f>AS227+AV227*$DJ227</f>
        <v>-133.73797117296772</v>
      </c>
      <c r="DM227" s="2">
        <f>AT227+AW227*$DJ227</f>
        <v>-3.6168137615562519</v>
      </c>
      <c r="DN227" s="4">
        <f>(-DL227-SQRT(DL227^2-2*AV227*(BO227-17/12)))/AV227</f>
        <v>0.40633792901683397</v>
      </c>
      <c r="DO227" s="12">
        <f t="shared" si="58"/>
        <v>-0.18071498707593214</v>
      </c>
      <c r="DP227" s="12">
        <f t="shared" si="59"/>
        <v>-123.05978068628285</v>
      </c>
      <c r="DQ227" s="12">
        <f t="shared" si="60"/>
        <v>-13.150151458798609</v>
      </c>
      <c r="DR227" s="5">
        <f>(2 *DK227 +AU227*$DN227)/2</f>
        <v>-4.1481078309520756</v>
      </c>
      <c r="DS227" s="5">
        <f>(2 *DL227 +AV227*$DN227)/2</f>
        <v>-128.39887592962529</v>
      </c>
      <c r="DT227" s="5">
        <f>(2 *DM227 +AW227*$DN227)/2</f>
        <v>-8.3834826101774311</v>
      </c>
      <c r="DU227" s="5">
        <f>SQRT(DR227^2+DS227^2+DT227^2)</f>
        <v>128.73911961499371</v>
      </c>
      <c r="DV227" s="16">
        <f>DR227/$DU227</f>
        <v>-3.2221036180435106E-2</v>
      </c>
      <c r="DW227" s="16">
        <f>DS227/$DU227</f>
        <v>-0.99735710725391047</v>
      </c>
      <c r="DX227" s="16">
        <f>DT227/$DU227</f>
        <v>-6.5119931185245117E-2</v>
      </c>
      <c r="DY227" s="16">
        <f t="shared" si="61"/>
        <v>27.406184847264345</v>
      </c>
      <c r="DZ227" s="9">
        <f>AU227+$DY227*DV227</f>
        <v>18.644497924408903</v>
      </c>
      <c r="EA227" s="9">
        <f>AV227+$DY227*DW227</f>
        <v>-1.0546645207477212</v>
      </c>
      <c r="EB227" s="9">
        <f>AW227+$DY227*DX227+32.174</f>
        <v>6.9277117640760366</v>
      </c>
      <c r="EC227" s="9">
        <f t="shared" si="62"/>
        <v>19.917901756729535</v>
      </c>
      <c r="ED227" s="22">
        <f t="shared" si="63"/>
        <v>0.22324928083575438</v>
      </c>
      <c r="EE227" s="22">
        <f t="shared" si="64"/>
        <v>0.18126067933184764</v>
      </c>
      <c r="EF227" s="22">
        <f t="shared" si="65"/>
        <v>1841.6250547395825</v>
      </c>
      <c r="EG227" s="23">
        <f t="shared" si="66"/>
        <v>0.7711997716664919</v>
      </c>
      <c r="EH227" s="12">
        <f>IF(S227="L",1,-1)</f>
        <v>1</v>
      </c>
      <c r="EI227" s="10">
        <f>DEGREES(ATAN(DM227/SQRT(DL227^2+DK227^2)))</f>
        <v>-1.5462882494212602</v>
      </c>
      <c r="EJ227" s="10">
        <f>-DEGREES(ATAN(DK227/SQRT(DL227^2+DM227^2)))*EH227</f>
        <v>3.4713038346558629</v>
      </c>
      <c r="EK227" s="10">
        <f>DEGREES(ATAN(DQ227/SQRT(DP227^2+DO227^2)))</f>
        <v>-6.0994662815488558</v>
      </c>
      <c r="EL227" s="10">
        <f>-DEGREES(ATAN(DO227/SQRT(DP227^2+DQ227^2)))*EH227</f>
        <v>8.3663262763726501E-2</v>
      </c>
      <c r="EM227" s="15">
        <f>(AD227-D227- (DK227/DL227)*(17/12-BO227))*12*EH227</f>
        <v>17.831847924215094</v>
      </c>
      <c r="EN227" s="15">
        <f>(AE227-E227-(DM227/DL227)*(17/12-BO227)+0.5*32.174*DN227^2)*12</f>
        <v>7.885320355498024</v>
      </c>
      <c r="EO227" s="15">
        <f t="shared" si="67"/>
        <v>19.497514649338402</v>
      </c>
      <c r="EP227" s="15">
        <f>EM227/DN227*0.4</f>
        <v>17.553712465248449</v>
      </c>
      <c r="EQ227" s="15">
        <f>EN227/DN227*0.4</f>
        <v>7.7623276513488824</v>
      </c>
      <c r="ER227" s="17">
        <f>SIN(RADIANS(CJ227))*EH227</f>
        <v>0.80901699437494745</v>
      </c>
      <c r="ES227" s="17">
        <f t="shared" si="68"/>
        <v>0.58778525229247303</v>
      </c>
      <c r="ET227" s="16">
        <f t="shared" si="69"/>
        <v>0.99999999999999989</v>
      </c>
      <c r="EU227" s="20">
        <f>(0.5*DZ227*DN227^2)*12*EH227</f>
        <v>18.470415652079602</v>
      </c>
      <c r="EV227" s="20">
        <f>(0.5*EB227*DN227^2)*12</f>
        <v>6.8630282413111825</v>
      </c>
      <c r="EW227" s="20">
        <f t="shared" si="70"/>
        <v>19.704248552066684</v>
      </c>
      <c r="EX227" s="14">
        <f t="shared" si="71"/>
        <v>2.5293437120697035</v>
      </c>
      <c r="EY227" s="14">
        <f t="shared" si="72"/>
        <v>-4.7188384650989299</v>
      </c>
      <c r="EZ227" s="5">
        <f t="shared" si="73"/>
        <v>2.0580272248258318</v>
      </c>
      <c r="FA227" s="5">
        <f t="shared" si="74"/>
        <v>-3.5750312117395371</v>
      </c>
      <c r="FB227" s="9">
        <f>IFERROR(INDEX('Pitcher Heights'!$B:$B,MATCH(H227,'Pitcher Heights'!A:A,0)),75)</f>
        <v>77</v>
      </c>
      <c r="FC227" s="26">
        <f>(9.58+0.31*FB227+1.02*ABS(D227)-2.57*E227-1.88*BE227)</f>
        <v>8.0975000000000019</v>
      </c>
      <c r="FD227" s="26">
        <f>17.16 -0.25*FB227-0.85*ABS(D227)+2.53*E227+0.665*BE227</f>
        <v>15.048500000000001</v>
      </c>
      <c r="FE227" s="26">
        <f t="shared" si="75"/>
        <v>9.4562124652484467</v>
      </c>
      <c r="FF227" s="26">
        <f t="shared" si="76"/>
        <v>-7.2861723486511183</v>
      </c>
    </row>
    <row r="228" spans="1:162" x14ac:dyDescent="0.25">
      <c r="A228" t="s">
        <v>127</v>
      </c>
      <c r="B228" s="1">
        <v>45505</v>
      </c>
      <c r="C228">
        <v>93.3</v>
      </c>
      <c r="D228">
        <v>2.6</v>
      </c>
      <c r="E228">
        <v>5.63</v>
      </c>
      <c r="F228" t="s">
        <v>114</v>
      </c>
      <c r="G228">
        <v>647304</v>
      </c>
      <c r="H228">
        <v>669432</v>
      </c>
      <c r="J228" t="s">
        <v>128</v>
      </c>
      <c r="O228">
        <v>12</v>
      </c>
      <c r="P228" t="s">
        <v>117</v>
      </c>
      <c r="Q228" t="s">
        <v>118</v>
      </c>
      <c r="R228" t="s">
        <v>119</v>
      </c>
      <c r="S228" t="s">
        <v>119</v>
      </c>
      <c r="T228" t="s">
        <v>120</v>
      </c>
      <c r="U228" t="s">
        <v>121</v>
      </c>
      <c r="V228" t="s">
        <v>129</v>
      </c>
      <c r="Y228">
        <v>2</v>
      </c>
      <c r="Z228">
        <v>2</v>
      </c>
      <c r="AA228">
        <v>2024</v>
      </c>
      <c r="AB228">
        <v>1.54</v>
      </c>
      <c r="AC228">
        <v>0.75</v>
      </c>
      <c r="AD228">
        <v>1.17</v>
      </c>
      <c r="AE228">
        <v>2.36</v>
      </c>
      <c r="AG228">
        <v>608070</v>
      </c>
      <c r="AI228">
        <v>2</v>
      </c>
      <c r="AJ228">
        <v>3</v>
      </c>
      <c r="AK228" t="s">
        <v>123</v>
      </c>
      <c r="AR228">
        <v>-7.1093639323382902</v>
      </c>
      <c r="AS228">
        <v>-135.622300353784</v>
      </c>
      <c r="AT228">
        <v>-4.3000084724753798</v>
      </c>
      <c r="AU228">
        <v>20.515053245196299</v>
      </c>
      <c r="AV228">
        <v>30.146245602956299</v>
      </c>
      <c r="AW228">
        <v>-22.2161201772659</v>
      </c>
      <c r="AX228">
        <v>3.13</v>
      </c>
      <c r="AY228">
        <v>1.5</v>
      </c>
      <c r="AZ228">
        <v>8</v>
      </c>
      <c r="BA228">
        <v>79</v>
      </c>
      <c r="BB228">
        <v>-16</v>
      </c>
      <c r="BC228">
        <v>94</v>
      </c>
      <c r="BD228">
        <v>2420</v>
      </c>
      <c r="BE228">
        <v>6.8</v>
      </c>
      <c r="BF228">
        <v>746607</v>
      </c>
      <c r="BG228">
        <v>668939</v>
      </c>
      <c r="BH228">
        <v>663624</v>
      </c>
      <c r="BI228">
        <v>702616</v>
      </c>
      <c r="BJ228">
        <v>602104</v>
      </c>
      <c r="BK228">
        <v>683002</v>
      </c>
      <c r="BL228">
        <v>681297</v>
      </c>
      <c r="BM228">
        <v>656775</v>
      </c>
      <c r="BN228">
        <v>623993</v>
      </c>
      <c r="BO228">
        <v>53.72</v>
      </c>
      <c r="BW228">
        <v>24</v>
      </c>
      <c r="BX228">
        <v>6</v>
      </c>
      <c r="BY228" t="s">
        <v>130</v>
      </c>
      <c r="BZ228">
        <v>2</v>
      </c>
      <c r="CA228">
        <v>1</v>
      </c>
      <c r="CB228">
        <v>2</v>
      </c>
      <c r="CC228">
        <v>1</v>
      </c>
      <c r="CD228">
        <v>1</v>
      </c>
      <c r="CE228">
        <v>2</v>
      </c>
      <c r="CF228">
        <v>2</v>
      </c>
      <c r="CG228">
        <v>1</v>
      </c>
      <c r="CH228" t="s">
        <v>126</v>
      </c>
      <c r="CI228" t="s">
        <v>126</v>
      </c>
      <c r="CJ228">
        <v>127</v>
      </c>
      <c r="CK228">
        <v>0</v>
      </c>
      <c r="CL228">
        <v>0</v>
      </c>
      <c r="CM228">
        <v>71.7</v>
      </c>
      <c r="CN228">
        <v>7</v>
      </c>
      <c r="CP228">
        <v>0</v>
      </c>
      <c r="CQ228">
        <v>88</v>
      </c>
      <c r="CR228">
        <v>1</v>
      </c>
      <c r="CS228">
        <v>1</v>
      </c>
      <c r="CT228">
        <v>0.66</v>
      </c>
      <c r="CU228">
        <v>0.66</v>
      </c>
      <c r="CV228">
        <v>26</v>
      </c>
      <c r="CW228">
        <v>27</v>
      </c>
      <c r="CX228">
        <v>27</v>
      </c>
      <c r="CY228">
        <v>27</v>
      </c>
      <c r="CZ228">
        <v>2</v>
      </c>
      <c r="DA228">
        <v>1</v>
      </c>
      <c r="DB228">
        <v>6</v>
      </c>
      <c r="DC228">
        <v>2</v>
      </c>
      <c r="DD228">
        <v>6</v>
      </c>
      <c r="DE228">
        <v>1</v>
      </c>
      <c r="DF228">
        <v>1.88</v>
      </c>
      <c r="DG228">
        <v>1.54</v>
      </c>
      <c r="DH228">
        <v>1.54</v>
      </c>
      <c r="DI228">
        <v>20.8</v>
      </c>
      <c r="DJ228" s="6">
        <f>(-AS228-SQRT(AS228^2-2*AV228*(50-BO228)))/AV228</f>
        <v>-2.73460061363365E-2</v>
      </c>
      <c r="DK228" s="2">
        <f>AR228+AU228*$DJ228</f>
        <v>-7.6703687042686983</v>
      </c>
      <c r="DL228" s="2">
        <f>AS228+AV228*$DJ228</f>
        <v>-136.44667977102995</v>
      </c>
      <c r="DM228" s="2">
        <f>AT228+AW228*$DJ228</f>
        <v>-3.6924863137822772</v>
      </c>
      <c r="DN228" s="4">
        <f>(-DL228-SQRT(DL228^2-2*AV228*(BO228-17/12)))/AV228</f>
        <v>0.40109639992138107</v>
      </c>
      <c r="DO228" s="12">
        <f t="shared" si="58"/>
        <v>0.55814529657498291</v>
      </c>
      <c r="DP228" s="12">
        <f t="shared" si="59"/>
        <v>-124.35512918853841</v>
      </c>
      <c r="DQ228" s="12">
        <f t="shared" si="60"/>
        <v>-12.603292137104384</v>
      </c>
      <c r="DR228" s="5">
        <f>(2 *DK228 +AU228*$DN228)/2</f>
        <v>-3.5561117038468577</v>
      </c>
      <c r="DS228" s="5">
        <f>(2 *DL228 +AV228*$DN228)/2</f>
        <v>-130.40090447978417</v>
      </c>
      <c r="DT228" s="5">
        <f>(2 *DM228 +AW228*$DN228)/2</f>
        <v>-8.1478892254433308</v>
      </c>
      <c r="DU228" s="5">
        <f>SQRT(DR228^2+DS228^2+DT228^2)</f>
        <v>130.70359565989807</v>
      </c>
      <c r="DV228" s="16">
        <f>DR228/$DU228</f>
        <v>-2.7207451224985153E-2</v>
      </c>
      <c r="DW228" s="16">
        <f>DS228/$DU228</f>
        <v>-0.99768414037436637</v>
      </c>
      <c r="DX228" s="16">
        <f>DT228/$DU228</f>
        <v>-6.2338676945390512E-2</v>
      </c>
      <c r="DY228" s="16">
        <f t="shared" si="61"/>
        <v>31.255354493777073</v>
      </c>
      <c r="DZ228" s="9">
        <f>AU228+$DY228*DV228</f>
        <v>19.664674712287237</v>
      </c>
      <c r="EA228" s="9">
        <f>AV228+$DY228*DW228</f>
        <v>-1.0367258772637697</v>
      </c>
      <c r="EB228" s="9">
        <f>AW228+$DY228*DX228+32.174</f>
        <v>8.0094623761328698</v>
      </c>
      <c r="EC228" s="9">
        <f t="shared" si="62"/>
        <v>21.258544626557704</v>
      </c>
      <c r="ED228" s="22">
        <f t="shared" si="63"/>
        <v>0.23116709271060643</v>
      </c>
      <c r="EE228" s="22">
        <f t="shared" si="64"/>
        <v>0.19334741046086262</v>
      </c>
      <c r="EF228" s="22">
        <f t="shared" si="65"/>
        <v>1994.4032428017288</v>
      </c>
      <c r="EG228" s="23">
        <f t="shared" si="66"/>
        <v>0.824133571405673</v>
      </c>
      <c r="EH228" s="12">
        <f>IF(S228="L",1,-1)</f>
        <v>1</v>
      </c>
      <c r="EI228" s="10">
        <f>DEGREES(ATAN(DM228/SQRT(DL228^2+DK228^2)))</f>
        <v>-1.5477035223114353</v>
      </c>
      <c r="EJ228" s="10">
        <f>-DEGREES(ATAN(DK228/SQRT(DL228^2+DM228^2)))*EH228</f>
        <v>3.216328620332821</v>
      </c>
      <c r="EK228" s="10">
        <f>DEGREES(ATAN(DQ228/SQRT(DP228^2+DO228^2)))</f>
        <v>-5.7870627304106961</v>
      </c>
      <c r="EL228" s="10">
        <f>-DEGREES(ATAN(DO228/SQRT(DP228^2+DQ228^2)))*EH228</f>
        <v>-0.25584929648018734</v>
      </c>
      <c r="EM228" s="15">
        <f>(AD228-D228- (DK228/DL228)*(17/12-BO228))*12*EH228</f>
        <v>18.122868162317513</v>
      </c>
      <c r="EN228" s="15">
        <f>(AE228-E228-(DM228/DL228)*(17/12-BO228)+0.5*32.174*DN228^2)*12</f>
        <v>8.8016333043454118</v>
      </c>
      <c r="EO228" s="15">
        <f t="shared" si="67"/>
        <v>20.147136254388712</v>
      </c>
      <c r="EP228" s="15">
        <f>EM228/DN228*0.4</f>
        <v>18.073329170613128</v>
      </c>
      <c r="EQ228" s="15">
        <f>EN228/DN228*0.4</f>
        <v>8.7775739758029445</v>
      </c>
      <c r="ER228" s="17">
        <f>SIN(RADIANS(CJ228))*EH228</f>
        <v>0.79863551004729272</v>
      </c>
      <c r="ES228" s="17">
        <f t="shared" si="68"/>
        <v>0.60181502315204838</v>
      </c>
      <c r="ET228" s="16">
        <f t="shared" si="69"/>
        <v>1</v>
      </c>
      <c r="EU228" s="20">
        <f>(0.5*DZ228*DN228^2)*12*EH228</f>
        <v>18.981719225858573</v>
      </c>
      <c r="EV228" s="20">
        <f>(0.5*EB228*DN228^2)*12</f>
        <v>7.7312932046028688</v>
      </c>
      <c r="EW228" s="20">
        <f t="shared" si="70"/>
        <v>20.495818095037521</v>
      </c>
      <c r="EX228" s="14">
        <f t="shared" si="71"/>
        <v>2.613031087691752</v>
      </c>
      <c r="EY228" s="14">
        <f t="shared" si="72"/>
        <v>-4.6033980367823091</v>
      </c>
      <c r="EZ228" s="5">
        <f t="shared" si="73"/>
        <v>2.0326497238014802</v>
      </c>
      <c r="FA228" s="5">
        <f t="shared" si="74"/>
        <v>-3.3232159670370045</v>
      </c>
      <c r="FB228" s="9">
        <f>IFERROR(INDEX('Pitcher Heights'!$B:$B,MATCH(H228,'Pitcher Heights'!A:A,0)),75)</f>
        <v>77</v>
      </c>
      <c r="FC228" s="26">
        <f>(9.58+0.31*FB228+1.02*ABS(D228)-2.57*E228-1.88*BE228)</f>
        <v>8.8489000000000075</v>
      </c>
      <c r="FD228" s="26">
        <f>17.16 -0.25*FB228-0.85*ABS(D228)+2.53*E228+0.665*BE228</f>
        <v>14.4659</v>
      </c>
      <c r="FE228" s="26">
        <f t="shared" si="75"/>
        <v>9.2244291706131207</v>
      </c>
      <c r="FF228" s="26">
        <f t="shared" si="76"/>
        <v>-5.688326024197055</v>
      </c>
    </row>
    <row r="229" spans="1:162" x14ac:dyDescent="0.25">
      <c r="A229" t="s">
        <v>143</v>
      </c>
      <c r="B229" s="1">
        <v>45505</v>
      </c>
      <c r="C229">
        <v>91.9</v>
      </c>
      <c r="D229">
        <v>-1.1499999999999999</v>
      </c>
      <c r="E229">
        <v>6.33</v>
      </c>
      <c r="F229" t="s">
        <v>178</v>
      </c>
      <c r="G229">
        <v>681807</v>
      </c>
      <c r="H229">
        <v>544150</v>
      </c>
      <c r="J229" t="s">
        <v>128</v>
      </c>
      <c r="O229">
        <v>12</v>
      </c>
      <c r="P229" t="s">
        <v>214</v>
      </c>
      <c r="Q229" t="s">
        <v>118</v>
      </c>
      <c r="R229" t="s">
        <v>118</v>
      </c>
      <c r="S229" t="s">
        <v>118</v>
      </c>
      <c r="T229" t="s">
        <v>120</v>
      </c>
      <c r="U229" t="s">
        <v>121</v>
      </c>
      <c r="V229" t="s">
        <v>129</v>
      </c>
      <c r="Y229">
        <v>0</v>
      </c>
      <c r="Z229">
        <v>2</v>
      </c>
      <c r="AA229">
        <v>2024</v>
      </c>
      <c r="AB229">
        <v>-0.43</v>
      </c>
      <c r="AC229">
        <v>1.3</v>
      </c>
      <c r="AD229">
        <v>0.05</v>
      </c>
      <c r="AE229">
        <v>3.55</v>
      </c>
      <c r="AH229">
        <v>647304</v>
      </c>
      <c r="AI229">
        <v>1</v>
      </c>
      <c r="AJ229">
        <v>5</v>
      </c>
      <c r="AK229" t="s">
        <v>123</v>
      </c>
      <c r="AR229">
        <v>3.9894340492559199</v>
      </c>
      <c r="AS229">
        <v>-133.833741967565</v>
      </c>
      <c r="AT229">
        <v>-4.09878169014174</v>
      </c>
      <c r="AU229">
        <v>-5.9733155575672097</v>
      </c>
      <c r="AV229">
        <v>26.849517968402701</v>
      </c>
      <c r="AW229">
        <v>-15.891780749243299</v>
      </c>
      <c r="AX229">
        <v>3.31</v>
      </c>
      <c r="AY229">
        <v>1.52</v>
      </c>
      <c r="BC229">
        <v>92.9</v>
      </c>
      <c r="BD229">
        <v>2211</v>
      </c>
      <c r="BE229">
        <v>6.7</v>
      </c>
      <c r="BF229">
        <v>746607</v>
      </c>
      <c r="BG229">
        <v>668939</v>
      </c>
      <c r="BH229">
        <v>663624</v>
      </c>
      <c r="BI229">
        <v>702616</v>
      </c>
      <c r="BJ229">
        <v>602104</v>
      </c>
      <c r="BK229">
        <v>683002</v>
      </c>
      <c r="BL229">
        <v>681297</v>
      </c>
      <c r="BM229">
        <v>656775</v>
      </c>
      <c r="BN229">
        <v>623993</v>
      </c>
      <c r="BO229">
        <v>53.79</v>
      </c>
      <c r="BW229">
        <v>41</v>
      </c>
      <c r="BX229">
        <v>3</v>
      </c>
      <c r="BY229" t="s">
        <v>144</v>
      </c>
      <c r="BZ229">
        <v>5</v>
      </c>
      <c r="CA229">
        <v>2</v>
      </c>
      <c r="CB229">
        <v>5</v>
      </c>
      <c r="CC229">
        <v>2</v>
      </c>
      <c r="CD229">
        <v>2</v>
      </c>
      <c r="CE229">
        <v>5</v>
      </c>
      <c r="CF229">
        <v>5</v>
      </c>
      <c r="CG229">
        <v>2</v>
      </c>
      <c r="CH229" t="s">
        <v>126</v>
      </c>
      <c r="CI229" t="s">
        <v>126</v>
      </c>
      <c r="CJ229">
        <v>202</v>
      </c>
      <c r="CK229">
        <v>0</v>
      </c>
      <c r="CL229">
        <v>0</v>
      </c>
      <c r="CM229">
        <v>67.2</v>
      </c>
      <c r="CN229">
        <v>6.8</v>
      </c>
      <c r="CP229">
        <v>0</v>
      </c>
      <c r="CR229">
        <v>3</v>
      </c>
      <c r="CS229">
        <v>3</v>
      </c>
      <c r="CT229">
        <v>0.89200000000000002</v>
      </c>
      <c r="CU229">
        <v>0.89200000000000002</v>
      </c>
      <c r="CV229">
        <v>34</v>
      </c>
      <c r="CW229">
        <v>28</v>
      </c>
      <c r="CX229">
        <v>35</v>
      </c>
      <c r="CY229">
        <v>29</v>
      </c>
      <c r="CZ229">
        <v>1</v>
      </c>
      <c r="DA229">
        <v>2</v>
      </c>
      <c r="DB229">
        <v>4</v>
      </c>
      <c r="DC229">
        <v>3</v>
      </c>
      <c r="DD229">
        <v>5</v>
      </c>
      <c r="DE229">
        <v>1</v>
      </c>
      <c r="DF229">
        <v>1.38</v>
      </c>
      <c r="DG229">
        <v>0.43</v>
      </c>
      <c r="DH229">
        <v>0.43</v>
      </c>
      <c r="DI229">
        <v>43.7</v>
      </c>
      <c r="DJ229" s="6">
        <f>(-AS229-SQRT(AS229^2-2*AV229*(50-BO229)))/AV229</f>
        <v>-2.8238728852448065E-2</v>
      </c>
      <c r="DK229" s="2">
        <f>AR229+AU229*$DJ229</f>
        <v>4.1581128876361699</v>
      </c>
      <c r="DL229" s="2">
        <f>AS229+AV229*$DJ229</f>
        <v>-134.59193822529366</v>
      </c>
      <c r="DM229" s="2">
        <f>AT229+AW229*$DJ229</f>
        <v>-3.6500180025813043</v>
      </c>
      <c r="DN229" s="4">
        <f>(-DL229-SQRT(DL229^2-2*AV229*(BO229-17/12)))/AV229</f>
        <v>0.40553022422345902</v>
      </c>
      <c r="DO229" s="12">
        <f t="shared" si="58"/>
        <v>1.7357528902184631</v>
      </c>
      <c r="DP229" s="12">
        <f t="shared" si="59"/>
        <v>-123.70364718327552</v>
      </c>
      <c r="DQ229" s="12">
        <f t="shared" si="60"/>
        <v>-10.09461541313199</v>
      </c>
      <c r="DR229" s="5">
        <f>(2 *DK229 +AU229*$DN229)/2</f>
        <v>2.9469328889273165</v>
      </c>
      <c r="DS229" s="5">
        <f>(2 *DL229 +AV229*$DN229)/2</f>
        <v>-129.1477927042846</v>
      </c>
      <c r="DT229" s="5">
        <f>(2 *DM229 +AW229*$DN229)/2</f>
        <v>-6.8723167078566467</v>
      </c>
      <c r="DU229" s="5">
        <f>SQRT(DR229^2+DS229^2+DT229^2)</f>
        <v>129.36408122339753</v>
      </c>
      <c r="DV229" s="16">
        <f>DR229/$DU229</f>
        <v>2.2780147789542043E-2</v>
      </c>
      <c r="DW229" s="16">
        <f>DS229/$DU229</f>
        <v>-0.99832806357786885</v>
      </c>
      <c r="DX229" s="16">
        <f>DT229/$DU229</f>
        <v>-5.3123839653674128E-2</v>
      </c>
      <c r="DY229" s="16">
        <f t="shared" si="61"/>
        <v>27.80567429727278</v>
      </c>
      <c r="DZ229" s="9">
        <f>AU229+$DY229*DV229</f>
        <v>-5.3398981876874654</v>
      </c>
      <c r="EA229" s="9">
        <f>AV229+$DY229*DW229</f>
        <v>-0.909667009270553</v>
      </c>
      <c r="EB229" s="9">
        <f>AW229+$DY229*DX229+32.174</f>
        <v>14.805075067926094</v>
      </c>
      <c r="EC229" s="9">
        <f t="shared" si="62"/>
        <v>15.76490578752534</v>
      </c>
      <c r="ED229" s="22">
        <f t="shared" si="63"/>
        <v>0.17499736737662386</v>
      </c>
      <c r="EE229" s="22">
        <f t="shared" si="64"/>
        <v>0.12212461360679709</v>
      </c>
      <c r="EF229" s="22">
        <f t="shared" si="65"/>
        <v>1246.8206532117329</v>
      </c>
      <c r="EG229" s="23">
        <f t="shared" si="66"/>
        <v>0.56391707517491307</v>
      </c>
      <c r="EH229" s="12">
        <f>IF(S229="L",1,-1)</f>
        <v>-1</v>
      </c>
      <c r="EI229" s="10">
        <f>DEGREES(ATAN(DM229/SQRT(DL229^2+DK229^2)))</f>
        <v>-1.5526912370980479</v>
      </c>
      <c r="EJ229" s="10">
        <f>-DEGREES(ATAN(DK229/SQRT(DL229^2+DM229^2)))*EH229</f>
        <v>1.7688956192098013</v>
      </c>
      <c r="EK229" s="10">
        <f>DEGREES(ATAN(DQ229/SQRT(DP229^2+DO229^2)))</f>
        <v>-4.6647257442381562</v>
      </c>
      <c r="EL229" s="10">
        <f>-DEGREES(ATAN(DO229/SQRT(DP229^2+DQ229^2)))*EH229</f>
        <v>0.80123240519008587</v>
      </c>
      <c r="EM229" s="15">
        <f>(AD229-D229- (DK229/DL229)*(17/12-BO229))*12*EH229</f>
        <v>5.0163990955178059</v>
      </c>
      <c r="EN229" s="15">
        <f>(AE229-E229-(DM229/DL229)*(17/12-BO229)+0.5*32.174*DN229^2)*12</f>
        <v>15.430844136199305</v>
      </c>
      <c r="EO229" s="15">
        <f t="shared" si="67"/>
        <v>16.225757629189101</v>
      </c>
      <c r="EP229" s="15">
        <f>EM229/DN229*0.4</f>
        <v>4.9479903552181339</v>
      </c>
      <c r="EQ229" s="15">
        <f>EN229/DN229*0.4</f>
        <v>15.220413389159825</v>
      </c>
      <c r="ER229" s="17">
        <f>SIN(RADIANS(CJ229))*EH229</f>
        <v>0.37460659341591201</v>
      </c>
      <c r="ES229" s="17">
        <f t="shared" si="68"/>
        <v>0.92718385456678742</v>
      </c>
      <c r="ET229" s="16">
        <f t="shared" si="69"/>
        <v>1</v>
      </c>
      <c r="EU229" s="20">
        <f>(0.5*DZ229*DN229^2)*12*EH229</f>
        <v>5.2690301376714519</v>
      </c>
      <c r="EV229" s="20">
        <f>(0.5*EB229*DN229^2)*12</f>
        <v>14.608590647525752</v>
      </c>
      <c r="EW229" s="20">
        <f t="shared" si="70"/>
        <v>15.529764946665063</v>
      </c>
      <c r="EX229" s="14">
        <f t="shared" si="71"/>
        <v>-0.54852220554858988</v>
      </c>
      <c r="EY229" s="14">
        <f t="shared" si="72"/>
        <v>0.20964332376065897</v>
      </c>
      <c r="EZ229" s="5">
        <f t="shared" si="73"/>
        <v>-1.0618766955449681</v>
      </c>
      <c r="FA229" s="5">
        <f t="shared" si="74"/>
        <v>0.38658363430129583</v>
      </c>
      <c r="FB229" s="9">
        <f>IFERROR(INDEX('Pitcher Heights'!$B:$B,MATCH(H229,'Pitcher Heights'!A:A,0)),75)</f>
        <v>75</v>
      </c>
      <c r="FC229" s="26">
        <f>(9.58+0.31*FB229+1.02*ABS(D229)-2.57*E229-1.88*BE229)</f>
        <v>5.1388999999999996</v>
      </c>
      <c r="FD229" s="26">
        <f>17.16 -0.25*FB229-0.85*ABS(D229)+2.53*E229+0.665*BE229</f>
        <v>17.902899999999999</v>
      </c>
      <c r="FE229" s="26">
        <f t="shared" si="75"/>
        <v>-0.19090964478186567</v>
      </c>
      <c r="FF229" s="26">
        <f t="shared" si="76"/>
        <v>-2.6824866108401739</v>
      </c>
    </row>
    <row r="230" spans="1:162" x14ac:dyDescent="0.25">
      <c r="A230" t="s">
        <v>133</v>
      </c>
      <c r="B230" s="1">
        <v>45505</v>
      </c>
      <c r="C230">
        <v>84.4</v>
      </c>
      <c r="D230">
        <v>-2.4500000000000002</v>
      </c>
      <c r="E230">
        <v>5.56</v>
      </c>
      <c r="F230" t="s">
        <v>213</v>
      </c>
      <c r="G230">
        <v>657041</v>
      </c>
      <c r="H230">
        <v>572143</v>
      </c>
      <c r="J230" t="s">
        <v>116</v>
      </c>
      <c r="O230">
        <v>14</v>
      </c>
      <c r="P230" t="s">
        <v>239</v>
      </c>
      <c r="Q230" t="s">
        <v>118</v>
      </c>
      <c r="R230" t="s">
        <v>118</v>
      </c>
      <c r="S230" t="s">
        <v>118</v>
      </c>
      <c r="T230" t="s">
        <v>120</v>
      </c>
      <c r="U230" t="s">
        <v>121</v>
      </c>
      <c r="V230" t="s">
        <v>122</v>
      </c>
      <c r="Y230">
        <v>1</v>
      </c>
      <c r="Z230">
        <v>1</v>
      </c>
      <c r="AA230">
        <v>2024</v>
      </c>
      <c r="AB230">
        <v>0.98</v>
      </c>
      <c r="AC230">
        <v>0.03</v>
      </c>
      <c r="AD230">
        <v>1.1599999999999999</v>
      </c>
      <c r="AE230">
        <v>1.01</v>
      </c>
      <c r="AI230">
        <v>0</v>
      </c>
      <c r="AJ230">
        <v>8</v>
      </c>
      <c r="AK230" t="s">
        <v>123</v>
      </c>
      <c r="AR230">
        <v>6.50601649861584</v>
      </c>
      <c r="AS230">
        <v>-122.79635838169</v>
      </c>
      <c r="AT230">
        <v>-4.3160038137987398</v>
      </c>
      <c r="AU230">
        <v>8.5851087193632303</v>
      </c>
      <c r="AV230">
        <v>25.100717909240998</v>
      </c>
      <c r="AW230">
        <v>-31.1726402234824</v>
      </c>
      <c r="AX230">
        <v>3.18</v>
      </c>
      <c r="AY230">
        <v>1.45</v>
      </c>
      <c r="BC230">
        <v>85.2</v>
      </c>
      <c r="BD230">
        <v>2370</v>
      </c>
      <c r="BE230">
        <v>6.9</v>
      </c>
      <c r="BF230">
        <v>746607</v>
      </c>
      <c r="BG230">
        <v>668939</v>
      </c>
      <c r="BH230">
        <v>663624</v>
      </c>
      <c r="BI230">
        <v>702616</v>
      </c>
      <c r="BJ230">
        <v>602104</v>
      </c>
      <c r="BK230">
        <v>683002</v>
      </c>
      <c r="BL230">
        <v>596103</v>
      </c>
      <c r="BM230">
        <v>656775</v>
      </c>
      <c r="BN230">
        <v>623993</v>
      </c>
      <c r="BO230">
        <v>53.64</v>
      </c>
      <c r="BW230">
        <v>69</v>
      </c>
      <c r="BX230">
        <v>3</v>
      </c>
      <c r="BY230" t="s">
        <v>141</v>
      </c>
      <c r="BZ230">
        <v>10</v>
      </c>
      <c r="CA230">
        <v>3</v>
      </c>
      <c r="CB230">
        <v>10</v>
      </c>
      <c r="CC230">
        <v>3</v>
      </c>
      <c r="CD230">
        <v>3</v>
      </c>
      <c r="CE230">
        <v>10</v>
      </c>
      <c r="CF230">
        <v>10</v>
      </c>
      <c r="CG230">
        <v>3</v>
      </c>
      <c r="CH230" t="s">
        <v>126</v>
      </c>
      <c r="CI230" t="s">
        <v>126</v>
      </c>
      <c r="CJ230">
        <v>76</v>
      </c>
      <c r="CK230">
        <v>0</v>
      </c>
      <c r="CL230">
        <v>4.8000000000000001E-2</v>
      </c>
      <c r="CP230">
        <v>-4.8000000000000001E-2</v>
      </c>
      <c r="CR230">
        <v>7</v>
      </c>
      <c r="CS230">
        <v>7</v>
      </c>
      <c r="CT230">
        <v>0.999</v>
      </c>
      <c r="CU230">
        <v>0.999</v>
      </c>
      <c r="CV230">
        <v>34</v>
      </c>
      <c r="CW230">
        <v>28</v>
      </c>
      <c r="CX230">
        <v>34</v>
      </c>
      <c r="CY230">
        <v>29</v>
      </c>
      <c r="CZ230">
        <v>1</v>
      </c>
      <c r="DA230">
        <v>4</v>
      </c>
      <c r="DB230">
        <v>1</v>
      </c>
      <c r="DC230">
        <v>2</v>
      </c>
      <c r="DD230">
        <v>3</v>
      </c>
      <c r="DE230">
        <v>1</v>
      </c>
      <c r="DF230">
        <v>3.18</v>
      </c>
      <c r="DG230">
        <v>-0.98</v>
      </c>
      <c r="DH230">
        <v>-0.98</v>
      </c>
      <c r="DI230">
        <v>35</v>
      </c>
      <c r="DJ230" s="6">
        <f>(-AS230-SQRT(AS230^2-2*AV230*(50-BO230)))/AV230</f>
        <v>-2.9553307521482393E-2</v>
      </c>
      <c r="DK230" s="2">
        <f>AR230+AU230*$DJ230</f>
        <v>6.2522981405271389</v>
      </c>
      <c r="DL230" s="2">
        <f>AS230+AV230*$DJ230</f>
        <v>-123.53816761707178</v>
      </c>
      <c r="DM230" s="2">
        <f>AT230+AW230*$DJ230</f>
        <v>-3.3947491910176328</v>
      </c>
      <c r="DN230" s="4">
        <f>(-DL230-SQRT(DL230^2-2*AV230*(BO230-17/12)))/AV230</f>
        <v>0.44263459899634933</v>
      </c>
      <c r="DO230" s="12">
        <f t="shared" si="58"/>
        <v>10.052364295862544</v>
      </c>
      <c r="DP230" s="12">
        <f t="shared" si="59"/>
        <v>-112.4277214107944</v>
      </c>
      <c r="DQ230" s="12">
        <f t="shared" si="60"/>
        <v>-17.192838295996232</v>
      </c>
      <c r="DR230" s="5">
        <f>(2 *DK230 +AU230*$DN230)/2</f>
        <v>8.152331218194842</v>
      </c>
      <c r="DS230" s="5">
        <f>(2 *DL230 +AV230*$DN230)/2</f>
        <v>-117.98294451393309</v>
      </c>
      <c r="DT230" s="5">
        <f>(2 *DM230 +AW230*$DN230)/2</f>
        <v>-10.293793743506933</v>
      </c>
      <c r="DU230" s="5">
        <f>SQRT(DR230^2+DS230^2+DT230^2)</f>
        <v>118.71140589725501</v>
      </c>
      <c r="DV230" s="16">
        <f>DR230/$DU230</f>
        <v>6.8673529359518357E-2</v>
      </c>
      <c r="DW230" s="16">
        <f>DS230/$DU230</f>
        <v>-0.99386359400079549</v>
      </c>
      <c r="DX230" s="16">
        <f>DT230/$DU230</f>
        <v>-8.6712760797528043E-2</v>
      </c>
      <c r="DY230" s="16">
        <f t="shared" si="61"/>
        <v>24.443950668357981</v>
      </c>
      <c r="DZ230" s="9">
        <f>AU230+$DY230*DV230</f>
        <v>10.26376108324933</v>
      </c>
      <c r="EA230" s="9">
        <f>AV230+$DY230*DW230</f>
        <v>0.80676524640858815</v>
      </c>
      <c r="EB230" s="9">
        <f>AW230+$DY230*DX230+32.174</f>
        <v>-1.1182426707343041</v>
      </c>
      <c r="EC230" s="9">
        <f t="shared" si="62"/>
        <v>10.35597066466911</v>
      </c>
      <c r="ED230" s="22">
        <f t="shared" si="63"/>
        <v>0.13651282913062901</v>
      </c>
      <c r="EE230" s="22">
        <f t="shared" si="64"/>
        <v>8.6545964531957453E-2</v>
      </c>
      <c r="EF230" s="22">
        <f t="shared" si="65"/>
        <v>810.82353737154244</v>
      </c>
      <c r="EG230" s="23">
        <f t="shared" si="66"/>
        <v>0.34211963602174789</v>
      </c>
      <c r="EH230" s="12">
        <f>IF(S230="L",1,-1)</f>
        <v>-1</v>
      </c>
      <c r="EI230" s="10">
        <f>DEGREES(ATAN(DM230/SQRT(DL230^2+DK230^2)))</f>
        <v>-1.572043944157806</v>
      </c>
      <c r="EJ230" s="10">
        <f>-DEGREES(ATAN(DK230/SQRT(DL230^2+DM230^2)))*EH230</f>
        <v>2.8961905804303179</v>
      </c>
      <c r="EK230" s="10">
        <f>DEGREES(ATAN(DQ230/SQRT(DP230^2+DO230^2)))</f>
        <v>-8.6604898891250546</v>
      </c>
      <c r="EL230" s="10">
        <f>-DEGREES(ATAN(DO230/SQRT(DP230^2+DQ230^2)))*EH230</f>
        <v>5.0509228128214634</v>
      </c>
      <c r="EM230" s="15">
        <f>(AD230-D230- (DK230/DL230)*(17/12-BO230))*12*EH230</f>
        <v>-11.603565522432994</v>
      </c>
      <c r="EN230" s="15">
        <f>(AE230-E230-(DM230/DL230)*(17/12-BO230)+0.5*32.174*DN230^2)*12</f>
        <v>0.44298297367229544</v>
      </c>
      <c r="EO230" s="15">
        <f t="shared" si="67"/>
        <v>11.612018203066995</v>
      </c>
      <c r="EP230" s="15">
        <f>EM230/DN230*0.4</f>
        <v>-10.485909188972999</v>
      </c>
      <c r="EQ230" s="15">
        <f>EN230/DN230*0.4</f>
        <v>0.40031481920006801</v>
      </c>
      <c r="ER230" s="17">
        <f>SIN(RADIANS(CJ230))*EH230</f>
        <v>-0.97029572627599647</v>
      </c>
      <c r="ES230" s="17">
        <f t="shared" si="68"/>
        <v>-0.24192189559966767</v>
      </c>
      <c r="ET230" s="16">
        <f t="shared" si="69"/>
        <v>1</v>
      </c>
      <c r="EU230" s="20">
        <f>(0.5*DZ230*DN230^2)*12*EH230</f>
        <v>-12.065588249530958</v>
      </c>
      <c r="EV230" s="20">
        <f>(0.5*EB230*DN230^2)*12</f>
        <v>-1.3145527763848257</v>
      </c>
      <c r="EW230" s="20">
        <f t="shared" si="70"/>
        <v>12.136987633227635</v>
      </c>
      <c r="EX230" s="14">
        <f t="shared" si="71"/>
        <v>-0.28912101914556132</v>
      </c>
      <c r="EY230" s="14">
        <f t="shared" si="72"/>
        <v>1.621650278715328</v>
      </c>
      <c r="EZ230" s="5">
        <f t="shared" si="73"/>
        <v>-0.33647388655801258</v>
      </c>
      <c r="FA230" s="5">
        <f t="shared" si="74"/>
        <v>3.2521844290961095</v>
      </c>
      <c r="FB230" s="9">
        <f>IFERROR(INDEX('Pitcher Heights'!$B:$B,MATCH(H230,'Pitcher Heights'!A:A,0)),75)</f>
        <v>76</v>
      </c>
      <c r="FC230" s="26">
        <f>(9.58+0.31*FB230+1.02*ABS(D230)-2.57*E230-1.88*BE230)</f>
        <v>8.3778000000000059</v>
      </c>
      <c r="FD230" s="26">
        <f>17.16 -0.25*FB230-0.85*ABS(D230)+2.53*E230+0.665*BE230</f>
        <v>14.732799999999997</v>
      </c>
      <c r="FE230" s="26">
        <f t="shared" si="75"/>
        <v>-18.863709188973004</v>
      </c>
      <c r="FF230" s="26">
        <f t="shared" si="76"/>
        <v>-14.33248518079993</v>
      </c>
    </row>
    <row r="231" spans="1:162" x14ac:dyDescent="0.25">
      <c r="A231" t="s">
        <v>143</v>
      </c>
      <c r="B231" s="1">
        <v>45505</v>
      </c>
      <c r="C231">
        <v>92.6</v>
      </c>
      <c r="D231">
        <v>-3.15</v>
      </c>
      <c r="E231">
        <v>5.46</v>
      </c>
      <c r="F231" t="s">
        <v>194</v>
      </c>
      <c r="G231">
        <v>677587</v>
      </c>
      <c r="H231">
        <v>657097</v>
      </c>
      <c r="I231" t="s">
        <v>180</v>
      </c>
      <c r="J231" t="s">
        <v>136</v>
      </c>
      <c r="O231">
        <v>11</v>
      </c>
      <c r="P231" t="s">
        <v>199</v>
      </c>
      <c r="Q231" t="s">
        <v>118</v>
      </c>
      <c r="R231" t="s">
        <v>119</v>
      </c>
      <c r="S231" t="s">
        <v>118</v>
      </c>
      <c r="T231" t="s">
        <v>120</v>
      </c>
      <c r="U231" t="s">
        <v>121</v>
      </c>
      <c r="V231" t="s">
        <v>138</v>
      </c>
      <c r="W231">
        <v>7</v>
      </c>
      <c r="X231" t="s">
        <v>150</v>
      </c>
      <c r="Y231">
        <v>2</v>
      </c>
      <c r="Z231">
        <v>1</v>
      </c>
      <c r="AA231">
        <v>2024</v>
      </c>
      <c r="AB231">
        <v>-0.98</v>
      </c>
      <c r="AC231">
        <v>1.35</v>
      </c>
      <c r="AD231">
        <v>-1.18</v>
      </c>
      <c r="AE231">
        <v>2.68</v>
      </c>
      <c r="AI231">
        <v>2</v>
      </c>
      <c r="AJ231">
        <v>7</v>
      </c>
      <c r="AK231" t="s">
        <v>123</v>
      </c>
      <c r="AL231">
        <v>83.1</v>
      </c>
      <c r="AM231">
        <v>67.98</v>
      </c>
      <c r="AR231">
        <v>7.1456161934789497</v>
      </c>
      <c r="AS231">
        <v>-134.61792179864099</v>
      </c>
      <c r="AT231">
        <v>-4.2212388342103599</v>
      </c>
      <c r="AU231">
        <v>-13.474108150385</v>
      </c>
      <c r="AV231">
        <v>29.926830900922798</v>
      </c>
      <c r="AW231">
        <v>-15.0387635101249</v>
      </c>
      <c r="AX231">
        <v>3.16</v>
      </c>
      <c r="AY231">
        <v>1.46</v>
      </c>
      <c r="AZ231">
        <v>341</v>
      </c>
      <c r="BA231">
        <v>93.3</v>
      </c>
      <c r="BB231">
        <v>26</v>
      </c>
      <c r="BC231">
        <v>92.3</v>
      </c>
      <c r="BD231">
        <v>2499</v>
      </c>
      <c r="BE231">
        <v>6.2</v>
      </c>
      <c r="BF231">
        <v>746607</v>
      </c>
      <c r="BG231">
        <v>668939</v>
      </c>
      <c r="BH231">
        <v>663624</v>
      </c>
      <c r="BI231">
        <v>702616</v>
      </c>
      <c r="BJ231">
        <v>602104</v>
      </c>
      <c r="BK231">
        <v>683002</v>
      </c>
      <c r="BL231">
        <v>681297</v>
      </c>
      <c r="BM231">
        <v>656775</v>
      </c>
      <c r="BN231">
        <v>623993</v>
      </c>
      <c r="BO231">
        <v>54.3</v>
      </c>
      <c r="BP231">
        <v>0.13400000000000001</v>
      </c>
      <c r="BQ231">
        <v>0.16600000000000001</v>
      </c>
      <c r="BR231">
        <v>1.25</v>
      </c>
      <c r="BS231">
        <v>1</v>
      </c>
      <c r="BT231">
        <v>1</v>
      </c>
      <c r="BU231">
        <v>1</v>
      </c>
      <c r="BV231">
        <v>3</v>
      </c>
      <c r="BW231">
        <v>61</v>
      </c>
      <c r="BX231">
        <v>4</v>
      </c>
      <c r="BY231" t="s">
        <v>144</v>
      </c>
      <c r="BZ231">
        <v>10</v>
      </c>
      <c r="CA231">
        <v>2</v>
      </c>
      <c r="CB231">
        <v>10</v>
      </c>
      <c r="CC231">
        <v>2</v>
      </c>
      <c r="CD231">
        <v>2</v>
      </c>
      <c r="CE231">
        <v>10</v>
      </c>
      <c r="CF231">
        <v>10</v>
      </c>
      <c r="CG231">
        <v>2</v>
      </c>
      <c r="CH231" t="s">
        <v>126</v>
      </c>
      <c r="CI231" t="s">
        <v>126</v>
      </c>
      <c r="CJ231">
        <v>222</v>
      </c>
      <c r="CK231">
        <v>0</v>
      </c>
      <c r="CL231">
        <v>0.219</v>
      </c>
      <c r="CM231">
        <v>71.099999999999994</v>
      </c>
      <c r="CN231">
        <v>7.2</v>
      </c>
      <c r="CO231">
        <v>0.27400000000000002</v>
      </c>
      <c r="CP231">
        <v>-0.219</v>
      </c>
      <c r="CQ231">
        <v>93.3</v>
      </c>
      <c r="CR231">
        <v>8</v>
      </c>
      <c r="CS231">
        <v>8</v>
      </c>
      <c r="CT231">
        <v>0.999</v>
      </c>
      <c r="CU231">
        <v>0.999</v>
      </c>
      <c r="CV231">
        <v>30</v>
      </c>
      <c r="CW231">
        <v>23</v>
      </c>
      <c r="CX231">
        <v>31</v>
      </c>
      <c r="CY231">
        <v>23</v>
      </c>
      <c r="CZ231">
        <v>1</v>
      </c>
      <c r="DA231">
        <v>3</v>
      </c>
      <c r="DB231">
        <v>3</v>
      </c>
      <c r="DC231">
        <v>2</v>
      </c>
      <c r="DD231">
        <v>1</v>
      </c>
      <c r="DE231">
        <v>1</v>
      </c>
      <c r="DF231">
        <v>1.32</v>
      </c>
      <c r="DG231">
        <v>0.98</v>
      </c>
      <c r="DH231">
        <v>-0.98</v>
      </c>
      <c r="DI231">
        <v>29.3</v>
      </c>
      <c r="DJ231" s="6">
        <f>(-AS231-SQRT(AS231^2-2*AV231*(50-BO231)))/AV231</f>
        <v>-3.1829641376560087E-2</v>
      </c>
      <c r="DK231" s="2">
        <f>AR231+AU231*$DJ231</f>
        <v>7.5744922237746897</v>
      </c>
      <c r="DL231" s="2">
        <f>AS231+AV231*$DJ231</f>
        <v>-135.57048209375432</v>
      </c>
      <c r="DM231" s="2">
        <f>AT231+AW231*$DJ231</f>
        <v>-3.7425603849361866</v>
      </c>
      <c r="DN231" s="4">
        <f>(-DL231-SQRT(DL231^2-2*AV231*(BO231-17/12)))/AV231</f>
        <v>0.40849813695473924</v>
      </c>
      <c r="DO231" s="12">
        <f t="shared" si="58"/>
        <v>2.0703441472157493</v>
      </c>
      <c r="DP231" s="12">
        <f t="shared" si="59"/>
        <v>-123.34542742576784</v>
      </c>
      <c r="DQ231" s="12">
        <f t="shared" si="60"/>
        <v>-9.8858672609251226</v>
      </c>
      <c r="DR231" s="5">
        <f>(2 *DK231 +AU231*$DN231)/2</f>
        <v>4.8224181854952199</v>
      </c>
      <c r="DS231" s="5">
        <f>(2 *DL231 +AV231*$DN231)/2</f>
        <v>-129.45795475976109</v>
      </c>
      <c r="DT231" s="5">
        <f>(2 *DM231 +AW231*$DN231)/2</f>
        <v>-6.8142138229306548</v>
      </c>
      <c r="DU231" s="5">
        <f>SQRT(DR231^2+DS231^2+DT231^2)</f>
        <v>129.72683329890069</v>
      </c>
      <c r="DV231" s="16">
        <f>DR231/$DU231</f>
        <v>3.717363680946404E-2</v>
      </c>
      <c r="DW231" s="16">
        <f>DS231/$DU231</f>
        <v>-0.99792734831875474</v>
      </c>
      <c r="DX231" s="16">
        <f>DT231/$DU231</f>
        <v>-5.2527404312954884E-2</v>
      </c>
      <c r="DY231" s="16">
        <f t="shared" si="61"/>
        <v>31.265754102357278</v>
      </c>
      <c r="DZ231" s="9">
        <f>AU231+$DY231*DV231</f>
        <v>-12.311846362809959</v>
      </c>
      <c r="EA231" s="9">
        <f>AV231+$DY231*DW231</f>
        <v>-1.2741201836288276</v>
      </c>
      <c r="EB231" s="9">
        <f>AW231+$DY231*DX231+32.174</f>
        <v>15.49292758299115</v>
      </c>
      <c r="EC231" s="9">
        <f t="shared" si="62"/>
        <v>19.830172671854754</v>
      </c>
      <c r="ED231" s="22">
        <f t="shared" si="63"/>
        <v>0.21889428075014469</v>
      </c>
      <c r="EE231" s="22">
        <f t="shared" si="64"/>
        <v>0.17496965226995781</v>
      </c>
      <c r="EF231" s="22">
        <f t="shared" si="65"/>
        <v>1791.3465933659322</v>
      </c>
      <c r="EG231" s="23">
        <f t="shared" si="66"/>
        <v>0.71682536749337022</v>
      </c>
      <c r="EH231" s="12">
        <f>IF(S231="L",1,-1)</f>
        <v>-1</v>
      </c>
      <c r="EI231" s="10">
        <f>DEGREES(ATAN(DM231/SQRT(DL231^2+DK231^2)))</f>
        <v>-1.5788452809221949</v>
      </c>
      <c r="EJ231" s="10">
        <f>-DEGREES(ATAN(DK231/SQRT(DL231^2+DM231^2)))*EH231</f>
        <v>3.1966467666143576</v>
      </c>
      <c r="EK231" s="10">
        <f>DEGREES(ATAN(DQ231/SQRT(DP231^2+DO231^2)))</f>
        <v>-4.5816942151170572</v>
      </c>
      <c r="EL231" s="10">
        <f>-DEGREES(ATAN(DO231/SQRT(DP231^2+DQ231^2)))*EH231</f>
        <v>0.95854207147908099</v>
      </c>
      <c r="EM231" s="15">
        <f>(AD231-D231- (DK231/DL231)*(17/12-BO231))*12*EH231</f>
        <v>11.815894904049056</v>
      </c>
      <c r="EN231" s="15">
        <f>(AE231-E231-(DM231/DL231)*(17/12-BO231)+0.5*32.174*DN231^2)*12</f>
        <v>16.372168148725592</v>
      </c>
      <c r="EO231" s="15">
        <f t="shared" si="67"/>
        <v>20.190672655304905</v>
      </c>
      <c r="EP231" s="15">
        <f>EM231/DN231*0.4</f>
        <v>11.570084497455845</v>
      </c>
      <c r="EQ231" s="15">
        <f>EN231/DN231*0.4</f>
        <v>16.031571914404687</v>
      </c>
      <c r="ER231" s="17">
        <f>SIN(RADIANS(CJ231))*EH231</f>
        <v>0.66913060635885824</v>
      </c>
      <c r="ES231" s="17">
        <f t="shared" si="68"/>
        <v>0.74314482547739424</v>
      </c>
      <c r="ET231" s="16">
        <f t="shared" si="69"/>
        <v>1</v>
      </c>
      <c r="EU231" s="20">
        <f>(0.5*DZ231*DN231^2)*12*EH231</f>
        <v>12.326920585797447</v>
      </c>
      <c r="EV231" s="20">
        <f>(0.5*EB231*DN231^2)*12</f>
        <v>15.511896618035358</v>
      </c>
      <c r="EW231" s="20">
        <f t="shared" si="70"/>
        <v>19.813427462636888</v>
      </c>
      <c r="EX231" s="14">
        <f t="shared" si="71"/>
        <v>-0.93085014632402796</v>
      </c>
      <c r="EY231" s="14">
        <f t="shared" si="72"/>
        <v>0.78765052420505732</v>
      </c>
      <c r="EZ231" s="5">
        <f t="shared" si="73"/>
        <v>-1.6943021325883336</v>
      </c>
      <c r="FA231" s="5">
        <f t="shared" si="74"/>
        <v>1.3675742420278318</v>
      </c>
      <c r="FB231" s="9">
        <f>IFERROR(INDEX('Pitcher Heights'!$B:$B,MATCH(H231,'Pitcher Heights'!A:A,0)),75)</f>
        <v>74</v>
      </c>
      <c r="FC231" s="26">
        <f>(9.58+0.31*FB231+1.02*ABS(D231)-2.57*E231-1.88*BE231)</f>
        <v>10.044800000000006</v>
      </c>
      <c r="FD231" s="26">
        <f>17.16 -0.25*FB231-0.85*ABS(D231)+2.53*E231+0.665*BE231</f>
        <v>13.9193</v>
      </c>
      <c r="FE231" s="26">
        <f t="shared" si="75"/>
        <v>1.5252844974558393</v>
      </c>
      <c r="FF231" s="26">
        <f t="shared" si="76"/>
        <v>2.1122719144046869</v>
      </c>
    </row>
    <row r="232" spans="1:162" x14ac:dyDescent="0.25">
      <c r="A232" t="s">
        <v>143</v>
      </c>
      <c r="B232" s="1">
        <v>45505</v>
      </c>
      <c r="C232">
        <v>95.9</v>
      </c>
      <c r="D232">
        <v>-2.38</v>
      </c>
      <c r="E232">
        <v>5.69</v>
      </c>
      <c r="F232" t="s">
        <v>213</v>
      </c>
      <c r="G232">
        <v>682177</v>
      </c>
      <c r="H232">
        <v>572143</v>
      </c>
      <c r="J232" t="s">
        <v>116</v>
      </c>
      <c r="O232">
        <v>11</v>
      </c>
      <c r="P232" t="s">
        <v>227</v>
      </c>
      <c r="Q232" t="s">
        <v>118</v>
      </c>
      <c r="R232" t="s">
        <v>119</v>
      </c>
      <c r="S232" t="s">
        <v>118</v>
      </c>
      <c r="T232" t="s">
        <v>120</v>
      </c>
      <c r="U232" t="s">
        <v>121</v>
      </c>
      <c r="V232" t="s">
        <v>122</v>
      </c>
      <c r="Y232">
        <v>0</v>
      </c>
      <c r="Z232">
        <v>0</v>
      </c>
      <c r="AA232">
        <v>2024</v>
      </c>
      <c r="AB232">
        <v>-0.41</v>
      </c>
      <c r="AC232">
        <v>1.4</v>
      </c>
      <c r="AD232">
        <v>-1.25</v>
      </c>
      <c r="AE232">
        <v>3.18</v>
      </c>
      <c r="AH232">
        <v>657041</v>
      </c>
      <c r="AI232">
        <v>0</v>
      </c>
      <c r="AJ232">
        <v>8</v>
      </c>
      <c r="AK232" t="s">
        <v>123</v>
      </c>
      <c r="AR232">
        <v>3.94941795939476</v>
      </c>
      <c r="AS232">
        <v>-139.63026509526799</v>
      </c>
      <c r="AT232">
        <v>-4.2495961242822897</v>
      </c>
      <c r="AU232">
        <v>-6.26317685759307</v>
      </c>
      <c r="AV232">
        <v>30.100041211141399</v>
      </c>
      <c r="AW232">
        <v>-13.097978389359699</v>
      </c>
      <c r="AX232">
        <v>3.45</v>
      </c>
      <c r="AY232">
        <v>1.63</v>
      </c>
      <c r="BC232">
        <v>96.7</v>
      </c>
      <c r="BD232">
        <v>2359</v>
      </c>
      <c r="BE232">
        <v>6.6</v>
      </c>
      <c r="BF232">
        <v>746607</v>
      </c>
      <c r="BG232">
        <v>668939</v>
      </c>
      <c r="BH232">
        <v>663624</v>
      </c>
      <c r="BI232">
        <v>702616</v>
      </c>
      <c r="BJ232">
        <v>602104</v>
      </c>
      <c r="BK232">
        <v>683002</v>
      </c>
      <c r="BL232">
        <v>596103</v>
      </c>
      <c r="BM232">
        <v>656775</v>
      </c>
      <c r="BN232">
        <v>623993</v>
      </c>
      <c r="BO232">
        <v>53.86</v>
      </c>
      <c r="BW232">
        <v>70</v>
      </c>
      <c r="BX232">
        <v>1</v>
      </c>
      <c r="BY232" t="s">
        <v>144</v>
      </c>
      <c r="BZ232">
        <v>10</v>
      </c>
      <c r="CA232">
        <v>3</v>
      </c>
      <c r="CB232">
        <v>10</v>
      </c>
      <c r="CC232">
        <v>3</v>
      </c>
      <c r="CD232">
        <v>3</v>
      </c>
      <c r="CE232">
        <v>10</v>
      </c>
      <c r="CF232">
        <v>10</v>
      </c>
      <c r="CG232">
        <v>3</v>
      </c>
      <c r="CH232" t="s">
        <v>125</v>
      </c>
      <c r="CI232" t="s">
        <v>126</v>
      </c>
      <c r="CJ232">
        <v>203</v>
      </c>
      <c r="CK232">
        <v>0</v>
      </c>
      <c r="CL232">
        <v>6.2E-2</v>
      </c>
      <c r="CP232">
        <v>-6.2E-2</v>
      </c>
      <c r="CR232">
        <v>7</v>
      </c>
      <c r="CS232">
        <v>7</v>
      </c>
      <c r="CT232">
        <v>0.999</v>
      </c>
      <c r="CU232">
        <v>0.999</v>
      </c>
      <c r="CV232">
        <v>34</v>
      </c>
      <c r="CW232">
        <v>27</v>
      </c>
      <c r="CX232">
        <v>34</v>
      </c>
      <c r="CY232">
        <v>27</v>
      </c>
      <c r="CZ232">
        <v>1</v>
      </c>
      <c r="DA232">
        <v>0</v>
      </c>
      <c r="DB232">
        <v>1</v>
      </c>
      <c r="DC232">
        <v>2</v>
      </c>
      <c r="DD232">
        <v>3</v>
      </c>
      <c r="DE232">
        <v>2</v>
      </c>
      <c r="DF232">
        <v>1.07</v>
      </c>
      <c r="DG232">
        <v>0.41</v>
      </c>
      <c r="DH232">
        <v>-0.41</v>
      </c>
      <c r="DI232">
        <v>36.4</v>
      </c>
      <c r="DJ232" s="6">
        <f>(-AS232-SQRT(AS232^2-2*AV232*(50-BO232)))/AV232</f>
        <v>-2.7562553018646536E-2</v>
      </c>
      <c r="DK232" s="2">
        <f>AR232+AU232*$DJ232</f>
        <v>4.1220471035973292</v>
      </c>
      <c r="DL232" s="2">
        <f>AS232+AV232*$DJ232</f>
        <v>-140.45989907701352</v>
      </c>
      <c r="DM232" s="2">
        <f>AT232+AW232*$DJ232</f>
        <v>-3.8885824004884766</v>
      </c>
      <c r="DN232" s="4">
        <f>(-DL232-SQRT(DL232^2-2*AV232*(BO232-17/12)))/AV232</f>
        <v>0.38963551234201216</v>
      </c>
      <c r="DO232" s="12">
        <f t="shared" si="58"/>
        <v>1.6816909798004196</v>
      </c>
      <c r="DP232" s="12">
        <f t="shared" si="59"/>
        <v>-128.73185409819476</v>
      </c>
      <c r="DQ232" s="12">
        <f t="shared" si="60"/>
        <v>-8.9920199208712468</v>
      </c>
      <c r="DR232" s="5">
        <f>(2 *DK232 +AU232*$DN232)/2</f>
        <v>2.9018690416988742</v>
      </c>
      <c r="DS232" s="5">
        <f>(2 *DL232 +AV232*$DN232)/2</f>
        <v>-134.59587658760415</v>
      </c>
      <c r="DT232" s="5">
        <f>(2 *DM232 +AW232*$DN232)/2</f>
        <v>-6.4403011606798612</v>
      </c>
      <c r="DU232" s="5">
        <f>SQRT(DR232^2+DS232^2+DT232^2)</f>
        <v>134.78111261360397</v>
      </c>
      <c r="DV232" s="16">
        <f>DR232/$DU232</f>
        <v>2.1530235100655919E-2</v>
      </c>
      <c r="DW232" s="16">
        <f>DS232/$DU232</f>
        <v>-0.99862565293899264</v>
      </c>
      <c r="DX232" s="16">
        <f>DT232/$DU232</f>
        <v>-4.7783409973348276E-2</v>
      </c>
      <c r="DY232" s="16">
        <f t="shared" si="61"/>
        <v>31.10503833946931</v>
      </c>
      <c r="DZ232" s="9">
        <f>AU232+$DY232*DV232</f>
        <v>-5.5934780693293797</v>
      </c>
      <c r="EA232" s="9">
        <f>AV232+$DY232*DW232</f>
        <v>-0.96224801030354001</v>
      </c>
      <c r="EB232" s="9">
        <f>AW232+$DY232*DX232+32.174</f>
        <v>17.589716811428723</v>
      </c>
      <c r="EC232" s="9">
        <f t="shared" si="62"/>
        <v>18.48272316655909</v>
      </c>
      <c r="ED232" s="22">
        <f t="shared" si="63"/>
        <v>0.18900593286249406</v>
      </c>
      <c r="EE232" s="22">
        <f t="shared" si="64"/>
        <v>0.13723534297888518</v>
      </c>
      <c r="EF232" s="22">
        <f t="shared" si="65"/>
        <v>1459.7621065343631</v>
      </c>
      <c r="EG232" s="23">
        <f t="shared" si="66"/>
        <v>0.61880547118879314</v>
      </c>
      <c r="EH232" s="12">
        <f>IF(S232="L",1,-1)</f>
        <v>-1</v>
      </c>
      <c r="EI232" s="10">
        <f>DEGREES(ATAN(DM232/SQRT(DL232^2+DK232^2)))</f>
        <v>-1.5851261523032314</v>
      </c>
      <c r="EJ232" s="10">
        <f>-DEGREES(ATAN(DK232/SQRT(DL232^2+DM232^2)))*EH232</f>
        <v>1.6803212886240069</v>
      </c>
      <c r="EK232" s="10">
        <f>DEGREES(ATAN(DQ232/SQRT(DP232^2+DO232^2)))</f>
        <v>-3.9953248509191441</v>
      </c>
      <c r="EL232" s="10">
        <f>-DEGREES(ATAN(DO232/SQRT(DP232^2+DQ232^2)))*EH232</f>
        <v>0.74662289983606944</v>
      </c>
      <c r="EM232" s="15">
        <f>(AD232-D232- (DK232/DL232)*(17/12-BO232))*12*EH232</f>
        <v>4.9085216227696824</v>
      </c>
      <c r="EN232" s="15">
        <f>(AE232-E232-(DM232/DL232)*(17/12-BO232)+0.5*32.174*DN232^2)*12</f>
        <v>16.60963616723819</v>
      </c>
      <c r="EO232" s="15">
        <f t="shared" si="67"/>
        <v>17.31974590255944</v>
      </c>
      <c r="EP232" s="15">
        <f>EM232/DN232*0.4</f>
        <v>5.0390906036933387</v>
      </c>
      <c r="EQ232" s="15">
        <f>EN232/DN232*0.4</f>
        <v>17.051460291595468</v>
      </c>
      <c r="ER232" s="17">
        <f>SIN(RADIANS(CJ232))*EH232</f>
        <v>0.39073112848927355</v>
      </c>
      <c r="ES232" s="17">
        <f t="shared" si="68"/>
        <v>0.92050485345244037</v>
      </c>
      <c r="ET232" s="16">
        <f t="shared" si="69"/>
        <v>1</v>
      </c>
      <c r="EU232" s="20">
        <f>(0.5*DZ232*DN232^2)*12*EH232</f>
        <v>5.0950711772568038</v>
      </c>
      <c r="EV232" s="20">
        <f>(0.5*EB232*DN232^2)*12</f>
        <v>16.022385004678291</v>
      </c>
      <c r="EW232" s="20">
        <f t="shared" si="70"/>
        <v>16.812988179959348</v>
      </c>
      <c r="EX232" s="14">
        <f t="shared" si="71"/>
        <v>-1.4742866675755293</v>
      </c>
      <c r="EY232" s="14">
        <f t="shared" si="72"/>
        <v>0.54594778398720045</v>
      </c>
      <c r="EZ232" s="5">
        <f t="shared" si="73"/>
        <v>-1.8588422388848391</v>
      </c>
      <c r="FA232" s="5">
        <f t="shared" si="74"/>
        <v>0.66672600336920773</v>
      </c>
      <c r="FB232" s="9">
        <f>IFERROR(INDEX('Pitcher Heights'!$B:$B,MATCH(H232,'Pitcher Heights'!A:A,0)),75)</f>
        <v>76</v>
      </c>
      <c r="FC232" s="26">
        <f>(9.58+0.31*FB232+1.02*ABS(D232)-2.57*E232-1.88*BE232)</f>
        <v>8.5362999999999989</v>
      </c>
      <c r="FD232" s="26">
        <f>17.16 -0.25*FB232-0.85*ABS(D232)+2.53*E232+0.665*BE232</f>
        <v>14.921700000000001</v>
      </c>
      <c r="FE232" s="26">
        <f t="shared" si="75"/>
        <v>-3.4972093963066602</v>
      </c>
      <c r="FF232" s="26">
        <f t="shared" si="76"/>
        <v>2.129760291595467</v>
      </c>
    </row>
    <row r="233" spans="1:162" x14ac:dyDescent="0.25">
      <c r="A233" t="s">
        <v>113</v>
      </c>
      <c r="B233" s="1">
        <v>45505</v>
      </c>
      <c r="C233">
        <v>83.9</v>
      </c>
      <c r="D233">
        <v>2.62</v>
      </c>
      <c r="E233">
        <v>5.57</v>
      </c>
      <c r="F233" t="s">
        <v>114</v>
      </c>
      <c r="G233">
        <v>657041</v>
      </c>
      <c r="H233">
        <v>669432</v>
      </c>
      <c r="J233" t="s">
        <v>160</v>
      </c>
      <c r="O233">
        <v>7</v>
      </c>
      <c r="P233" t="s">
        <v>184</v>
      </c>
      <c r="Q233" t="s">
        <v>118</v>
      </c>
      <c r="R233" t="s">
        <v>118</v>
      </c>
      <c r="S233" t="s">
        <v>119</v>
      </c>
      <c r="T233" t="s">
        <v>120</v>
      </c>
      <c r="U233" t="s">
        <v>121</v>
      </c>
      <c r="V233" t="s">
        <v>129</v>
      </c>
      <c r="Y233">
        <v>0</v>
      </c>
      <c r="Z233">
        <v>0</v>
      </c>
      <c r="AA233">
        <v>2024</v>
      </c>
      <c r="AB233">
        <v>-0.31</v>
      </c>
      <c r="AC233">
        <v>0.56000000000000005</v>
      </c>
      <c r="AD233">
        <v>-0.45</v>
      </c>
      <c r="AE233">
        <v>1.5</v>
      </c>
      <c r="AI233">
        <v>1</v>
      </c>
      <c r="AJ233">
        <v>3</v>
      </c>
      <c r="AK233" t="s">
        <v>123</v>
      </c>
      <c r="AR233">
        <v>-6.5417492480587303</v>
      </c>
      <c r="AS233">
        <v>-122.10240472143001</v>
      </c>
      <c r="AT233">
        <v>-4.2053416152556498</v>
      </c>
      <c r="AU233">
        <v>-1.97934451412407</v>
      </c>
      <c r="AV233">
        <v>21.462167700350701</v>
      </c>
      <c r="AW233">
        <v>-25.976588507335201</v>
      </c>
      <c r="AX233">
        <v>3.15</v>
      </c>
      <c r="AY233">
        <v>1.44</v>
      </c>
      <c r="BC233">
        <v>85</v>
      </c>
      <c r="BD233">
        <v>2459</v>
      </c>
      <c r="BE233">
        <v>6.7</v>
      </c>
      <c r="BF233">
        <v>746607</v>
      </c>
      <c r="BG233">
        <v>668939</v>
      </c>
      <c r="BH233">
        <v>663624</v>
      </c>
      <c r="BI233">
        <v>702616</v>
      </c>
      <c r="BJ233">
        <v>602104</v>
      </c>
      <c r="BK233">
        <v>683002</v>
      </c>
      <c r="BL233">
        <v>681297</v>
      </c>
      <c r="BM233">
        <v>656775</v>
      </c>
      <c r="BN233">
        <v>623993</v>
      </c>
      <c r="BO233">
        <v>53.76</v>
      </c>
      <c r="BW233">
        <v>22</v>
      </c>
      <c r="BX233">
        <v>1</v>
      </c>
      <c r="BY233" t="s">
        <v>124</v>
      </c>
      <c r="BZ233">
        <v>2</v>
      </c>
      <c r="CA233">
        <v>1</v>
      </c>
      <c r="CB233">
        <v>2</v>
      </c>
      <c r="CC233">
        <v>1</v>
      </c>
      <c r="CD233">
        <v>1</v>
      </c>
      <c r="CE233">
        <v>2</v>
      </c>
      <c r="CF233">
        <v>2</v>
      </c>
      <c r="CG233">
        <v>1</v>
      </c>
      <c r="CH233" t="s">
        <v>126</v>
      </c>
      <c r="CI233" t="s">
        <v>126</v>
      </c>
      <c r="CJ233">
        <v>176</v>
      </c>
      <c r="CK233">
        <v>0</v>
      </c>
      <c r="CL233">
        <v>-2.3E-2</v>
      </c>
      <c r="CM233">
        <v>72.599999999999994</v>
      </c>
      <c r="CN233">
        <v>8.3000000000000007</v>
      </c>
      <c r="CP233">
        <v>2.3E-2</v>
      </c>
      <c r="CR233">
        <v>1</v>
      </c>
      <c r="CS233">
        <v>1</v>
      </c>
      <c r="CT233">
        <v>0.65300000000000002</v>
      </c>
      <c r="CU233">
        <v>0.65300000000000002</v>
      </c>
      <c r="CV233">
        <v>26</v>
      </c>
      <c r="CW233">
        <v>28</v>
      </c>
      <c r="CX233">
        <v>27</v>
      </c>
      <c r="CY233">
        <v>29</v>
      </c>
      <c r="CZ233">
        <v>2</v>
      </c>
      <c r="DA233">
        <v>1</v>
      </c>
      <c r="DB233">
        <v>6</v>
      </c>
      <c r="DC233">
        <v>2</v>
      </c>
      <c r="DD233">
        <v>6</v>
      </c>
      <c r="DE233">
        <v>1</v>
      </c>
      <c r="DF233">
        <v>2.65</v>
      </c>
      <c r="DG233">
        <v>-0.31</v>
      </c>
      <c r="DH233">
        <v>0.31</v>
      </c>
      <c r="DI233">
        <v>21.3</v>
      </c>
      <c r="DJ233" s="6">
        <f>(-AS233-SQRT(AS233^2-2*AV233*(50-BO233)))/AV233</f>
        <v>-3.0710933695104439E-2</v>
      </c>
      <c r="DK233" s="2">
        <f>AR233+AU233*$DJ233</f>
        <v>-6.4809617299256974</v>
      </c>
      <c r="DL233" s="2">
        <f>AS233+AV233*$DJ233</f>
        <v>-122.76152793062869</v>
      </c>
      <c r="DM233" s="2">
        <f>AT233+AW233*$DJ233</f>
        <v>-3.4075763279818663</v>
      </c>
      <c r="DN233" s="4">
        <f>(-DL233-SQRT(DL233^2-2*AV233*(BO233-17/12)))/AV233</f>
        <v>0.4435822725600036</v>
      </c>
      <c r="DO233" s="12">
        <f t="shared" si="58"/>
        <v>-7.3589638676800284</v>
      </c>
      <c r="DP233" s="12">
        <f t="shared" si="59"/>
        <v>-113.24129080804322</v>
      </c>
      <c r="DQ233" s="12">
        <f t="shared" si="60"/>
        <v>-14.930330491421687</v>
      </c>
      <c r="DR233" s="5">
        <f>(2 *DK233 +AU233*$DN233)/2</f>
        <v>-6.9199627988028629</v>
      </c>
      <c r="DS233" s="5">
        <f>(2 *DL233 +AV233*$DN233)/2</f>
        <v>-118.00140936933596</v>
      </c>
      <c r="DT233" s="5">
        <f>(2 *DM233 +AW233*$DN233)/2</f>
        <v>-9.1689534097017766</v>
      </c>
      <c r="DU233" s="5">
        <f>SQRT(DR233^2+DS233^2+DT233^2)</f>
        <v>118.55921813556171</v>
      </c>
      <c r="DV233" s="16">
        <f>DR233/$DU233</f>
        <v>-5.8367142661910211E-2</v>
      </c>
      <c r="DW233" s="16">
        <f>DS233/$DU233</f>
        <v>-0.99529510421038758</v>
      </c>
      <c r="DX233" s="16">
        <f>DT233/$DU233</f>
        <v>-7.7336486811324198E-2</v>
      </c>
      <c r="DY233" s="16">
        <f t="shared" si="61"/>
        <v>21.724947786435234</v>
      </c>
      <c r="DZ233" s="9">
        <f>AU233+$DY233*DV233</f>
        <v>-3.2473676408974859</v>
      </c>
      <c r="EA233" s="9">
        <f>AV233+$DY233*DW233</f>
        <v>-0.16056647071458485</v>
      </c>
      <c r="EB233" s="9">
        <f>AW233+$DY233*DX233+32.174</f>
        <v>4.5172803547024429</v>
      </c>
      <c r="EC233" s="9">
        <f t="shared" si="62"/>
        <v>5.5656985176747105</v>
      </c>
      <c r="ED233" s="22">
        <f t="shared" si="63"/>
        <v>7.3555741349617496E-2</v>
      </c>
      <c r="EE233" s="22">
        <f t="shared" si="64"/>
        <v>4.1014026447530112E-2</v>
      </c>
      <c r="EF233" s="22">
        <f t="shared" si="65"/>
        <v>383.75567447596632</v>
      </c>
      <c r="EG233" s="23">
        <f t="shared" si="66"/>
        <v>0.15606168136476872</v>
      </c>
      <c r="EH233" s="12">
        <f>IF(S233="L",1,-1)</f>
        <v>1</v>
      </c>
      <c r="EI233" s="10">
        <f>DEGREES(ATAN(DM233/SQRT(DL233^2+DK233^2)))</f>
        <v>-1.5877801761852548</v>
      </c>
      <c r="EJ233" s="10">
        <f>-DEGREES(ATAN(DK233/SQRT(DL233^2+DM233^2)))*EH233</f>
        <v>3.0208549988836961</v>
      </c>
      <c r="EK233" s="10">
        <f>DEGREES(ATAN(DQ233/SQRT(DP233^2+DO233^2)))</f>
        <v>-7.4952282725820707</v>
      </c>
      <c r="EL233" s="10">
        <f>-DEGREES(ATAN(DO233/SQRT(DP233^2+DQ233^2)))*EH233</f>
        <v>3.6863145743962913</v>
      </c>
      <c r="EM233" s="15">
        <f>(AD233-D233- (DK233/DL233)*(17/12-BO233))*12*EH233</f>
        <v>-3.6795974665506801</v>
      </c>
      <c r="EN233" s="15">
        <f>(AE233-E233-(DM233/DL233)*(17/12-BO233)+0.5*32.174*DN233^2)*12</f>
        <v>6.5795072373902652</v>
      </c>
      <c r="EO233" s="15">
        <f t="shared" si="67"/>
        <v>7.538524590575868</v>
      </c>
      <c r="EP233" s="15">
        <f>EM233/DN233*0.4</f>
        <v>-3.3180744084428571</v>
      </c>
      <c r="EQ233" s="15">
        <f>EN233/DN233*0.4</f>
        <v>5.9330659896921398</v>
      </c>
      <c r="ER233" s="17">
        <f>SIN(RADIANS(CJ233))*EH233</f>
        <v>6.9756473744125524E-2</v>
      </c>
      <c r="ES233" s="17">
        <f t="shared" si="68"/>
        <v>0.9975640502598242</v>
      </c>
      <c r="ET233" s="16">
        <f t="shared" si="69"/>
        <v>0.99999999999999989</v>
      </c>
      <c r="EU233" s="20">
        <f>(0.5*DZ233*DN233^2)*12*EH233</f>
        <v>-3.8338142938197537</v>
      </c>
      <c r="EV233" s="20">
        <f>(0.5*EB233*DN233^2)*12</f>
        <v>5.3330623163637378</v>
      </c>
      <c r="EW233" s="20">
        <f t="shared" si="70"/>
        <v>6.5680808239329407</v>
      </c>
      <c r="EX233" s="14">
        <f t="shared" si="71"/>
        <v>-4.2919804513637265</v>
      </c>
      <c r="EY233" s="14">
        <f t="shared" si="72"/>
        <v>-1.21901899279269</v>
      </c>
      <c r="EZ233" s="5">
        <f t="shared" si="73"/>
        <v>-4.2054583592226304</v>
      </c>
      <c r="FA233" s="5">
        <f t="shared" si="74"/>
        <v>-0.94065388616788059</v>
      </c>
      <c r="FB233" s="9">
        <f>IFERROR(INDEX('Pitcher Heights'!$B:$B,MATCH(H233,'Pitcher Heights'!A:A,0)),75)</f>
        <v>77</v>
      </c>
      <c r="FC233" s="26">
        <f>(9.58+0.31*FB233+1.02*ABS(D233)-2.57*E233-1.88*BE233)</f>
        <v>9.2115000000000045</v>
      </c>
      <c r="FD233" s="26">
        <f>17.16 -0.25*FB233-0.85*ABS(D233)+2.53*E233+0.665*BE233</f>
        <v>14.230600000000001</v>
      </c>
      <c r="FE233" s="26">
        <f t="shared" si="75"/>
        <v>-12.529574408442862</v>
      </c>
      <c r="FF233" s="26">
        <f t="shared" si="76"/>
        <v>-8.2975340103078601</v>
      </c>
    </row>
    <row r="234" spans="1:162" x14ac:dyDescent="0.25">
      <c r="A234" t="s">
        <v>143</v>
      </c>
      <c r="B234" s="1">
        <v>45505</v>
      </c>
      <c r="C234">
        <v>88.7</v>
      </c>
      <c r="D234">
        <v>-1.49</v>
      </c>
      <c r="E234">
        <v>5.33</v>
      </c>
      <c r="F234" t="s">
        <v>134</v>
      </c>
      <c r="G234">
        <v>681297</v>
      </c>
      <c r="H234">
        <v>594902</v>
      </c>
      <c r="J234" t="s">
        <v>116</v>
      </c>
      <c r="O234">
        <v>13</v>
      </c>
      <c r="P234" t="s">
        <v>233</v>
      </c>
      <c r="Q234" t="s">
        <v>118</v>
      </c>
      <c r="R234" t="s">
        <v>119</v>
      </c>
      <c r="S234" t="s">
        <v>118</v>
      </c>
      <c r="T234" t="s">
        <v>120</v>
      </c>
      <c r="U234" t="s">
        <v>121</v>
      </c>
      <c r="V234" t="s">
        <v>122</v>
      </c>
      <c r="Y234">
        <v>0</v>
      </c>
      <c r="Z234">
        <v>1</v>
      </c>
      <c r="AA234">
        <v>2024</v>
      </c>
      <c r="AB234">
        <v>-0.54</v>
      </c>
      <c r="AC234">
        <v>1.26</v>
      </c>
      <c r="AD234">
        <v>-1.21</v>
      </c>
      <c r="AE234">
        <v>2.2799999999999998</v>
      </c>
      <c r="AI234">
        <v>0</v>
      </c>
      <c r="AJ234">
        <v>1</v>
      </c>
      <c r="AK234" t="s">
        <v>140</v>
      </c>
      <c r="AR234">
        <v>1.8432740395763101</v>
      </c>
      <c r="AS234">
        <v>-129.15465103841299</v>
      </c>
      <c r="AT234">
        <v>-4.1451233154143399</v>
      </c>
      <c r="AU234">
        <v>-6.4490484380495001</v>
      </c>
      <c r="AV234">
        <v>25.210188176940701</v>
      </c>
      <c r="AW234">
        <v>-17.375563614892101</v>
      </c>
      <c r="AX234">
        <v>3.38</v>
      </c>
      <c r="AY234">
        <v>1.55</v>
      </c>
      <c r="BC234">
        <v>90.1</v>
      </c>
      <c r="BD234">
        <v>1855</v>
      </c>
      <c r="BE234">
        <v>7</v>
      </c>
      <c r="BF234">
        <v>746607</v>
      </c>
      <c r="BG234">
        <v>666310</v>
      </c>
      <c r="BH234">
        <v>647304</v>
      </c>
      <c r="BI234">
        <v>671289</v>
      </c>
      <c r="BJ234">
        <v>608070</v>
      </c>
      <c r="BK234">
        <v>677587</v>
      </c>
      <c r="BL234">
        <v>680757</v>
      </c>
      <c r="BM234">
        <v>657041</v>
      </c>
      <c r="BN234">
        <v>678877</v>
      </c>
      <c r="BO234">
        <v>53.54</v>
      </c>
      <c r="BW234">
        <v>1</v>
      </c>
      <c r="BX234">
        <v>2</v>
      </c>
      <c r="BY234" t="s">
        <v>144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 t="s">
        <v>126</v>
      </c>
      <c r="CI234" t="s">
        <v>126</v>
      </c>
      <c r="CJ234">
        <v>220</v>
      </c>
      <c r="CK234">
        <v>0</v>
      </c>
      <c r="CL234">
        <v>2.3E-2</v>
      </c>
      <c r="CP234">
        <v>-2.3E-2</v>
      </c>
      <c r="CR234">
        <v>0</v>
      </c>
      <c r="CS234">
        <v>0</v>
      </c>
      <c r="CT234">
        <v>0.5</v>
      </c>
      <c r="CU234">
        <v>0.5</v>
      </c>
      <c r="CV234">
        <v>32</v>
      </c>
      <c r="CW234">
        <v>24</v>
      </c>
      <c r="CX234">
        <v>32</v>
      </c>
      <c r="CY234">
        <v>24</v>
      </c>
      <c r="CZ234">
        <v>1</v>
      </c>
      <c r="DA234">
        <v>0</v>
      </c>
      <c r="DB234">
        <v>6</v>
      </c>
      <c r="DC234">
        <v>1</v>
      </c>
      <c r="DD234">
        <v>6</v>
      </c>
      <c r="DE234">
        <v>1</v>
      </c>
      <c r="DF234">
        <v>1.62</v>
      </c>
      <c r="DG234">
        <v>0.54</v>
      </c>
      <c r="DH234">
        <v>-0.54</v>
      </c>
      <c r="DI234">
        <v>38.799999999999997</v>
      </c>
      <c r="DJ234" s="6">
        <f>(-AS234-SQRT(AS234^2-2*AV234*(50-BO234)))/AV234</f>
        <v>-2.7336070975524044E-2</v>
      </c>
      <c r="DK234" s="2">
        <f>AR234+AU234*$DJ234</f>
        <v>2.0195656854034238</v>
      </c>
      <c r="DL234" s="2">
        <f>AS234+AV234*$DJ234</f>
        <v>-129.84379853172416</v>
      </c>
      <c r="DM234" s="2">
        <f>AT234+AW234*$DJ234</f>
        <v>-3.6701436751979162</v>
      </c>
      <c r="DN234" s="4">
        <f>(-DL234-SQRT(DL234^2-2*AV234*(BO234-17/12)))/AV234</f>
        <v>0.4184278103307012</v>
      </c>
      <c r="DO234" s="12">
        <f t="shared" si="58"/>
        <v>-0.67889553124625701</v>
      </c>
      <c r="DP234" s="12">
        <f t="shared" si="59"/>
        <v>-119.29515469482193</v>
      </c>
      <c r="DQ234" s="12">
        <f t="shared" si="60"/>
        <v>-10.940562711839021</v>
      </c>
      <c r="DR234" s="5">
        <f>(2 *DK234 +AU234*$DN234)/2</f>
        <v>0.67033507707858342</v>
      </c>
      <c r="DS234" s="5">
        <f>(2 *DL234 +AV234*$DN234)/2</f>
        <v>-124.56947661327305</v>
      </c>
      <c r="DT234" s="5">
        <f>(2 *DM234 +AW234*$DN234)/2</f>
        <v>-7.305353193518469</v>
      </c>
      <c r="DU234" s="5">
        <f>SQRT(DR234^2+DS234^2+DT234^2)</f>
        <v>124.78530377453265</v>
      </c>
      <c r="DV234" s="16">
        <f>DR234/$DU234</f>
        <v>5.3719072422965218E-3</v>
      </c>
      <c r="DW234" s="16">
        <f>DS234/$DU234</f>
        <v>-0.99827041202183908</v>
      </c>
      <c r="DX234" s="16">
        <f>DT234/$DU234</f>
        <v>-5.8543377886213985E-2</v>
      </c>
      <c r="DY234" s="16">
        <f t="shared" si="61"/>
        <v>26.067579081971441</v>
      </c>
      <c r="DZ234" s="9">
        <f>AU234+$DY234*DV234</f>
        <v>-6.3090158211899201</v>
      </c>
      <c r="EA234" s="9">
        <f>AV234+$DY234*DW234</f>
        <v>-0.81230473363080336</v>
      </c>
      <c r="EB234" s="9">
        <f>AW234+$DY234*DX234+32.174</f>
        <v>13.272352252333278</v>
      </c>
      <c r="EC234" s="9">
        <f t="shared" si="62"/>
        <v>14.717977236098715</v>
      </c>
      <c r="ED234" s="22">
        <f t="shared" si="63"/>
        <v>0.17558556041199505</v>
      </c>
      <c r="EE234" s="22">
        <f t="shared" si="64"/>
        <v>0.12273217407143307</v>
      </c>
      <c r="EF234" s="22">
        <f t="shared" si="65"/>
        <v>1208.673344598642</v>
      </c>
      <c r="EG234" s="23">
        <f t="shared" si="66"/>
        <v>0.65157592700735412</v>
      </c>
      <c r="EH234" s="12">
        <f>IF(S234="L",1,-1)</f>
        <v>-1</v>
      </c>
      <c r="EI234" s="10">
        <f>DEGREES(ATAN(DM234/SQRT(DL234^2+DK234^2)))</f>
        <v>-1.6188863719134765</v>
      </c>
      <c r="EJ234" s="10">
        <f>-DEGREES(ATAN(DK234/SQRT(DL234^2+DM234^2)))*EH234</f>
        <v>0.89074007314121884</v>
      </c>
      <c r="EK234" s="10">
        <f>DEGREES(ATAN(DQ234/SQRT(DP234^2+DO234^2)))</f>
        <v>-5.2398557496780853</v>
      </c>
      <c r="EL234" s="10">
        <f>-DEGREES(ATAN(DO234/SQRT(DP234^2+DQ234^2)))*EH234</f>
        <v>-0.32469783984586209</v>
      </c>
      <c r="EM234" s="15">
        <f>(AD234-D234- (DK234/DL234)*(17/12-BO234))*12*EH234</f>
        <v>6.368596661453199</v>
      </c>
      <c r="EN234" s="15">
        <f>(AE234-E234-(DM234/DL234)*(17/12-BO234)+0.5*32.174*DN234^2)*12</f>
        <v>14.878213138441851</v>
      </c>
      <c r="EO234" s="15">
        <f t="shared" si="67"/>
        <v>16.183950371561835</v>
      </c>
      <c r="EP234" s="15">
        <f>EM234/DN234*0.4</f>
        <v>6.0881198660479363</v>
      </c>
      <c r="EQ234" s="15">
        <f>EN234/DN234*0.4</f>
        <v>14.222967757982406</v>
      </c>
      <c r="ER234" s="17">
        <f>SIN(RADIANS(CJ234))*EH234</f>
        <v>0.64278760968653925</v>
      </c>
      <c r="ES234" s="17">
        <f t="shared" si="68"/>
        <v>0.76604444311897801</v>
      </c>
      <c r="ET234" s="16">
        <f t="shared" si="69"/>
        <v>0.99999999999999989</v>
      </c>
      <c r="EU234" s="20">
        <f>(0.5*DZ234*DN234^2)*12*EH234</f>
        <v>6.6275643058881686</v>
      </c>
      <c r="EV234" s="20">
        <f>(0.5*EB234*DN234^2)*12</f>
        <v>13.942486520211011</v>
      </c>
      <c r="EW234" s="20">
        <f t="shared" si="70"/>
        <v>15.437536688051908</v>
      </c>
      <c r="EX234" s="14">
        <f t="shared" si="71"/>
        <v>-3.2954930012729706</v>
      </c>
      <c r="EY234" s="14">
        <f t="shared" si="72"/>
        <v>2.1166473248834947</v>
      </c>
      <c r="EZ234" s="5">
        <f t="shared" si="73"/>
        <v>-4.0342461131686109</v>
      </c>
      <c r="FA234" s="5">
        <f t="shared" si="74"/>
        <v>2.4805878885935879</v>
      </c>
      <c r="FB234" s="9">
        <f>IFERROR(INDEX('Pitcher Heights'!$B:$B,MATCH(H234,'Pitcher Heights'!A:A,0)),75)</f>
        <v>76</v>
      </c>
      <c r="FC234" s="26">
        <f>(9.58+0.31*FB234+1.02*ABS(D234)-2.57*E234-1.88*BE234)</f>
        <v>7.8017000000000039</v>
      </c>
      <c r="FD234" s="26">
        <f>17.16 -0.25*FB234-0.85*ABS(D234)+2.53*E234+0.665*BE234</f>
        <v>15.0334</v>
      </c>
      <c r="FE234" s="26">
        <f t="shared" si="75"/>
        <v>-1.7135801339520675</v>
      </c>
      <c r="FF234" s="26">
        <f t="shared" si="76"/>
        <v>-0.81043224201759401</v>
      </c>
    </row>
    <row r="235" spans="1:162" x14ac:dyDescent="0.25">
      <c r="A235" t="s">
        <v>143</v>
      </c>
      <c r="B235" s="1">
        <v>45505</v>
      </c>
      <c r="C235">
        <v>93</v>
      </c>
      <c r="D235">
        <v>-1.37</v>
      </c>
      <c r="E235">
        <v>6.4</v>
      </c>
      <c r="F235" t="s">
        <v>178</v>
      </c>
      <c r="G235">
        <v>677587</v>
      </c>
      <c r="H235">
        <v>544150</v>
      </c>
      <c r="J235" t="s">
        <v>145</v>
      </c>
      <c r="O235">
        <v>12</v>
      </c>
      <c r="P235" t="s">
        <v>192</v>
      </c>
      <c r="Q235" t="s">
        <v>118</v>
      </c>
      <c r="R235" t="s">
        <v>119</v>
      </c>
      <c r="S235" t="s">
        <v>118</v>
      </c>
      <c r="T235" t="s">
        <v>120</v>
      </c>
      <c r="U235" t="s">
        <v>121</v>
      </c>
      <c r="V235" t="s">
        <v>129</v>
      </c>
      <c r="Y235">
        <v>0</v>
      </c>
      <c r="Z235">
        <v>1</v>
      </c>
      <c r="AA235">
        <v>2024</v>
      </c>
      <c r="AB235">
        <v>-0.14000000000000001</v>
      </c>
      <c r="AC235">
        <v>1.1399999999999999</v>
      </c>
      <c r="AD235">
        <v>0.28000000000000003</v>
      </c>
      <c r="AE235">
        <v>3.44</v>
      </c>
      <c r="AI235">
        <v>1</v>
      </c>
      <c r="AJ235">
        <v>6</v>
      </c>
      <c r="AK235" t="s">
        <v>123</v>
      </c>
      <c r="AR235">
        <v>4.5754179109889996</v>
      </c>
      <c r="AS235">
        <v>-135.33143521019801</v>
      </c>
      <c r="AT235">
        <v>-4.3618907030683296</v>
      </c>
      <c r="AU235">
        <v>-2.6479418279524598</v>
      </c>
      <c r="AV235">
        <v>29.0064770788447</v>
      </c>
      <c r="AW235">
        <v>-17.3914468306853</v>
      </c>
      <c r="AX235">
        <v>3.07</v>
      </c>
      <c r="AY235">
        <v>1.42</v>
      </c>
      <c r="BC235">
        <v>93.8</v>
      </c>
      <c r="BD235">
        <v>2274</v>
      </c>
      <c r="BE235">
        <v>6.7</v>
      </c>
      <c r="BF235">
        <v>746607</v>
      </c>
      <c r="BG235">
        <v>668939</v>
      </c>
      <c r="BH235">
        <v>663624</v>
      </c>
      <c r="BI235">
        <v>702616</v>
      </c>
      <c r="BJ235">
        <v>602104</v>
      </c>
      <c r="BK235">
        <v>683002</v>
      </c>
      <c r="BL235">
        <v>681297</v>
      </c>
      <c r="BM235">
        <v>656775</v>
      </c>
      <c r="BN235">
        <v>623993</v>
      </c>
      <c r="BO235">
        <v>53.81</v>
      </c>
      <c r="BW235">
        <v>49</v>
      </c>
      <c r="BX235">
        <v>2</v>
      </c>
      <c r="BY235" t="s">
        <v>144</v>
      </c>
      <c r="BZ235">
        <v>5</v>
      </c>
      <c r="CA235">
        <v>2</v>
      </c>
      <c r="CB235">
        <v>5</v>
      </c>
      <c r="CC235">
        <v>2</v>
      </c>
      <c r="CD235">
        <v>2</v>
      </c>
      <c r="CE235">
        <v>5</v>
      </c>
      <c r="CF235">
        <v>5</v>
      </c>
      <c r="CG235">
        <v>2</v>
      </c>
      <c r="CH235" t="s">
        <v>126</v>
      </c>
      <c r="CI235" t="s">
        <v>126</v>
      </c>
      <c r="CJ235">
        <v>205</v>
      </c>
      <c r="CK235">
        <v>0</v>
      </c>
      <c r="CL235">
        <v>-3.5999999999999997E-2</v>
      </c>
      <c r="CP235">
        <v>3.5999999999999997E-2</v>
      </c>
      <c r="CR235">
        <v>3</v>
      </c>
      <c r="CS235">
        <v>3</v>
      </c>
      <c r="CT235">
        <v>0.91100000000000003</v>
      </c>
      <c r="CU235">
        <v>0.91100000000000003</v>
      </c>
      <c r="CV235">
        <v>34</v>
      </c>
      <c r="CW235">
        <v>23</v>
      </c>
      <c r="CX235">
        <v>35</v>
      </c>
      <c r="CY235">
        <v>23</v>
      </c>
      <c r="CZ235">
        <v>1</v>
      </c>
      <c r="DA235">
        <v>2</v>
      </c>
      <c r="DB235">
        <v>4</v>
      </c>
      <c r="DC235">
        <v>2</v>
      </c>
      <c r="DD235">
        <v>5</v>
      </c>
      <c r="DE235">
        <v>1</v>
      </c>
      <c r="DF235">
        <v>1.49</v>
      </c>
      <c r="DG235">
        <v>0.14000000000000001</v>
      </c>
      <c r="DH235">
        <v>-0.14000000000000001</v>
      </c>
      <c r="DI235">
        <v>44.8</v>
      </c>
      <c r="DJ235" s="6">
        <f>(-AS235-SQRT(AS235^2-2*AV235*(50-BO235)))/AV235</f>
        <v>-2.8068671649401904E-2</v>
      </c>
      <c r="DK235" s="2">
        <f>AR235+AU235*$DJ235</f>
        <v>4.6497421207045146</v>
      </c>
      <c r="DL235" s="2">
        <f>AS235+AV235*$DJ235</f>
        <v>-136.14560849103</v>
      </c>
      <c r="DM235" s="2">
        <f>AT235+AW235*$DJ235</f>
        <v>-3.8737358924697927</v>
      </c>
      <c r="DN235" s="4">
        <f>(-DL235-SQRT(DL235^2-2*AV235*(BO235-17/12)))/AV235</f>
        <v>0.40205285874714275</v>
      </c>
      <c r="DO235" s="12">
        <f t="shared" si="58"/>
        <v>3.5851295389800937</v>
      </c>
      <c r="DP235" s="12">
        <f t="shared" si="59"/>
        <v>-124.48347145929702</v>
      </c>
      <c r="DQ235" s="12">
        <f t="shared" si="60"/>
        <v>-10.866016808495754</v>
      </c>
      <c r="DR235" s="5">
        <f>(2 *DK235 +AU235*$DN235)/2</f>
        <v>4.1174358298423037</v>
      </c>
      <c r="DS235" s="5">
        <f>(2 *DL235 +AV235*$DN235)/2</f>
        <v>-130.31453997516351</v>
      </c>
      <c r="DT235" s="5">
        <f>(2 *DM235 +AW235*$DN235)/2</f>
        <v>-7.3698763504827731</v>
      </c>
      <c r="DU235" s="5">
        <f>SQRT(DR235^2+DS235^2+DT235^2)</f>
        <v>130.58770112140257</v>
      </c>
      <c r="DV235" s="16">
        <f>DR235/$DU235</f>
        <v>3.1530042986318257E-2</v>
      </c>
      <c r="DW235" s="16">
        <f>DS235/$DU235</f>
        <v>-0.99790821690026454</v>
      </c>
      <c r="DX235" s="16">
        <f>DT235/$DU235</f>
        <v>-5.6436220924291104E-2</v>
      </c>
      <c r="DY235" s="16">
        <f t="shared" si="61"/>
        <v>29.863562976457445</v>
      </c>
      <c r="DZ235" s="9">
        <f>AU235+$DY235*DV235</f>
        <v>-1.706342403580134</v>
      </c>
      <c r="EA235" s="9">
        <f>AV235+$DY235*DW235</f>
        <v>-0.79461780128070458</v>
      </c>
      <c r="EB235" s="9">
        <f>AW235+$DY235*DX235+32.174</f>
        <v>13.097166531588865</v>
      </c>
      <c r="EC235" s="9">
        <f t="shared" si="62"/>
        <v>13.231734315823429</v>
      </c>
      <c r="ED235" s="22">
        <f t="shared" si="63"/>
        <v>0.14413842465165089</v>
      </c>
      <c r="EE235" s="22">
        <f t="shared" si="64"/>
        <v>9.3015943606989546E-2</v>
      </c>
      <c r="EF235" s="22">
        <f t="shared" si="65"/>
        <v>958.62058215924628</v>
      </c>
      <c r="EG235" s="23">
        <f t="shared" si="66"/>
        <v>0.42155698423889459</v>
      </c>
      <c r="EH235" s="12">
        <f>IF(S235="L",1,-1)</f>
        <v>-1</v>
      </c>
      <c r="EI235" s="10">
        <f>DEGREES(ATAN(DM235/SQRT(DL235^2+DK235^2)))</f>
        <v>-1.6288415859971821</v>
      </c>
      <c r="EJ235" s="10">
        <f>-DEGREES(ATAN(DK235/SQRT(DL235^2+DM235^2)))*EH235</f>
        <v>1.9552554498032599</v>
      </c>
      <c r="EK235" s="10">
        <f>DEGREES(ATAN(DQ235/SQRT(DP235^2+DO235^2)))</f>
        <v>-4.9865800826372908</v>
      </c>
      <c r="EL235" s="10">
        <f>-DEGREES(ATAN(DO235/SQRT(DP235^2+DQ235^2)))*EH235</f>
        <v>1.6434194508129378</v>
      </c>
      <c r="EM235" s="15">
        <f>(AD235-D235- (DK235/DL235)*(17/12-BO235))*12*EH235</f>
        <v>1.6724947688779155</v>
      </c>
      <c r="EN235" s="15">
        <f>(AE235-E235-(DM235/DL235)*(17/12-BO235)+0.5*32.174*DN235^2)*12</f>
        <v>13.573787583699424</v>
      </c>
      <c r="EO235" s="15">
        <f t="shared" si="67"/>
        <v>13.676437698440214</v>
      </c>
      <c r="EP235" s="15">
        <f>EM235/DN235*0.4</f>
        <v>1.6639551068878466</v>
      </c>
      <c r="EQ235" s="15">
        <f>EN235/DN235*0.4</f>
        <v>13.504480605856045</v>
      </c>
      <c r="ER235" s="17">
        <f>SIN(RADIANS(CJ235))*EH235</f>
        <v>0.42261826174069927</v>
      </c>
      <c r="ES235" s="17">
        <f t="shared" si="68"/>
        <v>0.90630778703665005</v>
      </c>
      <c r="ET235" s="16">
        <f t="shared" si="69"/>
        <v>1</v>
      </c>
      <c r="EU235" s="20">
        <f>(0.5*DZ235*DN235^2)*12*EH235</f>
        <v>1.6549456766014292</v>
      </c>
      <c r="EV235" s="20">
        <f>(0.5*EB235*DN235^2)*12</f>
        <v>12.702666874892566</v>
      </c>
      <c r="EW235" s="20">
        <f t="shared" si="70"/>
        <v>12.810019161851189</v>
      </c>
      <c r="EX235" s="14">
        <f t="shared" si="71"/>
        <v>-3.7588023544451699</v>
      </c>
      <c r="EY235" s="14">
        <f t="shared" si="72"/>
        <v>1.0928467564181332</v>
      </c>
      <c r="EZ235" s="5">
        <f t="shared" si="73"/>
        <v>-4.1074175580418579</v>
      </c>
      <c r="FA235" s="5">
        <f t="shared" si="74"/>
        <v>1.1787255986814582</v>
      </c>
      <c r="FB235" s="9">
        <f>IFERROR(INDEX('Pitcher Heights'!$B:$B,MATCH(H235,'Pitcher Heights'!A:A,0)),75)</f>
        <v>75</v>
      </c>
      <c r="FC235" s="26">
        <f>(9.58+0.31*FB235+1.02*ABS(D235)-2.57*E235-1.88*BE235)</f>
        <v>5.1833999999999953</v>
      </c>
      <c r="FD235" s="26">
        <f>17.16 -0.25*FB235-0.85*ABS(D235)+2.53*E235+0.665*BE235</f>
        <v>17.893000000000001</v>
      </c>
      <c r="FE235" s="26">
        <f t="shared" si="75"/>
        <v>-3.5194448931121487</v>
      </c>
      <c r="FF235" s="26">
        <f t="shared" si="76"/>
        <v>-4.3885193941439553</v>
      </c>
    </row>
    <row r="236" spans="1:162" x14ac:dyDescent="0.25">
      <c r="A236" t="s">
        <v>143</v>
      </c>
      <c r="B236" s="1">
        <v>45505</v>
      </c>
      <c r="C236">
        <v>92.2</v>
      </c>
      <c r="D236">
        <v>2.2999999999999998</v>
      </c>
      <c r="E236">
        <v>5.76</v>
      </c>
      <c r="F236" t="s">
        <v>114</v>
      </c>
      <c r="G236">
        <v>680757</v>
      </c>
      <c r="H236">
        <v>669432</v>
      </c>
      <c r="J236" t="s">
        <v>145</v>
      </c>
      <c r="O236">
        <v>2</v>
      </c>
      <c r="P236" t="s">
        <v>242</v>
      </c>
      <c r="Q236" t="s">
        <v>118</v>
      </c>
      <c r="R236" t="s">
        <v>119</v>
      </c>
      <c r="S236" t="s">
        <v>119</v>
      </c>
      <c r="T236" t="s">
        <v>120</v>
      </c>
      <c r="U236" t="s">
        <v>121</v>
      </c>
      <c r="V236" t="s">
        <v>129</v>
      </c>
      <c r="Y236">
        <v>0</v>
      </c>
      <c r="Z236">
        <v>0</v>
      </c>
      <c r="AA236">
        <v>2024</v>
      </c>
      <c r="AB236">
        <v>1.1399999999999999</v>
      </c>
      <c r="AC236">
        <v>1.1599999999999999</v>
      </c>
      <c r="AD236">
        <v>0.08</v>
      </c>
      <c r="AE236">
        <v>2.77</v>
      </c>
      <c r="AI236">
        <v>0</v>
      </c>
      <c r="AJ236">
        <v>1</v>
      </c>
      <c r="AK236" t="s">
        <v>123</v>
      </c>
      <c r="AR236">
        <v>-8.2035221917649093</v>
      </c>
      <c r="AS236">
        <v>-133.96073710027099</v>
      </c>
      <c r="AT236">
        <v>-4.3236111712243304</v>
      </c>
      <c r="AU236">
        <v>15.513354037353601</v>
      </c>
      <c r="AV236">
        <v>28.680280169147998</v>
      </c>
      <c r="AW236">
        <v>-17.495400094129401</v>
      </c>
      <c r="AX236">
        <v>3.3</v>
      </c>
      <c r="AY236">
        <v>1.4</v>
      </c>
      <c r="BC236">
        <v>93</v>
      </c>
      <c r="BD236">
        <v>2427</v>
      </c>
      <c r="BE236">
        <v>6.8</v>
      </c>
      <c r="BF236">
        <v>746607</v>
      </c>
      <c r="BG236">
        <v>668939</v>
      </c>
      <c r="BH236">
        <v>663624</v>
      </c>
      <c r="BI236">
        <v>702616</v>
      </c>
      <c r="BJ236">
        <v>602104</v>
      </c>
      <c r="BK236">
        <v>683002</v>
      </c>
      <c r="BL236">
        <v>681297</v>
      </c>
      <c r="BM236">
        <v>656775</v>
      </c>
      <c r="BN236">
        <v>623993</v>
      </c>
      <c r="BO236">
        <v>53.66</v>
      </c>
      <c r="BW236">
        <v>6</v>
      </c>
      <c r="BX236">
        <v>1</v>
      </c>
      <c r="BY236" t="s">
        <v>144</v>
      </c>
      <c r="BZ236">
        <v>0</v>
      </c>
      <c r="CA236">
        <v>1</v>
      </c>
      <c r="CB236">
        <v>0</v>
      </c>
      <c r="CC236">
        <v>1</v>
      </c>
      <c r="CD236">
        <v>1</v>
      </c>
      <c r="CE236">
        <v>0</v>
      </c>
      <c r="CF236">
        <v>0</v>
      </c>
      <c r="CG236">
        <v>1</v>
      </c>
      <c r="CH236" t="s">
        <v>126</v>
      </c>
      <c r="CI236" t="s">
        <v>126</v>
      </c>
      <c r="CJ236">
        <v>129</v>
      </c>
      <c r="CK236">
        <v>0</v>
      </c>
      <c r="CL236">
        <v>-3.3000000000000002E-2</v>
      </c>
      <c r="CP236">
        <v>3.3000000000000002E-2</v>
      </c>
      <c r="CR236">
        <v>-1</v>
      </c>
      <c r="CS236">
        <v>-1</v>
      </c>
      <c r="CT236">
        <v>0.442</v>
      </c>
      <c r="CU236">
        <v>0.442</v>
      </c>
      <c r="CV236">
        <v>26</v>
      </c>
      <c r="CW236">
        <v>26</v>
      </c>
      <c r="CX236">
        <v>27</v>
      </c>
      <c r="CY236">
        <v>27</v>
      </c>
      <c r="CZ236">
        <v>1</v>
      </c>
      <c r="DA236">
        <v>0</v>
      </c>
      <c r="DB236">
        <v>6</v>
      </c>
      <c r="DC236">
        <v>2</v>
      </c>
      <c r="DD236">
        <v>6</v>
      </c>
      <c r="DE236">
        <v>1</v>
      </c>
      <c r="DF236">
        <v>1.53</v>
      </c>
      <c r="DG236">
        <v>1.1399999999999999</v>
      </c>
      <c r="DH236">
        <v>1.1399999999999999</v>
      </c>
      <c r="DI236">
        <v>22.1</v>
      </c>
      <c r="DJ236" s="6">
        <f>(-AS236-SQRT(AS236^2-2*AV236*(50-BO236)))/AV236</f>
        <v>-2.7241995554663143E-2</v>
      </c>
      <c r="DK236" s="2">
        <f>AR236+AU236*$DJ236</f>
        <v>-8.6261369134884109</v>
      </c>
      <c r="DL236" s="2">
        <f>AS236+AV236*$DJ236</f>
        <v>-134.74204516514541</v>
      </c>
      <c r="DM236" s="2">
        <f>AT236+AW236*$DJ236</f>
        <v>-3.8470015596330041</v>
      </c>
      <c r="DN236" s="4">
        <f>(-DL236-SQRT(DL236^2-2*AV236*(BO236-17/12)))/AV236</f>
        <v>0.4052026135811117</v>
      </c>
      <c r="DO236" s="12">
        <f t="shared" si="58"/>
        <v>-2.3400853121436409</v>
      </c>
      <c r="DP236" s="12">
        <f t="shared" si="59"/>
        <v>-123.12072068236812</v>
      </c>
      <c r="DQ236" s="12">
        <f t="shared" si="60"/>
        <v>-10.936183403421465</v>
      </c>
      <c r="DR236" s="5">
        <f>(2 *DK236 +AU236*$DN236)/2</f>
        <v>-5.4831111128160259</v>
      </c>
      <c r="DS236" s="5">
        <f>(2 *DL236 +AV236*$DN236)/2</f>
        <v>-128.93138292375676</v>
      </c>
      <c r="DT236" s="5">
        <f>(2 *DM236 +AW236*$DN236)/2</f>
        <v>-7.3915924815272351</v>
      </c>
      <c r="DU236" s="5">
        <f>SQRT(DR236^2+DS236^2+DT236^2)</f>
        <v>129.2594354371117</v>
      </c>
      <c r="DV236" s="16">
        <f>DR236/$DU236</f>
        <v>-4.2419426437025648E-2</v>
      </c>
      <c r="DW236" s="16">
        <f>DS236/$DU236</f>
        <v>-0.99746206137876448</v>
      </c>
      <c r="DX236" s="16">
        <f>DT236/$DU236</f>
        <v>-5.7184161887535473E-2</v>
      </c>
      <c r="DY236" s="16">
        <f t="shared" si="61"/>
        <v>30.104942392117586</v>
      </c>
      <c r="DZ236" s="9">
        <f>AU236+$DY236*DV236</f>
        <v>14.236319648160274</v>
      </c>
      <c r="EA236" s="9">
        <f>AV236+$DY236*DW236</f>
        <v>-1.3482577269825633</v>
      </c>
      <c r="EB236" s="9">
        <f>AW236+$DY236*DX236+32.174</f>
        <v>12.957074006504818</v>
      </c>
      <c r="EC236" s="9">
        <f t="shared" si="62"/>
        <v>19.297055807376555</v>
      </c>
      <c r="ED236" s="22">
        <f t="shared" si="63"/>
        <v>0.21455275509904109</v>
      </c>
      <c r="EE236" s="22">
        <f t="shared" si="64"/>
        <v>0.16892677751012253</v>
      </c>
      <c r="EF236" s="22">
        <f t="shared" si="65"/>
        <v>1723.2481810110587</v>
      </c>
      <c r="EG236" s="23">
        <f t="shared" si="66"/>
        <v>0.71003221302474606</v>
      </c>
      <c r="EH236" s="12">
        <f>IF(S236="L",1,-1)</f>
        <v>1</v>
      </c>
      <c r="EI236" s="10">
        <f>DEGREES(ATAN(DM236/SQRT(DL236^2+DK236^2)))</f>
        <v>-1.632060355202269</v>
      </c>
      <c r="EJ236" s="10">
        <f>-DEGREES(ATAN(DK236/SQRT(DL236^2+DM236^2)))*EH236</f>
        <v>3.6615681399794191</v>
      </c>
      <c r="EK236" s="10">
        <f>DEGREES(ATAN(DQ236/SQRT(DP236^2+DO236^2)))</f>
        <v>-5.075057428638055</v>
      </c>
      <c r="EL236" s="10">
        <f>-DEGREES(ATAN(DO236/SQRT(DP236^2+DQ236^2)))*EH236</f>
        <v>1.0845879080769112</v>
      </c>
      <c r="EM236" s="15">
        <f>(AD236-D236- (DK236/DL236)*(17/12-BO236))*12*EH236</f>
        <v>13.495191262504676</v>
      </c>
      <c r="EN236" s="15">
        <f>(AE236-E236-(DM236/DL236)*(17/12-BO236)+0.5*32.174*DN236^2)*12</f>
        <v>13.714838337020144</v>
      </c>
      <c r="EO236" s="15">
        <f t="shared" si="67"/>
        <v>19.241023304964319</v>
      </c>
      <c r="EP236" s="15">
        <f>EM236/DN236*0.4</f>
        <v>13.321919267239148</v>
      </c>
      <c r="EQ236" s="15">
        <f>EN236/DN236*0.4</f>
        <v>13.538746175214161</v>
      </c>
      <c r="ER236" s="17">
        <f>SIN(RADIANS(CJ236))*EH236</f>
        <v>0.77714596145697101</v>
      </c>
      <c r="ES236" s="17">
        <f t="shared" si="68"/>
        <v>0.62932039104983728</v>
      </c>
      <c r="ET236" s="16">
        <f t="shared" si="69"/>
        <v>1</v>
      </c>
      <c r="EU236" s="20">
        <f>(0.5*DZ236*DN236^2)*12*EH236</f>
        <v>14.0246960208258</v>
      </c>
      <c r="EV236" s="20">
        <f>(0.5*EB236*DN236^2)*12</f>
        <v>12.764466431747806</v>
      </c>
      <c r="EW236" s="20">
        <f t="shared" si="70"/>
        <v>18.963747039121348</v>
      </c>
      <c r="EX236" s="14">
        <f t="shared" si="71"/>
        <v>-0.71290340471894709</v>
      </c>
      <c r="EY236" s="14">
        <f t="shared" si="72"/>
        <v>0.83019372931776481</v>
      </c>
      <c r="EZ236" s="5">
        <f t="shared" si="73"/>
        <v>-1.4578922932478058</v>
      </c>
      <c r="FA236" s="5">
        <f t="shared" si="74"/>
        <v>1.6060700265409658</v>
      </c>
      <c r="FB236" s="9">
        <f>IFERROR(INDEX('Pitcher Heights'!$B:$B,MATCH(H236,'Pitcher Heights'!A:A,0)),75)</f>
        <v>77</v>
      </c>
      <c r="FC236" s="26">
        <f>(9.58+0.31*FB236+1.02*ABS(D236)-2.57*E236-1.88*BE236)</f>
        <v>8.2088000000000036</v>
      </c>
      <c r="FD236" s="26">
        <f>17.16 -0.25*FB236-0.85*ABS(D236)+2.53*E236+0.665*BE236</f>
        <v>15.049799999999999</v>
      </c>
      <c r="FE236" s="26">
        <f t="shared" si="75"/>
        <v>5.1131192672391439</v>
      </c>
      <c r="FF236" s="26">
        <f t="shared" si="76"/>
        <v>-1.5110538247858383</v>
      </c>
    </row>
    <row r="237" spans="1:162" x14ac:dyDescent="0.25">
      <c r="A237" t="s">
        <v>143</v>
      </c>
      <c r="B237" s="1">
        <v>45505</v>
      </c>
      <c r="C237">
        <v>96.6</v>
      </c>
      <c r="D237">
        <v>-2.27</v>
      </c>
      <c r="E237">
        <v>5.7</v>
      </c>
      <c r="F237" t="s">
        <v>213</v>
      </c>
      <c r="G237">
        <v>682177</v>
      </c>
      <c r="H237">
        <v>572143</v>
      </c>
      <c r="I237" t="s">
        <v>162</v>
      </c>
      <c r="J237" t="s">
        <v>160</v>
      </c>
      <c r="O237">
        <v>1</v>
      </c>
      <c r="P237" t="s">
        <v>227</v>
      </c>
      <c r="Q237" t="s">
        <v>118</v>
      </c>
      <c r="R237" t="s">
        <v>119</v>
      </c>
      <c r="S237" t="s">
        <v>118</v>
      </c>
      <c r="T237" t="s">
        <v>120</v>
      </c>
      <c r="U237" t="s">
        <v>121</v>
      </c>
      <c r="V237" t="s">
        <v>129</v>
      </c>
      <c r="W237">
        <v>2</v>
      </c>
      <c r="Y237">
        <v>1</v>
      </c>
      <c r="Z237">
        <v>2</v>
      </c>
      <c r="AA237">
        <v>2024</v>
      </c>
      <c r="AB237">
        <v>-0.49</v>
      </c>
      <c r="AC237">
        <v>1.32</v>
      </c>
      <c r="AD237">
        <v>-0.57999999999999996</v>
      </c>
      <c r="AE237">
        <v>3.12</v>
      </c>
      <c r="AH237">
        <v>657041</v>
      </c>
      <c r="AI237">
        <v>0</v>
      </c>
      <c r="AJ237">
        <v>8</v>
      </c>
      <c r="AK237" t="s">
        <v>123</v>
      </c>
      <c r="AR237">
        <v>5.6671320278250903</v>
      </c>
      <c r="AS237">
        <v>-140.723025257215</v>
      </c>
      <c r="AT237">
        <v>-4.4134143794739096</v>
      </c>
      <c r="AU237">
        <v>-7.7319980976234</v>
      </c>
      <c r="AV237">
        <v>28.790394255325499</v>
      </c>
      <c r="AW237">
        <v>-13.762393210487399</v>
      </c>
      <c r="AX237">
        <v>3.41</v>
      </c>
      <c r="AY237">
        <v>1.65</v>
      </c>
      <c r="BC237">
        <v>97.8</v>
      </c>
      <c r="BD237">
        <v>2436</v>
      </c>
      <c r="BE237">
        <v>6.7</v>
      </c>
      <c r="BF237">
        <v>746607</v>
      </c>
      <c r="BG237">
        <v>668939</v>
      </c>
      <c r="BH237">
        <v>663624</v>
      </c>
      <c r="BI237">
        <v>702616</v>
      </c>
      <c r="BJ237">
        <v>602104</v>
      </c>
      <c r="BK237">
        <v>683002</v>
      </c>
      <c r="BL237">
        <v>596103</v>
      </c>
      <c r="BM237">
        <v>656775</v>
      </c>
      <c r="BN237">
        <v>623993</v>
      </c>
      <c r="BO237">
        <v>53.81</v>
      </c>
      <c r="BQ237">
        <v>0</v>
      </c>
      <c r="BR237">
        <v>0</v>
      </c>
      <c r="BS237">
        <v>1</v>
      </c>
      <c r="BT237">
        <v>0</v>
      </c>
      <c r="BU237">
        <v>0</v>
      </c>
      <c r="BW237">
        <v>70</v>
      </c>
      <c r="BX237">
        <v>5</v>
      </c>
      <c r="BY237" t="s">
        <v>144</v>
      </c>
      <c r="BZ237">
        <v>10</v>
      </c>
      <c r="CA237">
        <v>3</v>
      </c>
      <c r="CB237">
        <v>10</v>
      </c>
      <c r="CC237">
        <v>3</v>
      </c>
      <c r="CD237">
        <v>3</v>
      </c>
      <c r="CE237">
        <v>10</v>
      </c>
      <c r="CF237">
        <v>10</v>
      </c>
      <c r="CG237">
        <v>3</v>
      </c>
      <c r="CH237" t="s">
        <v>125</v>
      </c>
      <c r="CI237" t="s">
        <v>126</v>
      </c>
      <c r="CJ237">
        <v>205</v>
      </c>
      <c r="CK237">
        <v>0</v>
      </c>
      <c r="CL237">
        <v>-0.27500000000000002</v>
      </c>
      <c r="CM237">
        <v>74.099999999999994</v>
      </c>
      <c r="CN237">
        <v>6.6</v>
      </c>
      <c r="CP237">
        <v>0.27500000000000002</v>
      </c>
      <c r="CR237">
        <v>7</v>
      </c>
      <c r="CS237">
        <v>7</v>
      </c>
      <c r="CT237">
        <v>0.999</v>
      </c>
      <c r="CU237">
        <v>0.999</v>
      </c>
      <c r="CV237">
        <v>34</v>
      </c>
      <c r="CW237">
        <v>27</v>
      </c>
      <c r="CX237">
        <v>34</v>
      </c>
      <c r="CY237">
        <v>27</v>
      </c>
      <c r="CZ237">
        <v>1</v>
      </c>
      <c r="DA237">
        <v>0</v>
      </c>
      <c r="DB237">
        <v>1</v>
      </c>
      <c r="DC237">
        <v>2</v>
      </c>
      <c r="DD237">
        <v>3</v>
      </c>
      <c r="DE237">
        <v>2</v>
      </c>
      <c r="DF237">
        <v>1.1000000000000001</v>
      </c>
      <c r="DG237">
        <v>0.49</v>
      </c>
      <c r="DH237">
        <v>-0.49</v>
      </c>
      <c r="DI237">
        <v>39.4</v>
      </c>
      <c r="DJ237" s="6">
        <f>(-AS237-SQRT(AS237^2-2*AV237*(50-BO237)))/AV237</f>
        <v>-2.6999888476253127E-2</v>
      </c>
      <c r="DK237" s="2">
        <f>AR237+AU237*$DJ237</f>
        <v>5.8758951141595235</v>
      </c>
      <c r="DL237" s="2">
        <f>AS237+AV237*$DJ237</f>
        <v>-141.50036269129615</v>
      </c>
      <c r="DM237" s="2">
        <f>AT237+AW237*$DJ237</f>
        <v>-4.0418312976244062</v>
      </c>
      <c r="DN237" s="4">
        <f>(-DL237-SQRT(DL237^2-2*AV237*(BO237-17/12)))/AV237</f>
        <v>0.38537897064602472</v>
      </c>
      <c r="DO237" s="12">
        <f t="shared" si="58"/>
        <v>2.8961456462603961</v>
      </c>
      <c r="DP237" s="12">
        <f t="shared" si="59"/>
        <v>-130.40515018868558</v>
      </c>
      <c r="DQ237" s="12">
        <f t="shared" si="60"/>
        <v>-9.3455682267078792</v>
      </c>
      <c r="DR237" s="5">
        <f>(2 *DK237 +AU237*$DN237)/2</f>
        <v>4.3860203802099598</v>
      </c>
      <c r="DS237" s="5">
        <f>(2 *DL237 +AV237*$DN237)/2</f>
        <v>-135.95275643999088</v>
      </c>
      <c r="DT237" s="5">
        <f>(2 *DM237 +AW237*$DN237)/2</f>
        <v>-6.6936997621661423</v>
      </c>
      <c r="DU237" s="5">
        <f>SQRT(DR237^2+DS237^2+DT237^2)</f>
        <v>136.18808602412005</v>
      </c>
      <c r="DV237" s="16">
        <f>DR237/$DU237</f>
        <v>3.2205609963805192E-2</v>
      </c>
      <c r="DW237" s="16">
        <f>DS237/$DU237</f>
        <v>-0.99827202517489311</v>
      </c>
      <c r="DX237" s="16">
        <f>DT237/$DU237</f>
        <v>-4.9150406306324265E-2</v>
      </c>
      <c r="DY237" s="16">
        <f t="shared" si="61"/>
        <v>29.89459684827716</v>
      </c>
      <c r="DZ237" s="9">
        <f>AU237+$DY237*DV237</f>
        <v>-6.7692243715025855</v>
      </c>
      <c r="EA237" s="9">
        <f>AV237+$DY237*DW237</f>
        <v>-1.0525454821911175</v>
      </c>
      <c r="EB237" s="9">
        <f>AW237+$DY237*DX237+32.174</f>
        <v>16.942275208056017</v>
      </c>
      <c r="EC237" s="9">
        <f t="shared" si="62"/>
        <v>18.274871813759326</v>
      </c>
      <c r="ED237" s="22">
        <f t="shared" si="63"/>
        <v>0.18303901033345871</v>
      </c>
      <c r="EE237" s="22">
        <f t="shared" si="64"/>
        <v>0.13063008793640415</v>
      </c>
      <c r="EF237" s="22">
        <f t="shared" si="65"/>
        <v>1404.0074496722311</v>
      </c>
      <c r="EG237" s="23">
        <f t="shared" si="66"/>
        <v>0.57635773796068601</v>
      </c>
      <c r="EH237" s="12">
        <f>IF(S237="L",1,-1)</f>
        <v>-1</v>
      </c>
      <c r="EI237" s="10">
        <f>DEGREES(ATAN(DM237/SQRT(DL237^2+DK237^2)))</f>
        <v>-1.6347497142292415</v>
      </c>
      <c r="EJ237" s="10">
        <f>-DEGREES(ATAN(DK237/SQRT(DL237^2+DM237^2)))*EH237</f>
        <v>2.3769102000132727</v>
      </c>
      <c r="EK237" s="10">
        <f>DEGREES(ATAN(DQ237/SQRT(DP237^2+DO237^2)))</f>
        <v>-4.0981233969577167</v>
      </c>
      <c r="EL237" s="10">
        <f>-DEGREES(ATAN(DO237/SQRT(DP237^2+DQ237^2)))*EH237</f>
        <v>1.2690094568368766</v>
      </c>
      <c r="EM237" s="15">
        <f>(AD237-D237- (DK237/DL237)*(17/12-BO237))*12*EH237</f>
        <v>5.8280092369375698</v>
      </c>
      <c r="EN237" s="15">
        <f>(AE237-E237-(DM237/DL237)*(17/12-BO237)+0.5*32.174*DN237^2)*12</f>
        <v>15.669130743793325</v>
      </c>
      <c r="EO237" s="15">
        <f t="shared" si="67"/>
        <v>16.717875161991095</v>
      </c>
      <c r="EP237" s="15">
        <f>EM237/DN237*0.4</f>
        <v>6.0491201449501695</v>
      </c>
      <c r="EQ237" s="15">
        <f>EN237/DN237*0.4</f>
        <v>16.263607448560666</v>
      </c>
      <c r="ER237" s="17">
        <f>SIN(RADIANS(CJ237))*EH237</f>
        <v>0.42261826174069927</v>
      </c>
      <c r="ES237" s="17">
        <f t="shared" si="68"/>
        <v>0.90630778703665005</v>
      </c>
      <c r="ET237" s="16">
        <f t="shared" si="69"/>
        <v>1</v>
      </c>
      <c r="EU237" s="20">
        <f>(0.5*DZ237*DN237^2)*12*EH237</f>
        <v>6.0320673864002776</v>
      </c>
      <c r="EV237" s="20">
        <f>(0.5*EB237*DN237^2)*12</f>
        <v>15.097290343065954</v>
      </c>
      <c r="EW237" s="20">
        <f t="shared" si="70"/>
        <v>16.25773700909528</v>
      </c>
      <c r="EX237" s="14">
        <f t="shared" si="71"/>
        <v>-0.83874916822100509</v>
      </c>
      <c r="EY237" s="14">
        <f t="shared" si="72"/>
        <v>0.36277669212896413</v>
      </c>
      <c r="EZ237" s="5">
        <f t="shared" si="73"/>
        <v>-1.2372701040211185</v>
      </c>
      <c r="FA237" s="5">
        <f t="shared" si="74"/>
        <v>0.51759030177419696</v>
      </c>
      <c r="FB237" s="9">
        <f>IFERROR(INDEX('Pitcher Heights'!$B:$B,MATCH(H237,'Pitcher Heights'!A:A,0)),75)</f>
        <v>76</v>
      </c>
      <c r="FC237" s="26">
        <f>(9.58+0.31*FB237+1.02*ABS(D237)-2.57*E237-1.88*BE237)</f>
        <v>8.2103999999999964</v>
      </c>
      <c r="FD237" s="26">
        <f>17.16 -0.25*FB237-0.85*ABS(D237)+2.53*E237+0.665*BE237</f>
        <v>15.106999999999999</v>
      </c>
      <c r="FE237" s="26">
        <f t="shared" si="75"/>
        <v>-2.1612798550498269</v>
      </c>
      <c r="FF237" s="26">
        <f t="shared" si="76"/>
        <v>1.156607448560667</v>
      </c>
    </row>
    <row r="238" spans="1:162" x14ac:dyDescent="0.25">
      <c r="A238" t="s">
        <v>143</v>
      </c>
      <c r="B238" s="1">
        <v>45505</v>
      </c>
      <c r="C238">
        <v>92</v>
      </c>
      <c r="D238">
        <v>-1.63</v>
      </c>
      <c r="E238">
        <v>6.26</v>
      </c>
      <c r="F238" t="s">
        <v>178</v>
      </c>
      <c r="G238">
        <v>608070</v>
      </c>
      <c r="H238">
        <v>544150</v>
      </c>
      <c r="J238" t="s">
        <v>116</v>
      </c>
      <c r="O238">
        <v>11</v>
      </c>
      <c r="P238" t="s">
        <v>186</v>
      </c>
      <c r="Q238" t="s">
        <v>118</v>
      </c>
      <c r="R238" t="s">
        <v>119</v>
      </c>
      <c r="S238" t="s">
        <v>118</v>
      </c>
      <c r="T238" t="s">
        <v>120</v>
      </c>
      <c r="U238" t="s">
        <v>121</v>
      </c>
      <c r="V238" t="s">
        <v>122</v>
      </c>
      <c r="Y238">
        <v>0</v>
      </c>
      <c r="Z238">
        <v>0</v>
      </c>
      <c r="AA238">
        <v>2024</v>
      </c>
      <c r="AB238">
        <v>-0.16</v>
      </c>
      <c r="AC238">
        <v>1.06</v>
      </c>
      <c r="AD238">
        <v>-1.27</v>
      </c>
      <c r="AE238">
        <v>3.17</v>
      </c>
      <c r="AG238">
        <v>657041</v>
      </c>
      <c r="AI238">
        <v>0</v>
      </c>
      <c r="AJ238">
        <v>7</v>
      </c>
      <c r="AK238" t="s">
        <v>123</v>
      </c>
      <c r="AR238">
        <v>1.2962249132669901</v>
      </c>
      <c r="AS238">
        <v>-134.11009065935301</v>
      </c>
      <c r="AT238">
        <v>-4.40388196515676</v>
      </c>
      <c r="AU238">
        <v>-2.2420068561029001</v>
      </c>
      <c r="AV238">
        <v>24.9268232835853</v>
      </c>
      <c r="AW238">
        <v>-18.656135136638401</v>
      </c>
      <c r="AX238">
        <v>3.53</v>
      </c>
      <c r="AY238">
        <v>1.55</v>
      </c>
      <c r="BC238">
        <v>93.2</v>
      </c>
      <c r="BD238">
        <v>2355</v>
      </c>
      <c r="BE238">
        <v>6.6</v>
      </c>
      <c r="BF238">
        <v>746607</v>
      </c>
      <c r="BG238">
        <v>668939</v>
      </c>
      <c r="BH238">
        <v>663624</v>
      </c>
      <c r="BI238">
        <v>702616</v>
      </c>
      <c r="BJ238">
        <v>602104</v>
      </c>
      <c r="BK238">
        <v>683002</v>
      </c>
      <c r="BL238">
        <v>681297</v>
      </c>
      <c r="BM238">
        <v>656775</v>
      </c>
      <c r="BN238">
        <v>623993</v>
      </c>
      <c r="BO238">
        <v>53.91</v>
      </c>
      <c r="BW238">
        <v>55</v>
      </c>
      <c r="BX238">
        <v>1</v>
      </c>
      <c r="BY238" t="s">
        <v>144</v>
      </c>
      <c r="BZ238">
        <v>5</v>
      </c>
      <c r="CA238">
        <v>2</v>
      </c>
      <c r="CB238">
        <v>5</v>
      </c>
      <c r="CC238">
        <v>2</v>
      </c>
      <c r="CD238">
        <v>2</v>
      </c>
      <c r="CE238">
        <v>5</v>
      </c>
      <c r="CF238">
        <v>5</v>
      </c>
      <c r="CG238">
        <v>2</v>
      </c>
      <c r="CH238" t="s">
        <v>126</v>
      </c>
      <c r="CI238" t="s">
        <v>126</v>
      </c>
      <c r="CJ238">
        <v>209</v>
      </c>
      <c r="CK238">
        <v>0</v>
      </c>
      <c r="CL238">
        <v>5.0999999999999997E-2</v>
      </c>
      <c r="CP238">
        <v>-5.0999999999999997E-2</v>
      </c>
      <c r="CR238">
        <v>3</v>
      </c>
      <c r="CS238">
        <v>3</v>
      </c>
      <c r="CT238">
        <v>0.96099999999999997</v>
      </c>
      <c r="CU238">
        <v>0.96099999999999997</v>
      </c>
      <c r="CV238">
        <v>34</v>
      </c>
      <c r="CW238">
        <v>31</v>
      </c>
      <c r="CX238">
        <v>35</v>
      </c>
      <c r="CY238">
        <v>32</v>
      </c>
      <c r="CZ238">
        <v>1</v>
      </c>
      <c r="DA238">
        <v>3</v>
      </c>
      <c r="DB238">
        <v>4</v>
      </c>
      <c r="DC238">
        <v>2</v>
      </c>
      <c r="DD238">
        <v>5</v>
      </c>
      <c r="DE238">
        <v>1</v>
      </c>
      <c r="DF238">
        <v>1.6</v>
      </c>
      <c r="DG238">
        <v>0.16</v>
      </c>
      <c r="DH238">
        <v>-0.16</v>
      </c>
      <c r="DI238">
        <v>43.3</v>
      </c>
      <c r="DJ238" s="6">
        <f>(-AS238-SQRT(AS238^2-2*AV238*(50-BO238)))/AV238</f>
        <v>-2.9076580443994027E-2</v>
      </c>
      <c r="DK238" s="2">
        <f>AR238+AU238*$DJ238</f>
        <v>1.3614148059744522</v>
      </c>
      <c r="DL238" s="2">
        <f>AS238+AV238*$DJ238</f>
        <v>-134.8348774417714</v>
      </c>
      <c r="DM238" s="2">
        <f>AT238+AW238*$DJ238</f>
        <v>-3.86142535108227</v>
      </c>
      <c r="DN238" s="4">
        <f>(-DL238-SQRT(DL238^2-2*AV238*(BO238-17/12)))/AV238</f>
        <v>0.40443500695779727</v>
      </c>
      <c r="DO238" s="12">
        <f t="shared" si="58"/>
        <v>0.45466874752704667</v>
      </c>
      <c r="DP238" s="12">
        <f t="shared" si="59"/>
        <v>-124.75359749363879</v>
      </c>
      <c r="DQ238" s="12">
        <f t="shared" si="60"/>
        <v>-11.406619494874228</v>
      </c>
      <c r="DR238" s="5">
        <f>(2 *DK238 +AU238*$DN238)/2</f>
        <v>0.90804177675074937</v>
      </c>
      <c r="DS238" s="5">
        <f>(2 *DL238 +AV238*$DN238)/2</f>
        <v>-129.7942374677051</v>
      </c>
      <c r="DT238" s="5">
        <f>(2 *DM238 +AW238*$DN238)/2</f>
        <v>-7.6340224229782487</v>
      </c>
      <c r="DU238" s="5">
        <f>SQRT(DR238^2+DS238^2+DT238^2)</f>
        <v>130.02171710158993</v>
      </c>
      <c r="DV238" s="16">
        <f>DR238/$DU238</f>
        <v>6.9837700731276197E-3</v>
      </c>
      <c r="DW238" s="16">
        <f>DS238/$DU238</f>
        <v>-0.99825044893302639</v>
      </c>
      <c r="DX238" s="16">
        <f>DT238/$DU238</f>
        <v>-5.8713441055493476E-2</v>
      </c>
      <c r="DY238" s="16">
        <f t="shared" si="61"/>
        <v>25.692550555549747</v>
      </c>
      <c r="DZ238" s="9">
        <f>AU238+$DY238*DV238</f>
        <v>-2.0625759904307333</v>
      </c>
      <c r="EA238" s="9">
        <f>AV238+$DY238*DW238</f>
        <v>-0.7207768427267105</v>
      </c>
      <c r="EB238" s="9">
        <f>AW238+$DY238*DX238+32.174</f>
        <v>12.009366810753043</v>
      </c>
      <c r="EC238" s="9">
        <f t="shared" si="62"/>
        <v>12.206499505121407</v>
      </c>
      <c r="ED238" s="22">
        <f t="shared" si="63"/>
        <v>0.13413029999304921</v>
      </c>
      <c r="EE238" s="22">
        <f t="shared" si="64"/>
        <v>8.4575127547632217E-2</v>
      </c>
      <c r="EF238" s="22">
        <f t="shared" si="65"/>
        <v>867.85193305387429</v>
      </c>
      <c r="EG238" s="23">
        <f t="shared" si="66"/>
        <v>0.36851462125429907</v>
      </c>
      <c r="EH238" s="12">
        <f>IF(S238="L",1,-1)</f>
        <v>-1</v>
      </c>
      <c r="EI238" s="10">
        <f>DEGREES(ATAN(DM238/SQRT(DL238^2+DK238^2)))</f>
        <v>-1.6403148655691062</v>
      </c>
      <c r="EJ238" s="10">
        <f>-DEGREES(ATAN(DK238/SQRT(DL238^2+DM238^2)))*EH238</f>
        <v>0.57825326305556879</v>
      </c>
      <c r="EK238" s="10">
        <f>DEGREES(ATAN(DQ238/SQRT(DP238^2+DO238^2)))</f>
        <v>-5.2241755748368757</v>
      </c>
      <c r="EL238" s="10">
        <f>-DEGREES(ATAN(DO238/SQRT(DP238^2+DQ238^2)))*EH238</f>
        <v>0.20794809188954433</v>
      </c>
      <c r="EM238" s="15">
        <f>(AD238-D238- (DK238/DL238)*(17/12-BO238))*12*EH238</f>
        <v>2.0402417330766296</v>
      </c>
      <c r="EN238" s="15">
        <f>(AE238-E238-(DM238/DL238)*(17/12-BO238)+0.5*32.174*DN238^2)*12</f>
        <v>12.535519918791858</v>
      </c>
      <c r="EO238" s="15">
        <f t="shared" si="67"/>
        <v>12.700466367965191</v>
      </c>
      <c r="EP238" s="15">
        <f>EM238/DN238*0.4</f>
        <v>2.0178685800950249</v>
      </c>
      <c r="EQ238" s="15">
        <f>EN238/DN238*0.4</f>
        <v>12.398056254413149</v>
      </c>
      <c r="ER238" s="17">
        <f>SIN(RADIANS(CJ238))*EH238</f>
        <v>0.48480962024633695</v>
      </c>
      <c r="ES238" s="17">
        <f t="shared" si="68"/>
        <v>0.87461970713939585</v>
      </c>
      <c r="ET238" s="16">
        <f t="shared" si="69"/>
        <v>1</v>
      </c>
      <c r="EU238" s="20">
        <f>(0.5*DZ238*DN238^2)*12*EH238</f>
        <v>2.0242245537736969</v>
      </c>
      <c r="EV238" s="20">
        <f>(0.5*EB238*DN238^2)*12</f>
        <v>11.786065234146632</v>
      </c>
      <c r="EW238" s="20">
        <f t="shared" si="70"/>
        <v>11.95862946778017</v>
      </c>
      <c r="EX238" s="14">
        <f t="shared" si="71"/>
        <v>-3.7734340571674623</v>
      </c>
      <c r="EY238" s="14">
        <f t="shared" si="72"/>
        <v>1.3268122312481889</v>
      </c>
      <c r="EZ238" s="5">
        <f t="shared" si="73"/>
        <v>-4.1170665437279492</v>
      </c>
      <c r="FA238" s="5">
        <f t="shared" si="74"/>
        <v>1.4274417435083961</v>
      </c>
      <c r="FB238" s="9">
        <f>IFERROR(INDEX('Pitcher Heights'!$B:$B,MATCH(H238,'Pitcher Heights'!A:A,0)),75)</f>
        <v>75</v>
      </c>
      <c r="FC238" s="26">
        <f>(9.58+0.31*FB238+1.02*ABS(D238)-2.57*E238-1.88*BE238)</f>
        <v>5.9963999999999995</v>
      </c>
      <c r="FD238" s="26">
        <f>17.16 -0.25*FB238-0.85*ABS(D238)+2.53*E238+0.665*BE238</f>
        <v>17.251299999999997</v>
      </c>
      <c r="FE238" s="26">
        <f t="shared" si="75"/>
        <v>-3.9785314199049746</v>
      </c>
      <c r="FF238" s="26">
        <f t="shared" si="76"/>
        <v>-4.8532437455868482</v>
      </c>
    </row>
    <row r="239" spans="1:162" x14ac:dyDescent="0.25">
      <c r="A239" t="s">
        <v>143</v>
      </c>
      <c r="B239" s="1">
        <v>45505</v>
      </c>
      <c r="C239">
        <v>89.1</v>
      </c>
      <c r="D239">
        <v>-1.41</v>
      </c>
      <c r="E239">
        <v>5.36</v>
      </c>
      <c r="F239" t="s">
        <v>134</v>
      </c>
      <c r="G239">
        <v>683002</v>
      </c>
      <c r="H239">
        <v>594902</v>
      </c>
      <c r="J239" t="s">
        <v>145</v>
      </c>
      <c r="O239">
        <v>7</v>
      </c>
      <c r="P239" t="s">
        <v>172</v>
      </c>
      <c r="Q239" t="s">
        <v>118</v>
      </c>
      <c r="R239" t="s">
        <v>119</v>
      </c>
      <c r="S239" t="s">
        <v>118</v>
      </c>
      <c r="T239" t="s">
        <v>120</v>
      </c>
      <c r="U239" t="s">
        <v>121</v>
      </c>
      <c r="V239" t="s">
        <v>129</v>
      </c>
      <c r="Y239">
        <v>1</v>
      </c>
      <c r="Z239">
        <v>1</v>
      </c>
      <c r="AA239">
        <v>2024</v>
      </c>
      <c r="AB239">
        <v>-0.77</v>
      </c>
      <c r="AC239">
        <v>1.17</v>
      </c>
      <c r="AD239">
        <v>-0.52</v>
      </c>
      <c r="AE239">
        <v>2.17</v>
      </c>
      <c r="AI239">
        <v>0</v>
      </c>
      <c r="AJ239">
        <v>4</v>
      </c>
      <c r="AK239" t="s">
        <v>140</v>
      </c>
      <c r="AR239">
        <v>3.8349639606936998</v>
      </c>
      <c r="AS239">
        <v>-129.62127256746001</v>
      </c>
      <c r="AT239">
        <v>-4.2552969149862996</v>
      </c>
      <c r="AU239">
        <v>-9.5028948886096707</v>
      </c>
      <c r="AV239">
        <v>28.963560343695701</v>
      </c>
      <c r="AW239">
        <v>-18.355640345095001</v>
      </c>
      <c r="AX239">
        <v>3.7</v>
      </c>
      <c r="AY239">
        <v>1.78</v>
      </c>
      <c r="BC239">
        <v>89.8</v>
      </c>
      <c r="BD239">
        <v>2070</v>
      </c>
      <c r="BE239">
        <v>6.9</v>
      </c>
      <c r="BF239">
        <v>746607</v>
      </c>
      <c r="BG239">
        <v>666310</v>
      </c>
      <c r="BH239">
        <v>647304</v>
      </c>
      <c r="BI239">
        <v>671289</v>
      </c>
      <c r="BJ239">
        <v>608070</v>
      </c>
      <c r="BK239">
        <v>677587</v>
      </c>
      <c r="BL239">
        <v>680757</v>
      </c>
      <c r="BM239">
        <v>657041</v>
      </c>
      <c r="BN239">
        <v>678877</v>
      </c>
      <c r="BO239">
        <v>53.62</v>
      </c>
      <c r="BW239">
        <v>27</v>
      </c>
      <c r="BX239">
        <v>3</v>
      </c>
      <c r="BY239" t="s">
        <v>144</v>
      </c>
      <c r="BZ239">
        <v>5</v>
      </c>
      <c r="CA239">
        <v>1</v>
      </c>
      <c r="CB239">
        <v>1</v>
      </c>
      <c r="CC239">
        <v>5</v>
      </c>
      <c r="CD239">
        <v>1</v>
      </c>
      <c r="CE239">
        <v>5</v>
      </c>
      <c r="CF239">
        <v>1</v>
      </c>
      <c r="CG239">
        <v>5</v>
      </c>
      <c r="CH239" t="s">
        <v>125</v>
      </c>
      <c r="CI239" t="s">
        <v>126</v>
      </c>
      <c r="CJ239">
        <v>216</v>
      </c>
      <c r="CK239">
        <v>0</v>
      </c>
      <c r="CL239">
        <v>-5.0999999999999997E-2</v>
      </c>
      <c r="CP239">
        <v>5.0999999999999997E-2</v>
      </c>
      <c r="CR239">
        <v>4</v>
      </c>
      <c r="CS239">
        <v>-4</v>
      </c>
      <c r="CT239">
        <v>0.88600000000000001</v>
      </c>
      <c r="CU239">
        <v>0.114</v>
      </c>
      <c r="CV239">
        <v>32</v>
      </c>
      <c r="CW239">
        <v>23</v>
      </c>
      <c r="CX239">
        <v>32</v>
      </c>
      <c r="CY239">
        <v>23</v>
      </c>
      <c r="CZ239">
        <v>2</v>
      </c>
      <c r="DA239">
        <v>1</v>
      </c>
      <c r="DB239">
        <v>6</v>
      </c>
      <c r="DC239">
        <v>1</v>
      </c>
      <c r="DD239">
        <v>6</v>
      </c>
      <c r="DE239">
        <v>1</v>
      </c>
      <c r="DF239">
        <v>1.72</v>
      </c>
      <c r="DG239">
        <v>0.77</v>
      </c>
      <c r="DH239">
        <v>-0.77</v>
      </c>
      <c r="DI239">
        <v>38.9</v>
      </c>
      <c r="DJ239" s="6">
        <f>(-AS239-SQRT(AS239^2-2*AV239*(50-BO239)))/AV239</f>
        <v>-2.7840915772851822E-2</v>
      </c>
      <c r="DK239" s="2">
        <f>AR239+AU239*$DJ239</f>
        <v>4.0995332568857457</v>
      </c>
      <c r="DL239" s="2">
        <f>AS239+AV239*$DJ239</f>
        <v>-130.42764461147075</v>
      </c>
      <c r="DM239" s="2">
        <f>AT239+AW239*$DJ239</f>
        <v>-3.7442590781817491</v>
      </c>
      <c r="DN239" s="4">
        <f>(-DL239-SQRT(DL239^2-2*AV239*(BO239-17/12)))/AV239</f>
        <v>0.41981658757763074</v>
      </c>
      <c r="DO239" s="12">
        <f t="shared" si="58"/>
        <v>0.11006035264072445</v>
      </c>
      <c r="DP239" s="12">
        <f t="shared" si="59"/>
        <v>-118.26826154388164</v>
      </c>
      <c r="DQ239" s="12">
        <f t="shared" si="60"/>
        <v>-11.450261370661817</v>
      </c>
      <c r="DR239" s="5">
        <f>(2 *DK239 +AU239*$DN239)/2</f>
        <v>2.1047968047632351</v>
      </c>
      <c r="DS239" s="5">
        <f>(2 *DL239 +AV239*$DN239)/2</f>
        <v>-124.34795307767619</v>
      </c>
      <c r="DT239" s="5">
        <f>(2 *DM239 +AW239*$DN239)/2</f>
        <v>-7.5972602244217828</v>
      </c>
      <c r="DU239" s="5">
        <f>SQRT(DR239^2+DS239^2+DT239^2)</f>
        <v>124.59760016595378</v>
      </c>
      <c r="DV239" s="16">
        <f>DR239/$DU239</f>
        <v>1.6892755574423733E-2</v>
      </c>
      <c r="DW239" s="16">
        <f>DS239/$DU239</f>
        <v>-0.99799637322111279</v>
      </c>
      <c r="DX239" s="16">
        <f>DT239/$DU239</f>
        <v>-6.0974370407639117E-2</v>
      </c>
      <c r="DY239" s="16">
        <f t="shared" si="61"/>
        <v>29.908624039206032</v>
      </c>
      <c r="DZ239" s="9">
        <f>AU239+$DY239*DV239</f>
        <v>-8.9976558131480289</v>
      </c>
      <c r="EA239" s="9">
        <f>AV239+$DY239*DW239</f>
        <v>-0.88513797546570672</v>
      </c>
      <c r="EB239" s="9">
        <f>AW239+$DY239*DX239+32.174</f>
        <v>11.994700134355632</v>
      </c>
      <c r="EC239" s="9">
        <f t="shared" si="62"/>
        <v>15.020456407200118</v>
      </c>
      <c r="ED239" s="22">
        <f t="shared" si="63"/>
        <v>0.17973444973364719</v>
      </c>
      <c r="EE239" s="22">
        <f t="shared" si="64"/>
        <v>0.12708202286260262</v>
      </c>
      <c r="EF239" s="22">
        <f t="shared" si="65"/>
        <v>1249.6283615544644</v>
      </c>
      <c r="EG239" s="23">
        <f t="shared" si="66"/>
        <v>0.60368519881858185</v>
      </c>
      <c r="EH239" s="12">
        <f>IF(S239="L",1,-1)</f>
        <v>-1</v>
      </c>
      <c r="EI239" s="10">
        <f>DEGREES(ATAN(DM239/SQRT(DL239^2+DK239^2)))</f>
        <v>-1.6435590287855533</v>
      </c>
      <c r="EJ239" s="10">
        <f>-DEGREES(ATAN(DK239/SQRT(DL239^2+DM239^2)))*EH239</f>
        <v>1.7995572707983447</v>
      </c>
      <c r="EK239" s="10">
        <f>DEGREES(ATAN(DQ239/SQRT(DP239^2+DO239^2)))</f>
        <v>-5.5299115242212942</v>
      </c>
      <c r="EL239" s="10">
        <f>-DEGREES(ATAN(DO239/SQRT(DP239^2+DQ239^2)))*EH239</f>
        <v>5.3071245532478453E-2</v>
      </c>
      <c r="EM239" s="15">
        <f>(AD239-D239- (DK239/DL239)*(17/12-BO239))*12*EH239</f>
        <v>9.0099332276805413</v>
      </c>
      <c r="EN239" s="15">
        <f>(AE239-E239-(DM239/DL239)*(17/12-BO239)+0.5*32.174*DN239^2)*12</f>
        <v>13.726788673758913</v>
      </c>
      <c r="EO239" s="15">
        <f t="shared" si="67"/>
        <v>16.419610959498947</v>
      </c>
      <c r="EP239" s="15">
        <f>EM239/DN239*0.4</f>
        <v>8.5846376672903251</v>
      </c>
      <c r="EQ239" s="15">
        <f>EN239/DN239*0.4</f>
        <v>13.078843552098201</v>
      </c>
      <c r="ER239" s="17">
        <f>SIN(RADIANS(CJ239))*EH239</f>
        <v>0.58778525229247303</v>
      </c>
      <c r="ES239" s="17">
        <f t="shared" si="68"/>
        <v>0.80901699437494756</v>
      </c>
      <c r="ET239" s="16">
        <f t="shared" si="69"/>
        <v>1</v>
      </c>
      <c r="EU239" s="20">
        <f>(0.5*DZ239*DN239^2)*12*EH239</f>
        <v>9.5148033082134162</v>
      </c>
      <c r="EV239" s="20">
        <f>(0.5*EB239*DN239^2)*12</f>
        <v>12.68410515910421</v>
      </c>
      <c r="EW239" s="20">
        <f t="shared" si="70"/>
        <v>15.856166172224704</v>
      </c>
      <c r="EX239" s="14">
        <f t="shared" si="71"/>
        <v>0.1947826742809422</v>
      </c>
      <c r="EY239" s="14">
        <f t="shared" si="72"/>
        <v>-0.14380273985873693</v>
      </c>
      <c r="EZ239" s="5">
        <f t="shared" si="73"/>
        <v>-0.64127194269280174</v>
      </c>
      <c r="FA239" s="5">
        <f t="shared" si="74"/>
        <v>0.4430443664991266</v>
      </c>
      <c r="FB239" s="9">
        <f>IFERROR(INDEX('Pitcher Heights'!$B:$B,MATCH(H239,'Pitcher Heights'!A:A,0)),75)</f>
        <v>76</v>
      </c>
      <c r="FC239" s="26">
        <f>(9.58+0.31*FB239+1.02*ABS(D239)-2.57*E239-1.88*BE239)</f>
        <v>7.8310000000000048</v>
      </c>
      <c r="FD239" s="26">
        <f>17.16 -0.25*FB239-0.85*ABS(D239)+2.53*E239+0.665*BE239</f>
        <v>15.110800000000001</v>
      </c>
      <c r="FE239" s="26">
        <f t="shared" si="75"/>
        <v>0.75363766729032022</v>
      </c>
      <c r="FF239" s="26">
        <f t="shared" si="76"/>
        <v>-2.0319564479018002</v>
      </c>
    </row>
    <row r="240" spans="1:162" x14ac:dyDescent="0.25">
      <c r="A240" t="s">
        <v>209</v>
      </c>
      <c r="B240" s="1">
        <v>45505</v>
      </c>
      <c r="C240">
        <v>89.6</v>
      </c>
      <c r="D240">
        <v>-2.4300000000000002</v>
      </c>
      <c r="E240">
        <v>5.48</v>
      </c>
      <c r="F240" t="s">
        <v>213</v>
      </c>
      <c r="G240">
        <v>657041</v>
      </c>
      <c r="H240">
        <v>572143</v>
      </c>
      <c r="J240" t="s">
        <v>116</v>
      </c>
      <c r="O240">
        <v>14</v>
      </c>
      <c r="P240" t="s">
        <v>239</v>
      </c>
      <c r="Q240" t="s">
        <v>118</v>
      </c>
      <c r="R240" t="s">
        <v>118</v>
      </c>
      <c r="S240" t="s">
        <v>118</v>
      </c>
      <c r="T240" t="s">
        <v>120</v>
      </c>
      <c r="U240" t="s">
        <v>121</v>
      </c>
      <c r="V240" t="s">
        <v>122</v>
      </c>
      <c r="Y240">
        <v>0</v>
      </c>
      <c r="Z240">
        <v>1</v>
      </c>
      <c r="AA240">
        <v>2024</v>
      </c>
      <c r="AB240">
        <v>0.44</v>
      </c>
      <c r="AC240">
        <v>0.26</v>
      </c>
      <c r="AD240">
        <v>1.01</v>
      </c>
      <c r="AE240">
        <v>1.46</v>
      </c>
      <c r="AI240">
        <v>0</v>
      </c>
      <c r="AJ240">
        <v>8</v>
      </c>
      <c r="AK240" t="s">
        <v>123</v>
      </c>
      <c r="AR240">
        <v>7.6462698061647796</v>
      </c>
      <c r="AS240">
        <v>-130.42480307852099</v>
      </c>
      <c r="AT240">
        <v>-4.6028702205122203</v>
      </c>
      <c r="AU240">
        <v>3.6192322305809901</v>
      </c>
      <c r="AV240">
        <v>24.003205027943899</v>
      </c>
      <c r="AW240">
        <v>-28.4608349206373</v>
      </c>
      <c r="AX240">
        <v>3.2</v>
      </c>
      <c r="AY240">
        <v>1.5</v>
      </c>
      <c r="BC240">
        <v>90.8</v>
      </c>
      <c r="BD240">
        <v>2435</v>
      </c>
      <c r="BE240">
        <v>6.7</v>
      </c>
      <c r="BF240">
        <v>746607</v>
      </c>
      <c r="BG240">
        <v>668939</v>
      </c>
      <c r="BH240">
        <v>663624</v>
      </c>
      <c r="BI240">
        <v>702616</v>
      </c>
      <c r="BJ240">
        <v>602104</v>
      </c>
      <c r="BK240">
        <v>683002</v>
      </c>
      <c r="BL240">
        <v>596103</v>
      </c>
      <c r="BM240">
        <v>656775</v>
      </c>
      <c r="BN240">
        <v>623993</v>
      </c>
      <c r="BO240">
        <v>53.78</v>
      </c>
      <c r="BW240">
        <v>69</v>
      </c>
      <c r="BX240">
        <v>2</v>
      </c>
      <c r="BY240" t="s">
        <v>211</v>
      </c>
      <c r="BZ240">
        <v>10</v>
      </c>
      <c r="CA240">
        <v>3</v>
      </c>
      <c r="CB240">
        <v>10</v>
      </c>
      <c r="CC240">
        <v>3</v>
      </c>
      <c r="CD240">
        <v>3</v>
      </c>
      <c r="CE240">
        <v>10</v>
      </c>
      <c r="CF240">
        <v>10</v>
      </c>
      <c r="CG240">
        <v>3</v>
      </c>
      <c r="CH240" t="s">
        <v>126</v>
      </c>
      <c r="CI240" t="s">
        <v>126</v>
      </c>
      <c r="CJ240">
        <v>156</v>
      </c>
      <c r="CK240">
        <v>0</v>
      </c>
      <c r="CL240">
        <v>2.3E-2</v>
      </c>
      <c r="CP240">
        <v>-2.3E-2</v>
      </c>
      <c r="CR240">
        <v>7</v>
      </c>
      <c r="CS240">
        <v>7</v>
      </c>
      <c r="CT240">
        <v>0.999</v>
      </c>
      <c r="CU240">
        <v>0.999</v>
      </c>
      <c r="CV240">
        <v>34</v>
      </c>
      <c r="CW240">
        <v>28</v>
      </c>
      <c r="CX240">
        <v>34</v>
      </c>
      <c r="CY240">
        <v>29</v>
      </c>
      <c r="CZ240">
        <v>1</v>
      </c>
      <c r="DA240">
        <v>4</v>
      </c>
      <c r="DB240">
        <v>1</v>
      </c>
      <c r="DC240">
        <v>2</v>
      </c>
      <c r="DD240">
        <v>3</v>
      </c>
      <c r="DE240">
        <v>1</v>
      </c>
      <c r="DF240">
        <v>2.5499999999999998</v>
      </c>
      <c r="DG240">
        <v>-0.44</v>
      </c>
      <c r="DH240">
        <v>-0.44</v>
      </c>
      <c r="DI240">
        <v>34.200000000000003</v>
      </c>
      <c r="DJ240" s="6">
        <f>(-AS240-SQRT(AS240^2-2*AV240*(50-BO240)))/AV240</f>
        <v>-2.890533358966484E-2</v>
      </c>
      <c r="DK240" s="2">
        <f>AR240+AU240*$DJ240</f>
        <v>7.5416546912013693</v>
      </c>
      <c r="DL240" s="2">
        <f>AS240+AV240*$DJ240</f>
        <v>-131.11862372707483</v>
      </c>
      <c r="DM240" s="2">
        <f>AT240+AW240*$DJ240</f>
        <v>-3.7802002928908172</v>
      </c>
      <c r="DN240" s="4">
        <f>(-DL240-SQRT(DL240^2-2*AV240*(BO240-17/12)))/AV240</f>
        <v>0.41513272573614535</v>
      </c>
      <c r="DO240" s="12">
        <f t="shared" si="58"/>
        <v>9.0441164321545653</v>
      </c>
      <c r="DP240" s="12">
        <f t="shared" si="59"/>
        <v>-121.15410779742093</v>
      </c>
      <c r="DQ240" s="12">
        <f t="shared" si="60"/>
        <v>-15.595224270221451</v>
      </c>
      <c r="DR240" s="5">
        <f>(2 *DK240 +AU240*$DN240)/2</f>
        <v>8.2928855616779664</v>
      </c>
      <c r="DS240" s="5">
        <f>(2 *DL240 +AV240*$DN240)/2</f>
        <v>-126.13636576224789</v>
      </c>
      <c r="DT240" s="5">
        <f>(2 *DM240 +AW240*$DN240)/2</f>
        <v>-9.6877122815561343</v>
      </c>
      <c r="DU240" s="5">
        <f>SQRT(DR240^2+DS240^2+DT240^2)</f>
        <v>126.77936144300807</v>
      </c>
      <c r="DV240" s="16">
        <f>DR240/$DU240</f>
        <v>6.5411952444688087E-2</v>
      </c>
      <c r="DW240" s="16">
        <f>DS240/$DU240</f>
        <v>-0.99492823064068492</v>
      </c>
      <c r="DX240" s="16">
        <f>DT240/$DU240</f>
        <v>-7.6413953906141988E-2</v>
      </c>
      <c r="DY240" s="16">
        <f t="shared" si="61"/>
        <v>23.928462886825088</v>
      </c>
      <c r="DZ240" s="9">
        <f>AU240+$DY240*DV240</f>
        <v>5.184439707008476</v>
      </c>
      <c r="EA240" s="9">
        <f>AV240+$DY240*DW240</f>
        <v>0.19610178600371952</v>
      </c>
      <c r="EB240" s="9">
        <f>AW240+$DY240*DX240+32.174</f>
        <v>1.8846966192840178</v>
      </c>
      <c r="EC240" s="9">
        <f t="shared" si="62"/>
        <v>5.5198688691689579</v>
      </c>
      <c r="ED240" s="22">
        <f t="shared" si="63"/>
        <v>6.3796843726586713E-2</v>
      </c>
      <c r="EE240" s="22">
        <f t="shared" si="64"/>
        <v>3.4953370749194315E-2</v>
      </c>
      <c r="EF240" s="22">
        <f t="shared" si="65"/>
        <v>349.72340660331309</v>
      </c>
      <c r="EG240" s="23">
        <f t="shared" si="66"/>
        <v>0.14362357560711009</v>
      </c>
      <c r="EH240" s="12">
        <f>IF(S240="L",1,-1)</f>
        <v>-1</v>
      </c>
      <c r="EI240" s="10">
        <f>DEGREES(ATAN(DM240/SQRT(DL240^2+DK240^2)))</f>
        <v>-1.6486784923232498</v>
      </c>
      <c r="EJ240" s="10">
        <f>-DEGREES(ATAN(DK240/SQRT(DL240^2+DM240^2)))*EH240</f>
        <v>3.2905359105568599</v>
      </c>
      <c r="EK240" s="10">
        <f>DEGREES(ATAN(DQ240/SQRT(DP240^2+DO240^2)))</f>
        <v>-7.3147736284404381</v>
      </c>
      <c r="EL240" s="10">
        <f>-DEGREES(ATAN(DO240/SQRT(DP240^2+DQ240^2)))*EH240</f>
        <v>4.2343858547915412</v>
      </c>
      <c r="EM240" s="15">
        <f>(AD240-D240- (DK240/DL240)*(17/12-BO240))*12*EH240</f>
        <v>-5.1381155974659851</v>
      </c>
      <c r="EN240" s="15">
        <f>(AE240-E240-(DM240/DL240)*(17/12-BO240)+0.5*32.174*DN240^2)*12</f>
        <v>3.1441326757607353</v>
      </c>
      <c r="EO240" s="15">
        <f t="shared" si="67"/>
        <v>6.0237697645004324</v>
      </c>
      <c r="EP240" s="15">
        <f>EM240/DN240*0.4</f>
        <v>-4.9508172003107518</v>
      </c>
      <c r="EQ240" s="15">
        <f>EN240/DN240*0.4</f>
        <v>3.0295204216293161</v>
      </c>
      <c r="ER240" s="17">
        <f>SIN(RADIANS(CJ240))*EH240</f>
        <v>-0.40673664307580043</v>
      </c>
      <c r="ES240" s="17">
        <f t="shared" si="68"/>
        <v>0.91354545764260076</v>
      </c>
      <c r="ET240" s="16">
        <f t="shared" si="69"/>
        <v>1</v>
      </c>
      <c r="EU240" s="20">
        <f>(0.5*DZ240*DN240^2)*12*EH240</f>
        <v>-5.3607680999270499</v>
      </c>
      <c r="EV240" s="20">
        <f>(0.5*EB240*DN240^2)*12</f>
        <v>1.9487971865195037</v>
      </c>
      <c r="EW240" s="20">
        <f t="shared" si="70"/>
        <v>5.7040025504361243</v>
      </c>
      <c r="EX240" s="14">
        <f t="shared" si="71"/>
        <v>-3.0407412504668567</v>
      </c>
      <c r="EY240" s="14">
        <f t="shared" si="72"/>
        <v>-3.2620684338132273</v>
      </c>
      <c r="EZ240" s="5">
        <f t="shared" si="73"/>
        <v>-2.6880277047915744</v>
      </c>
      <c r="FA240" s="5">
        <f t="shared" si="74"/>
        <v>-2.358854830483474</v>
      </c>
      <c r="FB240" s="9">
        <f>IFERROR(INDEX('Pitcher Heights'!$B:$B,MATCH(H240,'Pitcher Heights'!A:A,0)),75)</f>
        <v>76</v>
      </c>
      <c r="FC240" s="26">
        <f>(9.58+0.31*FB240+1.02*ABS(D240)-2.57*E240-1.88*BE240)</f>
        <v>8.9390000000000001</v>
      </c>
      <c r="FD240" s="26">
        <f>17.16 -0.25*FB240-0.85*ABS(D240)+2.53*E240+0.665*BE240</f>
        <v>14.414400000000001</v>
      </c>
      <c r="FE240" s="26">
        <f t="shared" si="75"/>
        <v>-13.889817200310752</v>
      </c>
      <c r="FF240" s="26">
        <f t="shared" si="76"/>
        <v>-11.384879578370684</v>
      </c>
    </row>
    <row r="241" spans="1:162" x14ac:dyDescent="0.25">
      <c r="A241" t="s">
        <v>143</v>
      </c>
      <c r="B241" s="1">
        <v>45505</v>
      </c>
      <c r="C241">
        <v>95.9</v>
      </c>
      <c r="D241">
        <v>1.73</v>
      </c>
      <c r="E241">
        <v>5.77</v>
      </c>
      <c r="F241" t="s">
        <v>206</v>
      </c>
      <c r="G241">
        <v>602104</v>
      </c>
      <c r="H241">
        <v>682120</v>
      </c>
      <c r="J241" t="s">
        <v>128</v>
      </c>
      <c r="O241">
        <v>2</v>
      </c>
      <c r="P241" t="s">
        <v>241</v>
      </c>
      <c r="Q241" t="s">
        <v>118</v>
      </c>
      <c r="R241" t="s">
        <v>118</v>
      </c>
      <c r="S241" t="s">
        <v>119</v>
      </c>
      <c r="T241" t="s">
        <v>120</v>
      </c>
      <c r="U241" t="s">
        <v>121</v>
      </c>
      <c r="V241" t="s">
        <v>129</v>
      </c>
      <c r="Y241">
        <v>0</v>
      </c>
      <c r="Z241">
        <v>1</v>
      </c>
      <c r="AA241">
        <v>2024</v>
      </c>
      <c r="AB241">
        <v>0.56000000000000005</v>
      </c>
      <c r="AC241">
        <v>1.1000000000000001</v>
      </c>
      <c r="AD241">
        <v>-0.05</v>
      </c>
      <c r="AE241">
        <v>2.89</v>
      </c>
      <c r="AI241">
        <v>0</v>
      </c>
      <c r="AJ241">
        <v>8</v>
      </c>
      <c r="AK241" t="s">
        <v>140</v>
      </c>
      <c r="AR241">
        <v>-5.9783559013988201</v>
      </c>
      <c r="AS241">
        <v>-139.70418869738</v>
      </c>
      <c r="AT241">
        <v>-4.5893629961304097</v>
      </c>
      <c r="AU241">
        <v>8.6010950010055698</v>
      </c>
      <c r="AV241">
        <v>27.636436654353801</v>
      </c>
      <c r="AW241">
        <v>-16.9333901870102</v>
      </c>
      <c r="AX241">
        <v>3.22</v>
      </c>
      <c r="AY241">
        <v>1.51</v>
      </c>
      <c r="AZ241">
        <v>267</v>
      </c>
      <c r="BA241">
        <v>78.400000000000006</v>
      </c>
      <c r="BB241">
        <v>36</v>
      </c>
      <c r="BC241">
        <v>96.4</v>
      </c>
      <c r="BD241">
        <v>2317</v>
      </c>
      <c r="BE241">
        <v>6.3</v>
      </c>
      <c r="BF241">
        <v>746607</v>
      </c>
      <c r="BG241">
        <v>666310</v>
      </c>
      <c r="BH241">
        <v>647304</v>
      </c>
      <c r="BI241">
        <v>671289</v>
      </c>
      <c r="BJ241">
        <v>608070</v>
      </c>
      <c r="BK241">
        <v>677587</v>
      </c>
      <c r="BL241">
        <v>680757</v>
      </c>
      <c r="BM241">
        <v>657041</v>
      </c>
      <c r="BN241">
        <v>678877</v>
      </c>
      <c r="BO241">
        <v>54.24</v>
      </c>
      <c r="BW241">
        <v>63</v>
      </c>
      <c r="BX241">
        <v>2</v>
      </c>
      <c r="BY241" t="s">
        <v>144</v>
      </c>
      <c r="BZ241">
        <v>10</v>
      </c>
      <c r="CA241">
        <v>2</v>
      </c>
      <c r="CB241">
        <v>2</v>
      </c>
      <c r="CC241">
        <v>10</v>
      </c>
      <c r="CD241">
        <v>2</v>
      </c>
      <c r="CE241">
        <v>10</v>
      </c>
      <c r="CF241">
        <v>2</v>
      </c>
      <c r="CG241">
        <v>10</v>
      </c>
      <c r="CH241" t="s">
        <v>142</v>
      </c>
      <c r="CI241" t="s">
        <v>142</v>
      </c>
      <c r="CJ241">
        <v>133</v>
      </c>
      <c r="CK241">
        <v>0</v>
      </c>
      <c r="CL241">
        <v>-4.9000000000000002E-2</v>
      </c>
      <c r="CM241">
        <v>68</v>
      </c>
      <c r="CN241">
        <v>7</v>
      </c>
      <c r="CP241">
        <v>4.9000000000000002E-2</v>
      </c>
      <c r="CQ241">
        <v>88</v>
      </c>
      <c r="CR241">
        <v>8</v>
      </c>
      <c r="CS241">
        <v>-8</v>
      </c>
      <c r="CT241">
        <v>0.998</v>
      </c>
      <c r="CU241">
        <v>2E-3</v>
      </c>
      <c r="CV241">
        <v>27</v>
      </c>
      <c r="CW241">
        <v>30</v>
      </c>
      <c r="CX241">
        <v>28</v>
      </c>
      <c r="CY241">
        <v>30</v>
      </c>
      <c r="CZ241">
        <v>1</v>
      </c>
      <c r="DA241">
        <v>2</v>
      </c>
      <c r="DB241">
        <v>2</v>
      </c>
      <c r="DC241">
        <v>1</v>
      </c>
      <c r="DD241">
        <v>3</v>
      </c>
      <c r="DE241">
        <v>2</v>
      </c>
      <c r="DF241">
        <v>1.35</v>
      </c>
      <c r="DG241">
        <v>0.56000000000000005</v>
      </c>
      <c r="DH241">
        <v>-0.56000000000000005</v>
      </c>
      <c r="DI241">
        <v>29.8</v>
      </c>
      <c r="DJ241" s="6">
        <f>(-AS241-SQRT(AS241^2-2*AV241*(50-BO241)))/AV241</f>
        <v>-3.0259276757763711E-2</v>
      </c>
      <c r="DK241" s="2">
        <f>AR241+AU241*$DJ241</f>
        <v>-6.2386188154540658</v>
      </c>
      <c r="DL241" s="2">
        <f>AS241+AV241*$DJ241</f>
        <v>-140.5404472827025</v>
      </c>
      <c r="DM241" s="2">
        <f>AT241+AW241*$DJ241</f>
        <v>-4.0769708560144675</v>
      </c>
      <c r="DN241" s="4">
        <f>(-DL241-SQRT(DL241^2-2*AV241*(BO241-17/12)))/AV241</f>
        <v>0.39088100073239301</v>
      </c>
      <c r="DO241" s="12">
        <f t="shared" si="58"/>
        <v>-2.8766141940666259</v>
      </c>
      <c r="DP241" s="12">
        <f t="shared" si="59"/>
        <v>-129.7378892665713</v>
      </c>
      <c r="DQ241" s="12">
        <f t="shared" si="60"/>
        <v>-10.695911358105098</v>
      </c>
      <c r="DR241" s="5">
        <f>(2 *DK241 +AU241*$DN241)/2</f>
        <v>-4.5576165047603459</v>
      </c>
      <c r="DS241" s="5">
        <f>(2 *DL241 +AV241*$DN241)/2</f>
        <v>-135.13916827463692</v>
      </c>
      <c r="DT241" s="5">
        <f>(2 *DM241 +AW241*$DN241)/2</f>
        <v>-7.3864411070597829</v>
      </c>
      <c r="DU241" s="5">
        <f>SQRT(DR241^2+DS241^2+DT241^2)</f>
        <v>135.4175992343431</v>
      </c>
      <c r="DV241" s="16">
        <f>DR241/$DU241</f>
        <v>-3.3656013180925558E-2</v>
      </c>
      <c r="DW241" s="16">
        <f>DS241/$DU241</f>
        <v>-0.99794390861098969</v>
      </c>
      <c r="DX241" s="16">
        <f>DT241/$DU241</f>
        <v>-5.4545650999744767E-2</v>
      </c>
      <c r="DY241" s="16">
        <f t="shared" si="61"/>
        <v>28.700401165532721</v>
      </c>
      <c r="DZ241" s="9">
        <f>AU241+$DY241*DV241</f>
        <v>7.6351539210805495</v>
      </c>
      <c r="EA241" s="9">
        <f>AV241+$DY241*DW241</f>
        <v>-1.004953863481326</v>
      </c>
      <c r="EB241" s="9">
        <f>AW241+$DY241*DX241+32.174</f>
        <v>13.675127747461982</v>
      </c>
      <c r="EC241" s="9">
        <f t="shared" si="62"/>
        <v>15.694413865312789</v>
      </c>
      <c r="ED241" s="22">
        <f t="shared" si="63"/>
        <v>0.1589872996521621</v>
      </c>
      <c r="EE241" s="22">
        <f t="shared" si="64"/>
        <v>0.10638768631326111</v>
      </c>
      <c r="EF241" s="22">
        <f t="shared" si="65"/>
        <v>1136.9818992169269</v>
      </c>
      <c r="EG241" s="23">
        <f t="shared" si="66"/>
        <v>0.49071294743932969</v>
      </c>
      <c r="EH241" s="12">
        <f>IF(S241="L",1,-1)</f>
        <v>1</v>
      </c>
      <c r="EI241" s="10">
        <f>DEGREES(ATAN(DM241/SQRT(DL241^2+DK241^2)))</f>
        <v>-1.6600069317665844</v>
      </c>
      <c r="EJ241" s="10">
        <f>-DEGREES(ATAN(DK241/SQRT(DL241^2+DM241^2)))*EH241</f>
        <v>2.5406352329793149</v>
      </c>
      <c r="EK241" s="10">
        <f>DEGREES(ATAN(DQ241/SQRT(DP241^2+DO241^2)))</f>
        <v>-4.7117941273716193</v>
      </c>
      <c r="EL241" s="10">
        <f>-DEGREES(ATAN(DO241/SQRT(DP241^2+DQ241^2)))*EH241</f>
        <v>1.2658896379811617</v>
      </c>
      <c r="EM241" s="15">
        <f>(AD241-D241- (DK241/DL241)*(17/12-BO241))*12*EH241</f>
        <v>6.7780611147858609</v>
      </c>
      <c r="EN241" s="15">
        <f>(AE241-E241-(DM241/DL241)*(17/12-BO241)+0.5*32.174*DN241^2)*12</f>
        <v>13.32317217344324</v>
      </c>
      <c r="EO241" s="15">
        <f t="shared" si="67"/>
        <v>14.948211573261345</v>
      </c>
      <c r="EP241" s="15">
        <f>EM241/DN241*0.4</f>
        <v>6.936188867799479</v>
      </c>
      <c r="EQ241" s="15">
        <f>EN241/DN241*0.4</f>
        <v>13.63399310632099</v>
      </c>
      <c r="ER241" s="17">
        <f>SIN(RADIANS(CJ241))*EH241</f>
        <v>0.73135370161917057</v>
      </c>
      <c r="ES241" s="17">
        <f t="shared" si="68"/>
        <v>0.68199836006249837</v>
      </c>
      <c r="ET241" s="16">
        <f t="shared" si="69"/>
        <v>1</v>
      </c>
      <c r="EU241" s="20">
        <f>(0.5*DZ241*DN241^2)*12*EH241</f>
        <v>6.99935740168862</v>
      </c>
      <c r="EV241" s="20">
        <f>(0.5*EB241*DN241^2)*12</f>
        <v>12.536368959630519</v>
      </c>
      <c r="EW241" s="20">
        <f t="shared" si="70"/>
        <v>14.357978643547316</v>
      </c>
      <c r="EX241" s="14">
        <f t="shared" si="71"/>
        <v>-3.5014034270387064</v>
      </c>
      <c r="EY241" s="14">
        <f t="shared" si="72"/>
        <v>2.7442510709188745</v>
      </c>
      <c r="EZ241" s="5">
        <f t="shared" si="73"/>
        <v>-4.1543687519053494</v>
      </c>
      <c r="FA241" s="5">
        <f t="shared" si="74"/>
        <v>3.1285163946117436</v>
      </c>
      <c r="FB241" s="9">
        <f>IFERROR(INDEX('Pitcher Heights'!$B:$B,MATCH(H241,'Pitcher Heights'!A:A,0)),75)</f>
        <v>78</v>
      </c>
      <c r="FC241" s="26">
        <f>(9.58+0.31*FB241+1.02*ABS(D241)-2.57*E241-1.88*BE241)</f>
        <v>8.8517000000000028</v>
      </c>
      <c r="FD241" s="26">
        <f>17.16 -0.25*FB241-0.85*ABS(D241)+2.53*E241+0.665*BE241</f>
        <v>14.977099999999997</v>
      </c>
      <c r="FE241" s="26">
        <f t="shared" si="75"/>
        <v>-1.9155111322005238</v>
      </c>
      <c r="FF241" s="26">
        <f t="shared" si="76"/>
        <v>-1.3431068936790069</v>
      </c>
    </row>
    <row r="242" spans="1:162" x14ac:dyDescent="0.25">
      <c r="A242" t="s">
        <v>127</v>
      </c>
      <c r="B242" s="1">
        <v>45505</v>
      </c>
      <c r="C242">
        <v>93.4</v>
      </c>
      <c r="D242">
        <v>2.36</v>
      </c>
      <c r="E242">
        <v>5.61</v>
      </c>
      <c r="F242" t="s">
        <v>114</v>
      </c>
      <c r="G242">
        <v>608070</v>
      </c>
      <c r="H242">
        <v>669432</v>
      </c>
      <c r="I242" t="s">
        <v>225</v>
      </c>
      <c r="J242" t="s">
        <v>136</v>
      </c>
      <c r="O242">
        <v>6</v>
      </c>
      <c r="P242" t="s">
        <v>226</v>
      </c>
      <c r="Q242" t="s">
        <v>118</v>
      </c>
      <c r="R242" t="s">
        <v>118</v>
      </c>
      <c r="S242" t="s">
        <v>119</v>
      </c>
      <c r="T242" t="s">
        <v>120</v>
      </c>
      <c r="U242" t="s">
        <v>121</v>
      </c>
      <c r="V242" t="s">
        <v>138</v>
      </c>
      <c r="W242">
        <v>8</v>
      </c>
      <c r="X242" t="s">
        <v>150</v>
      </c>
      <c r="Y242">
        <v>3</v>
      </c>
      <c r="Z242">
        <v>2</v>
      </c>
      <c r="AA242">
        <v>2024</v>
      </c>
      <c r="AB242">
        <v>1.45</v>
      </c>
      <c r="AC242">
        <v>0.75</v>
      </c>
      <c r="AD242">
        <v>0.38</v>
      </c>
      <c r="AE242">
        <v>2.25</v>
      </c>
      <c r="AF242">
        <v>680757</v>
      </c>
      <c r="AG242">
        <v>657041</v>
      </c>
      <c r="AI242">
        <v>0</v>
      </c>
      <c r="AJ242">
        <v>1</v>
      </c>
      <c r="AK242" t="s">
        <v>123</v>
      </c>
      <c r="AL242">
        <v>123.71</v>
      </c>
      <c r="AM242">
        <v>44.26</v>
      </c>
      <c r="AR242">
        <v>-8.3640548516478201</v>
      </c>
      <c r="AS242">
        <v>-135.797333934899</v>
      </c>
      <c r="AT242">
        <v>-4.6179103577333702</v>
      </c>
      <c r="AU242">
        <v>19.8067103640124</v>
      </c>
      <c r="AV242">
        <v>28.493343979313298</v>
      </c>
      <c r="AW242">
        <v>-22.040314452862201</v>
      </c>
      <c r="AX242">
        <v>3.44</v>
      </c>
      <c r="AY242">
        <v>1.61</v>
      </c>
      <c r="AZ242">
        <v>382</v>
      </c>
      <c r="BA242">
        <v>102.8</v>
      </c>
      <c r="BB242">
        <v>29</v>
      </c>
      <c r="BC242">
        <v>94.3</v>
      </c>
      <c r="BD242">
        <v>2484</v>
      </c>
      <c r="BE242">
        <v>6.8</v>
      </c>
      <c r="BF242">
        <v>746607</v>
      </c>
      <c r="BG242">
        <v>668939</v>
      </c>
      <c r="BH242">
        <v>663624</v>
      </c>
      <c r="BI242">
        <v>702616</v>
      </c>
      <c r="BJ242">
        <v>602104</v>
      </c>
      <c r="BK242">
        <v>683002</v>
      </c>
      <c r="BL242">
        <v>681297</v>
      </c>
      <c r="BM242">
        <v>656775</v>
      </c>
      <c r="BN242">
        <v>623993</v>
      </c>
      <c r="BO242">
        <v>53.74</v>
      </c>
      <c r="BP242">
        <v>0.754</v>
      </c>
      <c r="BQ242">
        <v>1.492</v>
      </c>
      <c r="BR242">
        <v>0</v>
      </c>
      <c r="BS242">
        <v>1</v>
      </c>
      <c r="BT242">
        <v>0</v>
      </c>
      <c r="BU242">
        <v>0</v>
      </c>
      <c r="BV242">
        <v>6</v>
      </c>
      <c r="BW242">
        <v>8</v>
      </c>
      <c r="BX242">
        <v>6</v>
      </c>
      <c r="BY242" t="s">
        <v>130</v>
      </c>
      <c r="BZ242">
        <v>0</v>
      </c>
      <c r="CA242">
        <v>1</v>
      </c>
      <c r="CB242">
        <v>0</v>
      </c>
      <c r="CC242">
        <v>1</v>
      </c>
      <c r="CD242">
        <v>1</v>
      </c>
      <c r="CE242">
        <v>1</v>
      </c>
      <c r="CF242">
        <v>1</v>
      </c>
      <c r="CG242">
        <v>1</v>
      </c>
      <c r="CH242" t="s">
        <v>126</v>
      </c>
      <c r="CI242" t="s">
        <v>126</v>
      </c>
      <c r="CJ242">
        <v>126</v>
      </c>
      <c r="CK242">
        <v>5.0000000000000001E-3</v>
      </c>
      <c r="CL242">
        <v>-0.39500000000000002</v>
      </c>
      <c r="CM242">
        <v>76.900000000000006</v>
      </c>
      <c r="CN242">
        <v>7.3</v>
      </c>
      <c r="CO242">
        <v>2.8679999999999999</v>
      </c>
      <c r="CP242">
        <v>0.39500000000000002</v>
      </c>
      <c r="CQ242">
        <v>102.8</v>
      </c>
      <c r="CR242">
        <v>-1</v>
      </c>
      <c r="CS242">
        <v>-1</v>
      </c>
      <c r="CT242">
        <v>0.59199999999999997</v>
      </c>
      <c r="CU242">
        <v>0.59199999999999997</v>
      </c>
      <c r="CV242">
        <v>26</v>
      </c>
      <c r="CW242">
        <v>31</v>
      </c>
      <c r="CX242">
        <v>27</v>
      </c>
      <c r="CY242">
        <v>32</v>
      </c>
      <c r="CZ242">
        <v>1</v>
      </c>
      <c r="DA242">
        <v>0</v>
      </c>
      <c r="DB242">
        <v>6</v>
      </c>
      <c r="DC242">
        <v>2</v>
      </c>
      <c r="DD242">
        <v>6</v>
      </c>
      <c r="DE242">
        <v>1</v>
      </c>
      <c r="DF242">
        <v>1.86</v>
      </c>
      <c r="DG242">
        <v>1.45</v>
      </c>
      <c r="DH242">
        <v>-1.45</v>
      </c>
      <c r="DI242">
        <v>19.3</v>
      </c>
      <c r="DJ242" s="6">
        <f>(-AS242-SQRT(AS242^2-2*AV242*(50-BO242)))/AV242</f>
        <v>-2.7461921838817325E-2</v>
      </c>
      <c r="DK242" s="2">
        <f>AR242+AU242*$DJ242</f>
        <v>-8.9079851835484209</v>
      </c>
      <c r="DL242" s="2">
        <f>AS242+AV242*$DJ242</f>
        <v>-136.57981592018544</v>
      </c>
      <c r="DM242" s="2">
        <f>AT242+AW242*$DJ242</f>
        <v>-4.0126409649259127</v>
      </c>
      <c r="DN242" s="4">
        <f>(-DL242-SQRT(DL242^2-2*AV242*(BO242-17/12)))/AV242</f>
        <v>0.39976734167901318</v>
      </c>
      <c r="DO242" s="12">
        <f t="shared" si="58"/>
        <v>-0.9899092339210247</v>
      </c>
      <c r="DP242" s="12">
        <f t="shared" si="59"/>
        <v>-125.18910754202965</v>
      </c>
      <c r="DQ242" s="12">
        <f t="shared" si="60"/>
        <v>-12.823638883516169</v>
      </c>
      <c r="DR242" s="5">
        <f>(2 *DK242 +AU242*$DN242)/2</f>
        <v>-4.9489472087347224</v>
      </c>
      <c r="DS242" s="5">
        <f>(2 *DL242 +AV242*$DN242)/2</f>
        <v>-130.88446173110754</v>
      </c>
      <c r="DT242" s="5">
        <f>(2 *DM242 +AW242*$DN242)/2</f>
        <v>-8.4181399242210411</v>
      </c>
      <c r="DU242" s="5">
        <f>SQRT(DR242^2+DS242^2+DT242^2)</f>
        <v>131.24823610586301</v>
      </c>
      <c r="DV242" s="16">
        <f>DR242/$DU242</f>
        <v>-3.7706771196094169E-2</v>
      </c>
      <c r="DW242" s="16">
        <f>DS242/$DU242</f>
        <v>-0.99722834846738773</v>
      </c>
      <c r="DX242" s="16">
        <f>DT242/$DU242</f>
        <v>-6.4139070923826244E-2</v>
      </c>
      <c r="DY242" s="16">
        <f t="shared" si="61"/>
        <v>29.811182630674534</v>
      </c>
      <c r="DZ242" s="9">
        <f>AU242+$DY242*DV242</f>
        <v>18.682626921472579</v>
      </c>
      <c r="EA242" s="9">
        <f>AV242+$DY242*DW242</f>
        <v>-1.2352124413339425</v>
      </c>
      <c r="EB242" s="9">
        <f>AW242+$DY242*DX242+32.174</f>
        <v>8.2216239900658259</v>
      </c>
      <c r="EC242" s="9">
        <f t="shared" si="62"/>
        <v>20.44899507301481</v>
      </c>
      <c r="ED242" s="22">
        <f t="shared" si="63"/>
        <v>0.22052232959800941</v>
      </c>
      <c r="EE242" s="22">
        <f t="shared" si="64"/>
        <v>0.17729364043844947</v>
      </c>
      <c r="EF242" s="22">
        <f t="shared" si="65"/>
        <v>1836.4271706399277</v>
      </c>
      <c r="EG242" s="23">
        <f t="shared" si="66"/>
        <v>0.73930240363926236</v>
      </c>
      <c r="EH242" s="12">
        <f>IF(S242="L",1,-1)</f>
        <v>1</v>
      </c>
      <c r="EI242" s="10">
        <f>DEGREES(ATAN(DM242/SQRT(DL242^2+DK242^2)))</f>
        <v>-1.6792690075181538</v>
      </c>
      <c r="EJ242" s="10">
        <f>-DEGREES(ATAN(DK242/SQRT(DL242^2+DM242^2)))*EH242</f>
        <v>3.7300451882922196</v>
      </c>
      <c r="EK242" s="10">
        <f>DEGREES(ATAN(DQ242/SQRT(DP242^2+DO242^2)))</f>
        <v>-5.8484632708224984</v>
      </c>
      <c r="EL242" s="10">
        <f>-DEGREES(ATAN(DO242/SQRT(DP242^2+DQ242^2)))*EH242</f>
        <v>0.45068790730171776</v>
      </c>
      <c r="EM242" s="15">
        <f>(AD242-D242- (DK242/DL242)*(17/12-BO242))*12*EH242</f>
        <v>17.19148100298295</v>
      </c>
      <c r="EN242" s="15">
        <f>(AE242-E242-(DM242/DL242)*(17/12-BO242)+0.5*32.174*DN242^2)*12</f>
        <v>8.9778939016346335</v>
      </c>
      <c r="EO242" s="15">
        <f t="shared" si="67"/>
        <v>19.394576509553698</v>
      </c>
      <c r="EP242" s="15">
        <f>EM242/DN242*0.4</f>
        <v>17.20148617521296</v>
      </c>
      <c r="EQ242" s="15">
        <f>EN242/DN242*0.4</f>
        <v>8.9831188950329928</v>
      </c>
      <c r="ER242" s="17">
        <f>SIN(RADIANS(CJ242))*EH242</f>
        <v>0.80901699437494745</v>
      </c>
      <c r="ES242" s="17">
        <f t="shared" si="68"/>
        <v>0.58778525229247303</v>
      </c>
      <c r="ET242" s="16">
        <f t="shared" si="69"/>
        <v>0.99999999999999989</v>
      </c>
      <c r="EU242" s="20">
        <f>(0.5*DZ242*DN242^2)*12*EH242</f>
        <v>17.914463903011768</v>
      </c>
      <c r="EV242" s="20">
        <f>(0.5*EB242*DN242^2)*12</f>
        <v>7.883580120357113</v>
      </c>
      <c r="EW242" s="20">
        <f t="shared" si="70"/>
        <v>19.572400272996706</v>
      </c>
      <c r="EX242" s="14">
        <f t="shared" si="71"/>
        <v>2.0800594614485721</v>
      </c>
      <c r="EY242" s="14">
        <f t="shared" si="72"/>
        <v>-3.6207881120755232</v>
      </c>
      <c r="EZ242" s="5">
        <f t="shared" si="73"/>
        <v>1.5009390080488583</v>
      </c>
      <c r="FA242" s="5">
        <f t="shared" si="74"/>
        <v>-2.4219521451390573</v>
      </c>
      <c r="FB242" s="9">
        <f>IFERROR(INDEX('Pitcher Heights'!$B:$B,MATCH(H242,'Pitcher Heights'!A:A,0)),75)</f>
        <v>77</v>
      </c>
      <c r="FC242" s="26">
        <f>(9.58+0.31*FB242+1.02*ABS(D242)-2.57*E242-1.88*BE242)</f>
        <v>8.6555000000000071</v>
      </c>
      <c r="FD242" s="26">
        <f>17.16 -0.25*FB242-0.85*ABS(D242)+2.53*E242+0.665*BE242</f>
        <v>14.619299999999999</v>
      </c>
      <c r="FE242" s="26">
        <f t="shared" si="75"/>
        <v>8.5459861752129527</v>
      </c>
      <c r="FF242" s="26">
        <f t="shared" si="76"/>
        <v>-5.6361811049670063</v>
      </c>
    </row>
    <row r="243" spans="1:162" x14ac:dyDescent="0.25">
      <c r="A243" t="s">
        <v>131</v>
      </c>
      <c r="B243" s="1">
        <v>45505</v>
      </c>
      <c r="C243">
        <v>86.9</v>
      </c>
      <c r="D243">
        <v>-1.46</v>
      </c>
      <c r="E243">
        <v>6.06</v>
      </c>
      <c r="F243" t="s">
        <v>178</v>
      </c>
      <c r="G243">
        <v>666310</v>
      </c>
      <c r="H243">
        <v>544150</v>
      </c>
      <c r="I243" t="s">
        <v>135</v>
      </c>
      <c r="J243" t="s">
        <v>136</v>
      </c>
      <c r="O243">
        <v>4</v>
      </c>
      <c r="P243" t="s">
        <v>197</v>
      </c>
      <c r="Q243" t="s">
        <v>118</v>
      </c>
      <c r="R243" t="s">
        <v>119</v>
      </c>
      <c r="S243" t="s">
        <v>118</v>
      </c>
      <c r="T243" t="s">
        <v>120</v>
      </c>
      <c r="U243" t="s">
        <v>121</v>
      </c>
      <c r="V243" t="s">
        <v>138</v>
      </c>
      <c r="W243">
        <v>5</v>
      </c>
      <c r="X243" t="s">
        <v>152</v>
      </c>
      <c r="Y243">
        <v>3</v>
      </c>
      <c r="Z243">
        <v>1</v>
      </c>
      <c r="AA243">
        <v>2024</v>
      </c>
      <c r="AB243">
        <v>-1.33</v>
      </c>
      <c r="AC243">
        <v>0.56000000000000005</v>
      </c>
      <c r="AD243">
        <v>-0.3</v>
      </c>
      <c r="AE243">
        <v>2.1</v>
      </c>
      <c r="AI243">
        <v>0</v>
      </c>
      <c r="AJ243">
        <v>6</v>
      </c>
      <c r="AK243" t="s">
        <v>123</v>
      </c>
      <c r="AL243">
        <v>104</v>
      </c>
      <c r="AM243">
        <v>159.79</v>
      </c>
      <c r="AR243">
        <v>5.5380539284477903</v>
      </c>
      <c r="AS243">
        <v>-126.40107616204099</v>
      </c>
      <c r="AT243">
        <v>-4.5084193104874899</v>
      </c>
      <c r="AU243">
        <v>-15.432311874208001</v>
      </c>
      <c r="AV243">
        <v>25.020632459378501</v>
      </c>
      <c r="AW243">
        <v>-25.439671902968001</v>
      </c>
      <c r="AX243">
        <v>3.25</v>
      </c>
      <c r="AY243">
        <v>1.54</v>
      </c>
      <c r="AZ243">
        <v>114</v>
      </c>
      <c r="BA243">
        <v>73</v>
      </c>
      <c r="BB243">
        <v>11</v>
      </c>
      <c r="BC243">
        <v>87.5</v>
      </c>
      <c r="BD243">
        <v>2103</v>
      </c>
      <c r="BE243">
        <v>6.6</v>
      </c>
      <c r="BF243">
        <v>746607</v>
      </c>
      <c r="BG243">
        <v>668939</v>
      </c>
      <c r="BH243">
        <v>663624</v>
      </c>
      <c r="BI243">
        <v>702616</v>
      </c>
      <c r="BJ243">
        <v>602104</v>
      </c>
      <c r="BK243">
        <v>683002</v>
      </c>
      <c r="BL243">
        <v>681297</v>
      </c>
      <c r="BM243">
        <v>656775</v>
      </c>
      <c r="BN243">
        <v>623993</v>
      </c>
      <c r="BO243">
        <v>53.86</v>
      </c>
      <c r="BP243">
        <v>0.29699999999999999</v>
      </c>
      <c r="BQ243">
        <v>0.26700000000000002</v>
      </c>
      <c r="BR243">
        <v>0</v>
      </c>
      <c r="BS243">
        <v>1</v>
      </c>
      <c r="BT243">
        <v>0</v>
      </c>
      <c r="BU243">
        <v>0</v>
      </c>
      <c r="BV243">
        <v>2</v>
      </c>
      <c r="BW243">
        <v>48</v>
      </c>
      <c r="BX243">
        <v>5</v>
      </c>
      <c r="BY243" t="s">
        <v>132</v>
      </c>
      <c r="BZ243">
        <v>5</v>
      </c>
      <c r="CA243">
        <v>2</v>
      </c>
      <c r="CB243">
        <v>5</v>
      </c>
      <c r="CC243">
        <v>2</v>
      </c>
      <c r="CD243">
        <v>2</v>
      </c>
      <c r="CE243">
        <v>5</v>
      </c>
      <c r="CF243">
        <v>5</v>
      </c>
      <c r="CG243">
        <v>2</v>
      </c>
      <c r="CH243" t="s">
        <v>125</v>
      </c>
      <c r="CI243" t="s">
        <v>126</v>
      </c>
      <c r="CJ243">
        <v>230</v>
      </c>
      <c r="CK243">
        <v>-7.0000000000000001E-3</v>
      </c>
      <c r="CL243">
        <v>-0.375</v>
      </c>
      <c r="CM243">
        <v>75</v>
      </c>
      <c r="CN243">
        <v>8</v>
      </c>
      <c r="CO243">
        <v>0.29699999999999999</v>
      </c>
      <c r="CP243">
        <v>0.375</v>
      </c>
      <c r="CQ243">
        <v>88</v>
      </c>
      <c r="CR243">
        <v>3</v>
      </c>
      <c r="CS243">
        <v>3</v>
      </c>
      <c r="CT243">
        <v>0.91800000000000004</v>
      </c>
      <c r="CU243">
        <v>0.91800000000000004</v>
      </c>
      <c r="CV243">
        <v>34</v>
      </c>
      <c r="CW243">
        <v>24</v>
      </c>
      <c r="CX243">
        <v>35</v>
      </c>
      <c r="CY243">
        <v>24</v>
      </c>
      <c r="CZ243">
        <v>1</v>
      </c>
      <c r="DA243">
        <v>2</v>
      </c>
      <c r="DB243">
        <v>4</v>
      </c>
      <c r="DC243">
        <v>3</v>
      </c>
      <c r="DD243">
        <v>5</v>
      </c>
      <c r="DE243">
        <v>2</v>
      </c>
      <c r="DF243">
        <v>2.4500000000000002</v>
      </c>
      <c r="DG243">
        <v>1.33</v>
      </c>
      <c r="DH243">
        <v>-1.33</v>
      </c>
      <c r="DI243">
        <v>37.299999999999997</v>
      </c>
      <c r="DJ243" s="6">
        <f>(-AS243-SQRT(AS243^2-2*AV243*(50-BO243)))/AV243</f>
        <v>-3.0445970793353257E-2</v>
      </c>
      <c r="DK243" s="2">
        <f>AR243+AU243*$DJ243</f>
        <v>6.0079056450438459</v>
      </c>
      <c r="DL243" s="2">
        <f>AS243+AV243*$DJ243</f>
        <v>-127.16285360713046</v>
      </c>
      <c r="DM243" s="2">
        <f>AT243+AW243*$DJ243</f>
        <v>-3.7338838027372367</v>
      </c>
      <c r="DN243" s="4">
        <f>(-DL243-SQRT(DL243^2-2*AV243*(BO243-17/12)))/AV243</f>
        <v>0.43065692900665126</v>
      </c>
      <c r="DO243" s="12">
        <f t="shared" si="58"/>
        <v>-0.63812639417545025</v>
      </c>
      <c r="DP243" s="12">
        <f t="shared" si="59"/>
        <v>-116.38754487037038</v>
      </c>
      <c r="DQ243" s="12">
        <f t="shared" si="60"/>
        <v>-14.689654779406229</v>
      </c>
      <c r="DR243" s="5">
        <f>(2 *DK243 +AU243*$DN243)/2</f>
        <v>2.6848896254341978</v>
      </c>
      <c r="DS243" s="5">
        <f>(2 *DL243 +AV243*$DN243)/2</f>
        <v>-121.77519923875042</v>
      </c>
      <c r="DT243" s="5">
        <f>(2 *DM243 +AW243*$DN243)/2</f>
        <v>-9.2117692910717324</v>
      </c>
      <c r="DU243" s="5">
        <f>SQRT(DR243^2+DS243^2+DT243^2)</f>
        <v>122.15262778757588</v>
      </c>
      <c r="DV243" s="16">
        <f>DR243/$DU243</f>
        <v>2.1979794246450728E-2</v>
      </c>
      <c r="DW243" s="16">
        <f>DS243/$DU243</f>
        <v>-0.99691018887058402</v>
      </c>
      <c r="DX243" s="16">
        <f>DT243/$DU243</f>
        <v>-7.5411961722927912E-2</v>
      </c>
      <c r="DY243" s="16">
        <f t="shared" si="61"/>
        <v>25.790371363165651</v>
      </c>
      <c r="DZ243" s="9">
        <f>AU243+$DY243*DV243</f>
        <v>-14.865444818106065</v>
      </c>
      <c r="EA243" s="9">
        <f>AV243+$DY243*DW243</f>
        <v>-0.69005152731746833</v>
      </c>
      <c r="EB243" s="9">
        <f>AW243+$DY243*DX243+32.174</f>
        <v>4.7894255989728549</v>
      </c>
      <c r="EC243" s="9">
        <f t="shared" si="62"/>
        <v>15.633176846649119</v>
      </c>
      <c r="ED243" s="22">
        <f t="shared" si="63"/>
        <v>0.19462972317744232</v>
      </c>
      <c r="EE243" s="22">
        <f t="shared" si="64"/>
        <v>0.14371095340070672</v>
      </c>
      <c r="EF243" s="22">
        <f t="shared" si="65"/>
        <v>1385.4146037326007</v>
      </c>
      <c r="EG243" s="23">
        <f t="shared" si="66"/>
        <v>0.65878012540779873</v>
      </c>
      <c r="EH243" s="12">
        <f>IF(S243="L",1,-1)</f>
        <v>-1</v>
      </c>
      <c r="EI243" s="10">
        <f>DEGREES(ATAN(DM243/SQRT(DL243^2+DK243^2)))</f>
        <v>-1.6800202190624984</v>
      </c>
      <c r="EJ243" s="10">
        <f>-DEGREES(ATAN(DK243/SQRT(DL243^2+DM243^2)))*EH243</f>
        <v>2.7038075809615671</v>
      </c>
      <c r="EK243" s="10">
        <f>DEGREES(ATAN(DQ243/SQRT(DP243^2+DO243^2)))</f>
        <v>-7.1933459405197873</v>
      </c>
      <c r="EL243" s="10">
        <f>-DEGREES(ATAN(DO243/SQRT(DP243^2+DQ243^2)))*EH243</f>
        <v>-0.31166404403175868</v>
      </c>
      <c r="EM243" s="15">
        <f>(AD243-D243- (DK243/DL243)*(17/12-BO243))*12*EH243</f>
        <v>15.812701597119446</v>
      </c>
      <c r="EN243" s="15">
        <f>(AE243-E243-(DM243/DL243)*(17/12-BO243)+0.5*32.174*DN243^2)*12</f>
        <v>6.7617086177037606</v>
      </c>
      <c r="EO243" s="15">
        <f t="shared" si="67"/>
        <v>17.197739247653256</v>
      </c>
      <c r="EP243" s="15">
        <f>EM243/DN243*0.4</f>
        <v>14.68705183366524</v>
      </c>
      <c r="EQ243" s="15">
        <f>EN243/DN243*0.4</f>
        <v>6.2803667255977951</v>
      </c>
      <c r="ER243" s="17">
        <f>SIN(RADIANS(CJ243))*EH243</f>
        <v>0.7660444431189779</v>
      </c>
      <c r="ES243" s="17">
        <f t="shared" si="68"/>
        <v>0.64278760968653947</v>
      </c>
      <c r="ET243" s="16">
        <f t="shared" si="69"/>
        <v>1</v>
      </c>
      <c r="EU243" s="20">
        <f>(0.5*DZ243*DN243^2)*12*EH243</f>
        <v>16.542153169005882</v>
      </c>
      <c r="EV243" s="20">
        <f>(0.5*EB243*DN243^2)*12</f>
        <v>5.3296361339465586</v>
      </c>
      <c r="EW243" s="20">
        <f t="shared" si="70"/>
        <v>17.379523951682916</v>
      </c>
      <c r="EX243" s="14">
        <f t="shared" si="71"/>
        <v>3.2286654217660047</v>
      </c>
      <c r="EY243" s="14">
        <f t="shared" si="72"/>
        <v>-5.8417065244456632</v>
      </c>
      <c r="EZ243" s="5">
        <f t="shared" si="73"/>
        <v>2.6384690122455172</v>
      </c>
      <c r="FA243" s="5">
        <f t="shared" si="74"/>
        <v>-4.2927850853076617</v>
      </c>
      <c r="FB243" s="9">
        <f>IFERROR(INDEX('Pitcher Heights'!$B:$B,MATCH(H243,'Pitcher Heights'!A:A,0)),75)</f>
        <v>75</v>
      </c>
      <c r="FC243" s="26">
        <f>(9.58+0.31*FB243+1.02*ABS(D243)-2.57*E243-1.88*BE243)</f>
        <v>6.336999999999998</v>
      </c>
      <c r="FD243" s="26">
        <f>17.16 -0.25*FB243-0.85*ABS(D243)+2.53*E243+0.665*BE243</f>
        <v>16.889799999999997</v>
      </c>
      <c r="FE243" s="26">
        <f t="shared" si="75"/>
        <v>8.3500518336652423</v>
      </c>
      <c r="FF243" s="26">
        <f t="shared" si="76"/>
        <v>-10.609433274402203</v>
      </c>
    </row>
    <row r="244" spans="1:162" x14ac:dyDescent="0.25">
      <c r="A244" t="s">
        <v>127</v>
      </c>
      <c r="B244" s="1">
        <v>45505</v>
      </c>
      <c r="C244">
        <v>91.2</v>
      </c>
      <c r="D244">
        <v>2.38</v>
      </c>
      <c r="E244">
        <v>5.86</v>
      </c>
      <c r="F244" t="s">
        <v>114</v>
      </c>
      <c r="G244">
        <v>666310</v>
      </c>
      <c r="H244">
        <v>669432</v>
      </c>
      <c r="J244" t="s">
        <v>128</v>
      </c>
      <c r="O244">
        <v>6</v>
      </c>
      <c r="P244" t="s">
        <v>193</v>
      </c>
      <c r="Q244" t="s">
        <v>118</v>
      </c>
      <c r="R244" t="s">
        <v>119</v>
      </c>
      <c r="S244" t="s">
        <v>119</v>
      </c>
      <c r="T244" t="s">
        <v>120</v>
      </c>
      <c r="U244" t="s">
        <v>121</v>
      </c>
      <c r="V244" t="s">
        <v>129</v>
      </c>
      <c r="Y244">
        <v>0</v>
      </c>
      <c r="Z244">
        <v>0</v>
      </c>
      <c r="AA244">
        <v>2024</v>
      </c>
      <c r="AB244">
        <v>1.41</v>
      </c>
      <c r="AC244">
        <v>0.64</v>
      </c>
      <c r="AD244">
        <v>0.69</v>
      </c>
      <c r="AE244">
        <v>2.25</v>
      </c>
      <c r="AI244">
        <v>1</v>
      </c>
      <c r="AJ244">
        <v>2</v>
      </c>
      <c r="AK244" t="s">
        <v>123</v>
      </c>
      <c r="AR244">
        <v>-7.3597943195522397</v>
      </c>
      <c r="AS244">
        <v>-132.652735873762</v>
      </c>
      <c r="AT244">
        <v>-4.6024796559886596</v>
      </c>
      <c r="AU244">
        <v>18.170298106085401</v>
      </c>
      <c r="AV244">
        <v>27.347199091155201</v>
      </c>
      <c r="AW244">
        <v>-23.872854953909101</v>
      </c>
      <c r="AX244">
        <v>3.25</v>
      </c>
      <c r="AY244">
        <v>1.54</v>
      </c>
      <c r="AZ244">
        <v>109</v>
      </c>
      <c r="BA244">
        <v>106</v>
      </c>
      <c r="BB244">
        <v>6</v>
      </c>
      <c r="BC244">
        <v>92.3</v>
      </c>
      <c r="BD244">
        <v>2354</v>
      </c>
      <c r="BE244">
        <v>6.9</v>
      </c>
      <c r="BF244">
        <v>746607</v>
      </c>
      <c r="BG244">
        <v>668939</v>
      </c>
      <c r="BH244">
        <v>663624</v>
      </c>
      <c r="BI244">
        <v>702616</v>
      </c>
      <c r="BJ244">
        <v>602104</v>
      </c>
      <c r="BK244">
        <v>683002</v>
      </c>
      <c r="BL244">
        <v>681297</v>
      </c>
      <c r="BM244">
        <v>656775</v>
      </c>
      <c r="BN244">
        <v>623993</v>
      </c>
      <c r="BO244">
        <v>53.6</v>
      </c>
      <c r="BW244">
        <v>16</v>
      </c>
      <c r="BX244">
        <v>1</v>
      </c>
      <c r="BY244" t="s">
        <v>130</v>
      </c>
      <c r="BZ244">
        <v>2</v>
      </c>
      <c r="CA244">
        <v>1</v>
      </c>
      <c r="CB244">
        <v>2</v>
      </c>
      <c r="CC244">
        <v>1</v>
      </c>
      <c r="CD244">
        <v>1</v>
      </c>
      <c r="CE244">
        <v>2</v>
      </c>
      <c r="CF244">
        <v>2</v>
      </c>
      <c r="CG244">
        <v>1</v>
      </c>
      <c r="CH244" t="s">
        <v>125</v>
      </c>
      <c r="CI244" t="s">
        <v>126</v>
      </c>
      <c r="CJ244">
        <v>128</v>
      </c>
      <c r="CK244">
        <v>0</v>
      </c>
      <c r="CL244">
        <v>-2.3E-2</v>
      </c>
      <c r="CM244">
        <v>76.900000000000006</v>
      </c>
      <c r="CN244">
        <v>8.3000000000000007</v>
      </c>
      <c r="CP244">
        <v>2.3E-2</v>
      </c>
      <c r="CQ244">
        <v>106</v>
      </c>
      <c r="CR244">
        <v>1</v>
      </c>
      <c r="CS244">
        <v>1</v>
      </c>
      <c r="CT244">
        <v>0.64</v>
      </c>
      <c r="CU244">
        <v>0.64</v>
      </c>
      <c r="CV244">
        <v>26</v>
      </c>
      <c r="CW244">
        <v>24</v>
      </c>
      <c r="CX244">
        <v>27</v>
      </c>
      <c r="CY244">
        <v>24</v>
      </c>
      <c r="CZ244">
        <v>1</v>
      </c>
      <c r="DA244">
        <v>0</v>
      </c>
      <c r="DB244">
        <v>6</v>
      </c>
      <c r="DC244">
        <v>3</v>
      </c>
      <c r="DD244">
        <v>6</v>
      </c>
      <c r="DE244">
        <v>2</v>
      </c>
      <c r="DF244">
        <v>2.1</v>
      </c>
      <c r="DG244">
        <v>1.41</v>
      </c>
      <c r="DH244">
        <v>1.41</v>
      </c>
      <c r="DI244">
        <v>23.8</v>
      </c>
      <c r="DJ244" s="6">
        <f>(-AS244-SQRT(AS244^2-2*AV244*(50-BO244)))/AV244</f>
        <v>-2.7063032858763131E-2</v>
      </c>
      <c r="DK244" s="2">
        <f>AR244+AU244*$DJ244</f>
        <v>-7.8515376942507507</v>
      </c>
      <c r="DL244" s="2">
        <f>AS244+AV244*$DJ244</f>
        <v>-133.39283402136107</v>
      </c>
      <c r="DM244" s="2">
        <f>AT244+AW244*$DJ244</f>
        <v>-3.9564077979385313</v>
      </c>
      <c r="DN244" s="4">
        <f>(-DL244-SQRT(DL244^2-2*AV244*(BO244-17/12)))/AV244</f>
        <v>0.40828813524474555</v>
      </c>
      <c r="DO244" s="12">
        <f t="shared" si="58"/>
        <v>-0.43282056367601029</v>
      </c>
      <c r="DP244" s="12">
        <f t="shared" si="59"/>
        <v>-122.22729710026651</v>
      </c>
      <c r="DQ244" s="12">
        <f t="shared" si="60"/>
        <v>-13.703411230038364</v>
      </c>
      <c r="DR244" s="5">
        <f>(2 *DK244 +AU244*$DN244)/2</f>
        <v>-4.1421791289633809</v>
      </c>
      <c r="DS244" s="5">
        <f>(2 *DL244 +AV244*$DN244)/2</f>
        <v>-127.8100655608138</v>
      </c>
      <c r="DT244" s="5">
        <f>(2 *DM244 +AW244*$DN244)/2</f>
        <v>-8.8299095139884471</v>
      </c>
      <c r="DU244" s="5">
        <f>SQRT(DR244^2+DS244^2+DT244^2)</f>
        <v>128.18165940812736</v>
      </c>
      <c r="DV244" s="16">
        <f>DR244/$DU244</f>
        <v>-3.231491266449267E-2</v>
      </c>
      <c r="DW244" s="16">
        <f>DS244/$DU244</f>
        <v>-0.99710103731665378</v>
      </c>
      <c r="DX244" s="16">
        <f>DT244/$DU244</f>
        <v>-6.8885904229670059E-2</v>
      </c>
      <c r="DY244" s="16">
        <f t="shared" si="61"/>
        <v>28.426924060523465</v>
      </c>
      <c r="DZ244" s="9">
        <f>AU244+$DY244*DV244</f>
        <v>17.251684537749419</v>
      </c>
      <c r="EA244" s="9">
        <f>AV244+$DY244*DW244</f>
        <v>-0.99731637731449041</v>
      </c>
      <c r="EB244" s="9">
        <f>AW244+$DY244*DX244+32.174</f>
        <v>6.342930677713575</v>
      </c>
      <c r="EC244" s="9">
        <f t="shared" si="62"/>
        <v>18.407825209099585</v>
      </c>
      <c r="ED244" s="22">
        <f t="shared" si="63"/>
        <v>0.2081221267098578</v>
      </c>
      <c r="EE244" s="22">
        <f t="shared" si="64"/>
        <v>0.16036188742600568</v>
      </c>
      <c r="EF244" s="22">
        <f t="shared" si="65"/>
        <v>1622.2363378238063</v>
      </c>
      <c r="EG244" s="23">
        <f t="shared" si="66"/>
        <v>0.68914033042642575</v>
      </c>
      <c r="EH244" s="12">
        <f>IF(S244="L",1,-1)</f>
        <v>1</v>
      </c>
      <c r="EI244" s="10">
        <f>DEGREES(ATAN(DM244/SQRT(DL244^2+DK244^2)))</f>
        <v>-1.6959510239196034</v>
      </c>
      <c r="EJ244" s="10">
        <f>-DEGREES(ATAN(DK244/SQRT(DL244^2+DM244^2)))*EH244</f>
        <v>3.3670809682158707</v>
      </c>
      <c r="EK244" s="10">
        <f>DEGREES(ATAN(DQ244/SQRT(DP244^2+DO244^2)))</f>
        <v>-6.3969155376962377</v>
      </c>
      <c r="EL244" s="10">
        <f>-DEGREES(ATAN(DO244/SQRT(DP244^2+DQ244^2)))*EH244</f>
        <v>0.20162671698940321</v>
      </c>
      <c r="EM244" s="15">
        <f>(AD244-D244- (DK244/DL244)*(17/12-BO244))*12*EH244</f>
        <v>16.578298575113024</v>
      </c>
      <c r="EN244" s="15">
        <f>(AE244-E244-(DM244/DL244)*(17/12-BO244)+0.5*32.174*DN244^2)*12</f>
        <v>7.4332615659515628</v>
      </c>
      <c r="EO244" s="15">
        <f t="shared" si="67"/>
        <v>18.168471624037263</v>
      </c>
      <c r="EP244" s="15">
        <f>EM244/DN244*0.4</f>
        <v>16.241763738909803</v>
      </c>
      <c r="EQ244" s="15">
        <f>EN244/DN244*0.4</f>
        <v>7.2823684298303153</v>
      </c>
      <c r="ER244" s="17">
        <f>SIN(RADIANS(CJ244))*EH244</f>
        <v>0.78801075360672201</v>
      </c>
      <c r="ES244" s="17">
        <f t="shared" si="68"/>
        <v>0.61566147532565829</v>
      </c>
      <c r="ET244" s="16">
        <f t="shared" si="69"/>
        <v>1</v>
      </c>
      <c r="EU244" s="20">
        <f>(0.5*DZ244*DN244^2)*12*EH244</f>
        <v>17.255052209584029</v>
      </c>
      <c r="EV244" s="20">
        <f>(0.5*EB244*DN244^2)*12</f>
        <v>6.3441688703634274</v>
      </c>
      <c r="EW244" s="20">
        <f t="shared" si="70"/>
        <v>18.38437666637515</v>
      </c>
      <c r="EX244" s="14">
        <f t="shared" si="71"/>
        <v>2.7679656981239109</v>
      </c>
      <c r="EY244" s="14">
        <f t="shared" si="72"/>
        <v>-4.9743835909997056</v>
      </c>
      <c r="EZ244" s="5">
        <f t="shared" si="73"/>
        <v>2.2613475587730765</v>
      </c>
      <c r="FA244" s="5">
        <f t="shared" si="74"/>
        <v>-3.7523664785155777</v>
      </c>
      <c r="FB244" s="9">
        <f>IFERROR(INDEX('Pitcher Heights'!$B:$B,MATCH(H244,'Pitcher Heights'!A:A,0)),75)</f>
        <v>77</v>
      </c>
      <c r="FC244" s="26">
        <f>(9.58+0.31*FB244+1.02*ABS(D244)-2.57*E244-1.88*BE244)</f>
        <v>7.8453999999999997</v>
      </c>
      <c r="FD244" s="26">
        <f>17.16 -0.25*FB244-0.85*ABS(D244)+2.53*E244+0.665*BE244</f>
        <v>15.301300000000001</v>
      </c>
      <c r="FE244" s="26">
        <f t="shared" si="75"/>
        <v>8.3963637389098036</v>
      </c>
      <c r="FF244" s="26">
        <f t="shared" si="76"/>
        <v>-8.0189315701696859</v>
      </c>
    </row>
    <row r="245" spans="1:162" x14ac:dyDescent="0.25">
      <c r="A245" t="s">
        <v>143</v>
      </c>
      <c r="B245" s="1">
        <v>45505</v>
      </c>
      <c r="C245">
        <v>92.6</v>
      </c>
      <c r="D245">
        <v>-3.04</v>
      </c>
      <c r="E245">
        <v>5.47</v>
      </c>
      <c r="F245" t="s">
        <v>194</v>
      </c>
      <c r="G245">
        <v>680757</v>
      </c>
      <c r="H245">
        <v>657097</v>
      </c>
      <c r="J245" t="s">
        <v>128</v>
      </c>
      <c r="O245">
        <v>5</v>
      </c>
      <c r="P245" t="s">
        <v>195</v>
      </c>
      <c r="Q245" t="s">
        <v>118</v>
      </c>
      <c r="R245" t="s">
        <v>119</v>
      </c>
      <c r="S245" t="s">
        <v>118</v>
      </c>
      <c r="T245" t="s">
        <v>120</v>
      </c>
      <c r="U245" t="s">
        <v>121</v>
      </c>
      <c r="V245" t="s">
        <v>129</v>
      </c>
      <c r="Y245">
        <v>2</v>
      </c>
      <c r="Z245">
        <v>2</v>
      </c>
      <c r="AA245">
        <v>2024</v>
      </c>
      <c r="AB245">
        <v>-0.79</v>
      </c>
      <c r="AC245">
        <v>1.36</v>
      </c>
      <c r="AD245">
        <v>-0.01</v>
      </c>
      <c r="AE245">
        <v>2.59</v>
      </c>
      <c r="AG245">
        <v>677587</v>
      </c>
      <c r="AI245">
        <v>2</v>
      </c>
      <c r="AJ245">
        <v>7</v>
      </c>
      <c r="AK245" t="s">
        <v>123</v>
      </c>
      <c r="AR245">
        <v>9.4339062116954704</v>
      </c>
      <c r="AS245">
        <v>-134.493797706489</v>
      </c>
      <c r="AT245">
        <v>-4.5280557570750402</v>
      </c>
      <c r="AU245">
        <v>-11.5195479621852</v>
      </c>
      <c r="AV245">
        <v>27.481552891846299</v>
      </c>
      <c r="AW245">
        <v>-14.790185904633599</v>
      </c>
      <c r="AX245">
        <v>3.2</v>
      </c>
      <c r="AY245">
        <v>1.47</v>
      </c>
      <c r="AZ245">
        <v>101</v>
      </c>
      <c r="BA245">
        <v>75.599999999999994</v>
      </c>
      <c r="BB245">
        <v>13</v>
      </c>
      <c r="BC245">
        <v>92.6</v>
      </c>
      <c r="BD245">
        <v>2459</v>
      </c>
      <c r="BE245">
        <v>6.3</v>
      </c>
      <c r="BF245">
        <v>746607</v>
      </c>
      <c r="BG245">
        <v>668939</v>
      </c>
      <c r="BH245">
        <v>663624</v>
      </c>
      <c r="BI245">
        <v>702616</v>
      </c>
      <c r="BJ245">
        <v>602104</v>
      </c>
      <c r="BK245">
        <v>683002</v>
      </c>
      <c r="BL245">
        <v>681297</v>
      </c>
      <c r="BM245">
        <v>656775</v>
      </c>
      <c r="BN245">
        <v>623993</v>
      </c>
      <c r="BO245">
        <v>54.21</v>
      </c>
      <c r="BW245">
        <v>62</v>
      </c>
      <c r="BX245">
        <v>5</v>
      </c>
      <c r="BY245" t="s">
        <v>144</v>
      </c>
      <c r="BZ245">
        <v>10</v>
      </c>
      <c r="CA245">
        <v>2</v>
      </c>
      <c r="CB245">
        <v>10</v>
      </c>
      <c r="CC245">
        <v>2</v>
      </c>
      <c r="CD245">
        <v>2</v>
      </c>
      <c r="CE245">
        <v>10</v>
      </c>
      <c r="CF245">
        <v>10</v>
      </c>
      <c r="CG245">
        <v>2</v>
      </c>
      <c r="CH245" t="s">
        <v>126</v>
      </c>
      <c r="CI245" t="s">
        <v>126</v>
      </c>
      <c r="CJ245">
        <v>222</v>
      </c>
      <c r="CK245">
        <v>0</v>
      </c>
      <c r="CL245">
        <v>0</v>
      </c>
      <c r="CM245">
        <v>64.3</v>
      </c>
      <c r="CN245">
        <v>5.8</v>
      </c>
      <c r="CP245">
        <v>0</v>
      </c>
      <c r="CQ245">
        <v>88</v>
      </c>
      <c r="CR245">
        <v>8</v>
      </c>
      <c r="CS245">
        <v>8</v>
      </c>
      <c r="CT245">
        <v>0.999</v>
      </c>
      <c r="CU245">
        <v>0.999</v>
      </c>
      <c r="CV245">
        <v>30</v>
      </c>
      <c r="CW245">
        <v>26</v>
      </c>
      <c r="CX245">
        <v>31</v>
      </c>
      <c r="CY245">
        <v>27</v>
      </c>
      <c r="CZ245">
        <v>1</v>
      </c>
      <c r="DA245">
        <v>4</v>
      </c>
      <c r="DB245">
        <v>3</v>
      </c>
      <c r="DC245">
        <v>2</v>
      </c>
      <c r="DD245">
        <v>1</v>
      </c>
      <c r="DE245">
        <v>1</v>
      </c>
      <c r="DF245">
        <v>1.29</v>
      </c>
      <c r="DG245">
        <v>0.79</v>
      </c>
      <c r="DH245">
        <v>-0.79</v>
      </c>
      <c r="DI245">
        <v>30.7</v>
      </c>
      <c r="DJ245" s="6">
        <f>(-AS245-SQRT(AS245^2-2*AV245*(50-BO245)))/AV245</f>
        <v>-3.1203085971419433E-2</v>
      </c>
      <c r="DK245" s="2">
        <f>AR245+AU245*$DJ245</f>
        <v>9.7933516571114243</v>
      </c>
      <c r="DL245" s="2">
        <f>AS245+AV245*$DJ245</f>
        <v>-135.3513069640014</v>
      </c>
      <c r="DM245" s="2">
        <f>AT245+AW245*$DJ245</f>
        <v>-4.0665563147594819</v>
      </c>
      <c r="DN245" s="4">
        <f>(-DL245-SQRT(DL245^2-2*AV245*(BO245-17/12)))/AV245</f>
        <v>0.4068509868121567</v>
      </c>
      <c r="DO245" s="12">
        <f t="shared" si="58"/>
        <v>5.1066122010664072</v>
      </c>
      <c r="DP245" s="12">
        <f t="shared" si="59"/>
        <v>-124.17041005082325</v>
      </c>
      <c r="DQ245" s="12">
        <f t="shared" si="60"/>
        <v>-10.083958045194912</v>
      </c>
      <c r="DR245" s="5">
        <f>(2 *DK245 +AU245*$DN245)/2</f>
        <v>7.4499819290889153</v>
      </c>
      <c r="DS245" s="5">
        <f>(2 *DL245 +AV245*$DN245)/2</f>
        <v>-129.76085850741231</v>
      </c>
      <c r="DT245" s="5">
        <f>(2 *DM245 +AW245*$DN245)/2</f>
        <v>-7.0752571799771973</v>
      </c>
      <c r="DU245" s="5">
        <f>SQRT(DR245^2+DS245^2+DT245^2)</f>
        <v>130.16697697760077</v>
      </c>
      <c r="DV245" s="16">
        <f>DR245/$DU245</f>
        <v>5.7234039708634499E-2</v>
      </c>
      <c r="DW245" s="16">
        <f>DS245/$DU245</f>
        <v>-0.99688001919059432</v>
      </c>
      <c r="DX245" s="16">
        <f>DT245/$DU245</f>
        <v>-5.435523928004192E-2</v>
      </c>
      <c r="DY245" s="16">
        <f t="shared" si="61"/>
        <v>29.000022614457706</v>
      </c>
      <c r="DZ245" s="9">
        <f>AU245+$DY245*DV245</f>
        <v>-9.8597595163180287</v>
      </c>
      <c r="EA245" s="9">
        <f>AV245+$DY245*DW245</f>
        <v>-1.4279902085819671</v>
      </c>
      <c r="EB245" s="9">
        <f>AW245+$DY245*DX245+32.174</f>
        <v>15.807510927030926</v>
      </c>
      <c r="EC245" s="9">
        <f t="shared" si="62"/>
        <v>18.685058615472204</v>
      </c>
      <c r="ED245" s="22">
        <f t="shared" si="63"/>
        <v>0.20486151461645424</v>
      </c>
      <c r="EE245" s="22">
        <f t="shared" si="64"/>
        <v>0.15618230429829311</v>
      </c>
      <c r="EF245" s="22">
        <f t="shared" si="65"/>
        <v>1604.4261119518276</v>
      </c>
      <c r="EG245" s="23">
        <f t="shared" si="66"/>
        <v>0.65247096866686771</v>
      </c>
      <c r="EH245" s="12">
        <f>IF(S245="L",1,-1)</f>
        <v>-1</v>
      </c>
      <c r="EI245" s="10">
        <f>DEGREES(ATAN(DM245/SQRT(DL245^2+DK245^2)))</f>
        <v>-1.7164184347793017</v>
      </c>
      <c r="EJ245" s="10">
        <f>-DEGREES(ATAN(DK245/SQRT(DL245^2+DM245^2)))*EH245</f>
        <v>4.1365675223646186</v>
      </c>
      <c r="EK245" s="10">
        <f>DEGREES(ATAN(DQ245/SQRT(DP245^2+DO245^2)))</f>
        <v>-4.6389336514876138</v>
      </c>
      <c r="EL245" s="10">
        <f>-DEGREES(ATAN(DO245/SQRT(DP245^2+DQ245^2)))*EH245</f>
        <v>2.3472908751443025</v>
      </c>
      <c r="EM245" s="15">
        <f>(AD245-D245- (DK245/DL245)*(17/12-BO245))*12*EH245</f>
        <v>9.4783763036979547</v>
      </c>
      <c r="EN245" s="15">
        <f>(AE245-E245-(DM245/DL245)*(17/12-BO245)+0.5*32.174*DN245^2)*12</f>
        <v>16.427897664396742</v>
      </c>
      <c r="EO245" s="15">
        <f t="shared" si="67"/>
        <v>18.96616563848357</v>
      </c>
      <c r="EP245" s="15">
        <f>EM245/DN245*0.4</f>
        <v>9.318769388237099</v>
      </c>
      <c r="EQ245" s="15">
        <f>EN245/DN245*0.4</f>
        <v>16.151267365101916</v>
      </c>
      <c r="ER245" s="17">
        <f>SIN(RADIANS(CJ245))*EH245</f>
        <v>0.66913060635885824</v>
      </c>
      <c r="ES245" s="17">
        <f t="shared" si="68"/>
        <v>0.74314482547739424</v>
      </c>
      <c r="ET245" s="16">
        <f t="shared" si="69"/>
        <v>1</v>
      </c>
      <c r="EU245" s="20">
        <f>(0.5*DZ245*DN245^2)*12*EH245</f>
        <v>9.792381398505384</v>
      </c>
      <c r="EV245" s="20">
        <f>(0.5*EB245*DN245^2)*12</f>
        <v>15.699487974564038</v>
      </c>
      <c r="EW245" s="20">
        <f t="shared" si="70"/>
        <v>18.503098554492841</v>
      </c>
      <c r="EX245" s="14">
        <f t="shared" si="71"/>
        <v>-2.5886081567801238</v>
      </c>
      <c r="EY245" s="14">
        <f t="shared" si="72"/>
        <v>1.9490060284944306</v>
      </c>
      <c r="EZ245" s="5">
        <f t="shared" si="73"/>
        <v>-3.2124656102830986</v>
      </c>
      <c r="FA245" s="5">
        <f t="shared" si="74"/>
        <v>2.333289811010518</v>
      </c>
      <c r="FB245" s="9">
        <f>IFERROR(INDEX('Pitcher Heights'!$B:$B,MATCH(H245,'Pitcher Heights'!A:A,0)),75)</f>
        <v>74</v>
      </c>
      <c r="FC245" s="26">
        <f>(9.58+0.31*FB245+1.02*ABS(D245)-2.57*E245-1.88*BE245)</f>
        <v>9.7189000000000068</v>
      </c>
      <c r="FD245" s="26">
        <f>17.16 -0.25*FB245-0.85*ABS(D245)+2.53*E245+0.665*BE245</f>
        <v>14.104599999999998</v>
      </c>
      <c r="FE245" s="26">
        <f t="shared" si="75"/>
        <v>-0.40013061176290776</v>
      </c>
      <c r="FF245" s="26">
        <f t="shared" si="76"/>
        <v>2.0466673651019178</v>
      </c>
    </row>
    <row r="246" spans="1:162" x14ac:dyDescent="0.25">
      <c r="A246" t="s">
        <v>113</v>
      </c>
      <c r="B246" s="1">
        <v>45505</v>
      </c>
      <c r="C246">
        <v>82.3</v>
      </c>
      <c r="D246">
        <v>2.68</v>
      </c>
      <c r="E246">
        <v>5.68</v>
      </c>
      <c r="F246" t="s">
        <v>114</v>
      </c>
      <c r="G246">
        <v>657041</v>
      </c>
      <c r="H246">
        <v>669432</v>
      </c>
      <c r="J246" t="s">
        <v>116</v>
      </c>
      <c r="O246">
        <v>14</v>
      </c>
      <c r="P246" t="s">
        <v>184</v>
      </c>
      <c r="Q246" t="s">
        <v>118</v>
      </c>
      <c r="R246" t="s">
        <v>118</v>
      </c>
      <c r="S246" t="s">
        <v>119</v>
      </c>
      <c r="T246" t="s">
        <v>120</v>
      </c>
      <c r="U246" t="s">
        <v>121</v>
      </c>
      <c r="V246" t="s">
        <v>122</v>
      </c>
      <c r="Y246">
        <v>0</v>
      </c>
      <c r="Z246">
        <v>2</v>
      </c>
      <c r="AA246">
        <v>2024</v>
      </c>
      <c r="AB246">
        <v>-0.36</v>
      </c>
      <c r="AC246">
        <v>0.45</v>
      </c>
      <c r="AD246">
        <v>0.23</v>
      </c>
      <c r="AE246">
        <v>1.26</v>
      </c>
      <c r="AI246">
        <v>1</v>
      </c>
      <c r="AJ246">
        <v>3</v>
      </c>
      <c r="AK246" t="s">
        <v>123</v>
      </c>
      <c r="AR246">
        <v>-4.8956610756253696</v>
      </c>
      <c r="AS246">
        <v>-119.899259099053</v>
      </c>
      <c r="AT246">
        <v>-4.47441519806278</v>
      </c>
      <c r="AU246">
        <v>-2.6773582688867501</v>
      </c>
      <c r="AV246">
        <v>21.171655101006799</v>
      </c>
      <c r="AW246">
        <v>-27.177163099824298</v>
      </c>
      <c r="AX246">
        <v>3.18</v>
      </c>
      <c r="AY246">
        <v>1.43</v>
      </c>
      <c r="BC246">
        <v>83.3</v>
      </c>
      <c r="BD246">
        <v>2479</v>
      </c>
      <c r="BE246">
        <v>6.7</v>
      </c>
      <c r="BF246">
        <v>746607</v>
      </c>
      <c r="BG246">
        <v>668939</v>
      </c>
      <c r="BH246">
        <v>663624</v>
      </c>
      <c r="BI246">
        <v>702616</v>
      </c>
      <c r="BJ246">
        <v>602104</v>
      </c>
      <c r="BK246">
        <v>683002</v>
      </c>
      <c r="BL246">
        <v>681297</v>
      </c>
      <c r="BM246">
        <v>656775</v>
      </c>
      <c r="BN246">
        <v>623993</v>
      </c>
      <c r="BO246">
        <v>53.78</v>
      </c>
      <c r="BW246">
        <v>22</v>
      </c>
      <c r="BX246">
        <v>3</v>
      </c>
      <c r="BY246" t="s">
        <v>124</v>
      </c>
      <c r="BZ246">
        <v>2</v>
      </c>
      <c r="CA246">
        <v>1</v>
      </c>
      <c r="CB246">
        <v>2</v>
      </c>
      <c r="CC246">
        <v>1</v>
      </c>
      <c r="CD246">
        <v>1</v>
      </c>
      <c r="CE246">
        <v>2</v>
      </c>
      <c r="CF246">
        <v>2</v>
      </c>
      <c r="CG246">
        <v>1</v>
      </c>
      <c r="CH246" t="s">
        <v>126</v>
      </c>
      <c r="CI246" t="s">
        <v>126</v>
      </c>
      <c r="CJ246">
        <v>217</v>
      </c>
      <c r="CK246">
        <v>0</v>
      </c>
      <c r="CL246">
        <v>1.2999999999999999E-2</v>
      </c>
      <c r="CP246">
        <v>-1.2999999999999999E-2</v>
      </c>
      <c r="CR246">
        <v>1</v>
      </c>
      <c r="CS246">
        <v>1</v>
      </c>
      <c r="CT246">
        <v>0.65300000000000002</v>
      </c>
      <c r="CU246">
        <v>0.65300000000000002</v>
      </c>
      <c r="CV246">
        <v>26</v>
      </c>
      <c r="CW246">
        <v>28</v>
      </c>
      <c r="CX246">
        <v>27</v>
      </c>
      <c r="CY246">
        <v>29</v>
      </c>
      <c r="CZ246">
        <v>2</v>
      </c>
      <c r="DA246">
        <v>1</v>
      </c>
      <c r="DB246">
        <v>6</v>
      </c>
      <c r="DC246">
        <v>2</v>
      </c>
      <c r="DD246">
        <v>6</v>
      </c>
      <c r="DE246">
        <v>1</v>
      </c>
      <c r="DF246">
        <v>2.88</v>
      </c>
      <c r="DG246">
        <v>-0.36</v>
      </c>
      <c r="DH246">
        <v>0.36</v>
      </c>
      <c r="DI246">
        <v>18.5</v>
      </c>
      <c r="DJ246" s="6">
        <f>(-AS246-SQRT(AS246^2-2*AV246*(50-BO246)))/AV246</f>
        <v>-3.1439199458946604E-2</v>
      </c>
      <c r="DK246" s="2">
        <f>AR246+AU246*$DJ246</f>
        <v>-4.8114870749867791</v>
      </c>
      <c r="DL246" s="2">
        <f>AS246+AV246*$DJ246</f>
        <v>-120.56487898664957</v>
      </c>
      <c r="DM246" s="2">
        <f>AT246+AW246*$DJ246</f>
        <v>-3.6199869466390804</v>
      </c>
      <c r="DN246" s="4">
        <f>(-DL246-SQRT(DL246^2-2*AV246*(BO246-17/12)))/AV246</f>
        <v>0.45227691044112456</v>
      </c>
      <c r="DO246" s="12">
        <f t="shared" si="58"/>
        <v>-6.0223944009828756</v>
      </c>
      <c r="DP246" s="12">
        <f t="shared" si="59"/>
        <v>-110.98942822864115</v>
      </c>
      <c r="DQ246" s="12">
        <f t="shared" si="60"/>
        <v>-15.91159030798215</v>
      </c>
      <c r="DR246" s="5">
        <f>(2 *DK246 +AU246*$DN246)/2</f>
        <v>-5.4169407379848273</v>
      </c>
      <c r="DS246" s="5">
        <f>(2 *DL246 +AV246*$DN246)/2</f>
        <v>-115.77715360764536</v>
      </c>
      <c r="DT246" s="5">
        <f>(2 *DM246 +AW246*$DN246)/2</f>
        <v>-9.7657886273106147</v>
      </c>
      <c r="DU246" s="5">
        <f>SQRT(DR246^2+DS246^2+DT246^2)</f>
        <v>116.31450112501217</v>
      </c>
      <c r="DV246" s="16">
        <f>DR246/$DU246</f>
        <v>-4.6571499560169399E-2</v>
      </c>
      <c r="DW246" s="16">
        <f>DS246/$DU246</f>
        <v>-0.99538021904259999</v>
      </c>
      <c r="DX246" s="16">
        <f>DT246/$DU246</f>
        <v>-8.3960198710000641E-2</v>
      </c>
      <c r="DY246" s="16">
        <f t="shared" si="61"/>
        <v>21.368693521552867</v>
      </c>
      <c r="DZ246" s="9">
        <f>AU246+$DY246*DV246</f>
        <v>-3.6725303698271441</v>
      </c>
      <c r="EA246" s="9">
        <f>AV246+$DY246*DW246</f>
        <v>-9.8319737130680096E-2</v>
      </c>
      <c r="EB246" s="9">
        <f>AW246+$DY246*DX246+32.174</f>
        <v>3.2027171459330184</v>
      </c>
      <c r="EC246" s="9">
        <f t="shared" si="62"/>
        <v>4.8738632730992242</v>
      </c>
      <c r="ED246" s="22">
        <f t="shared" si="63"/>
        <v>6.6922656106355963E-2</v>
      </c>
      <c r="EE246" s="22">
        <f t="shared" si="64"/>
        <v>3.6870641454754667E-2</v>
      </c>
      <c r="EF246" s="22">
        <f t="shared" si="65"/>
        <v>338.45554386919207</v>
      </c>
      <c r="EG246" s="23">
        <f t="shared" si="66"/>
        <v>0.13652906166566844</v>
      </c>
      <c r="EH246" s="12">
        <f>IF(S246="L",1,-1)</f>
        <v>1</v>
      </c>
      <c r="EI246" s="10">
        <f>DEGREES(ATAN(DM246/SQRT(DL246^2+DK246^2)))</f>
        <v>-1.7184346115328446</v>
      </c>
      <c r="EJ246" s="10">
        <f>-DEGREES(ATAN(DK246/SQRT(DL246^2+DM246^2)))*EH246</f>
        <v>2.2843112398267382</v>
      </c>
      <c r="EK246" s="10">
        <f>DEGREES(ATAN(DQ246/SQRT(DP246^2+DO246^2)))</f>
        <v>-8.1465867348935799</v>
      </c>
      <c r="EL246" s="10">
        <f>-DEGREES(ATAN(DO246/SQRT(DP246^2+DQ246^2)))*EH246</f>
        <v>3.0745065603267099</v>
      </c>
      <c r="EM246" s="15">
        <f>(AD246-D246- (DK246/DL246)*(17/12-BO246))*12*EH246</f>
        <v>-4.3234931113440211</v>
      </c>
      <c r="EN246" s="15">
        <f>(AE246-E246-(DM246/DL246)*(17/12-BO246)+0.5*32.174*DN246^2)*12</f>
        <v>5.3146471898696355</v>
      </c>
      <c r="EO246" s="15">
        <f t="shared" si="67"/>
        <v>6.8511362150105013</v>
      </c>
      <c r="EP246" s="15">
        <f>EM246/DN246*0.4</f>
        <v>-3.8237575357337059</v>
      </c>
      <c r="EQ246" s="15">
        <f>EN246/DN246*0.4</f>
        <v>4.7003480099711821</v>
      </c>
      <c r="ER246" s="17">
        <f>SIN(RADIANS(CJ246))*EH246</f>
        <v>-0.60181502315204838</v>
      </c>
      <c r="ES246" s="17">
        <f t="shared" si="68"/>
        <v>0.79863551004729283</v>
      </c>
      <c r="ET246" s="16">
        <f t="shared" si="69"/>
        <v>1</v>
      </c>
      <c r="EU246" s="20">
        <f>(0.5*DZ246*DN246^2)*12*EH246</f>
        <v>-4.507393559621149</v>
      </c>
      <c r="EV246" s="20">
        <f>(0.5*EB246*DN246^2)*12</f>
        <v>3.9307793763857077</v>
      </c>
      <c r="EW246" s="20">
        <f t="shared" si="70"/>
        <v>5.980603916590149</v>
      </c>
      <c r="EX246" s="14">
        <f t="shared" si="71"/>
        <v>-0.90817627509521737</v>
      </c>
      <c r="EY246" s="14">
        <f t="shared" si="72"/>
        <v>-0.8455432829311027</v>
      </c>
      <c r="EZ246" s="5">
        <f t="shared" si="73"/>
        <v>-0.20037641148963914</v>
      </c>
      <c r="FA246" s="5">
        <f t="shared" si="74"/>
        <v>-0.15691347560875535</v>
      </c>
      <c r="FB246" s="9">
        <f>IFERROR(INDEX('Pitcher Heights'!$B:$B,MATCH(H246,'Pitcher Heights'!A:A,0)),75)</f>
        <v>77</v>
      </c>
      <c r="FC246" s="26">
        <f>(9.58+0.31*FB246+1.02*ABS(D246)-2.57*E246-1.88*BE246)</f>
        <v>8.9900000000000055</v>
      </c>
      <c r="FD246" s="26">
        <f>17.16 -0.25*FB246-0.85*ABS(D246)+2.53*E246+0.665*BE246</f>
        <v>14.457899999999999</v>
      </c>
      <c r="FE246" s="26">
        <f t="shared" si="75"/>
        <v>-12.813757535733711</v>
      </c>
      <c r="FF246" s="26">
        <f t="shared" si="76"/>
        <v>-9.7575519900288157</v>
      </c>
    </row>
    <row r="247" spans="1:162" x14ac:dyDescent="0.25">
      <c r="A247" t="s">
        <v>113</v>
      </c>
      <c r="B247" s="1">
        <v>45505</v>
      </c>
      <c r="C247">
        <v>82.1</v>
      </c>
      <c r="D247">
        <v>2.62</v>
      </c>
      <c r="E247">
        <v>5.62</v>
      </c>
      <c r="F247" t="s">
        <v>114</v>
      </c>
      <c r="G247">
        <v>680757</v>
      </c>
      <c r="H247">
        <v>669432</v>
      </c>
      <c r="J247" t="s">
        <v>116</v>
      </c>
      <c r="O247">
        <v>13</v>
      </c>
      <c r="P247" t="s">
        <v>187</v>
      </c>
      <c r="Q247" t="s">
        <v>118</v>
      </c>
      <c r="R247" t="s">
        <v>119</v>
      </c>
      <c r="S247" t="s">
        <v>119</v>
      </c>
      <c r="T247" t="s">
        <v>120</v>
      </c>
      <c r="U247" t="s">
        <v>121</v>
      </c>
      <c r="V247" t="s">
        <v>122</v>
      </c>
      <c r="Y247">
        <v>0</v>
      </c>
      <c r="Z247">
        <v>1</v>
      </c>
      <c r="AA247">
        <v>2024</v>
      </c>
      <c r="AB247">
        <v>-0.21</v>
      </c>
      <c r="AC247">
        <v>0.72</v>
      </c>
      <c r="AD247">
        <v>-1.51</v>
      </c>
      <c r="AE247">
        <v>1.44</v>
      </c>
      <c r="AI247">
        <v>0</v>
      </c>
      <c r="AJ247">
        <v>3</v>
      </c>
      <c r="AK247" t="s">
        <v>123</v>
      </c>
      <c r="AR247">
        <v>-9.0034603927394397</v>
      </c>
      <c r="AS247">
        <v>-119.346958012531</v>
      </c>
      <c r="AT247">
        <v>-4.3945860801596597</v>
      </c>
      <c r="AU247">
        <v>-0.41397211521760402</v>
      </c>
      <c r="AV247">
        <v>20.896215351793</v>
      </c>
      <c r="AW247">
        <v>-24.611461569162898</v>
      </c>
      <c r="AX247">
        <v>3.18</v>
      </c>
      <c r="AY247">
        <v>1.45</v>
      </c>
      <c r="BC247">
        <v>82.9</v>
      </c>
      <c r="BD247">
        <v>2378</v>
      </c>
      <c r="BE247">
        <v>6.7</v>
      </c>
      <c r="BF247">
        <v>746607</v>
      </c>
      <c r="BG247">
        <v>668939</v>
      </c>
      <c r="BH247">
        <v>663624</v>
      </c>
      <c r="BI247">
        <v>702616</v>
      </c>
      <c r="BJ247">
        <v>602104</v>
      </c>
      <c r="BK247">
        <v>683002</v>
      </c>
      <c r="BL247">
        <v>681297</v>
      </c>
      <c r="BM247">
        <v>656775</v>
      </c>
      <c r="BN247">
        <v>623993</v>
      </c>
      <c r="BO247">
        <v>53.81</v>
      </c>
      <c r="BW247">
        <v>21</v>
      </c>
      <c r="BX247">
        <v>2</v>
      </c>
      <c r="BY247" t="s">
        <v>124</v>
      </c>
      <c r="BZ247">
        <v>2</v>
      </c>
      <c r="CA247">
        <v>1</v>
      </c>
      <c r="CB247">
        <v>2</v>
      </c>
      <c r="CC247">
        <v>1</v>
      </c>
      <c r="CD247">
        <v>1</v>
      </c>
      <c r="CE247">
        <v>2</v>
      </c>
      <c r="CF247">
        <v>2</v>
      </c>
      <c r="CG247">
        <v>1</v>
      </c>
      <c r="CH247" t="s">
        <v>126</v>
      </c>
      <c r="CI247" t="s">
        <v>126</v>
      </c>
      <c r="CJ247">
        <v>171</v>
      </c>
      <c r="CK247">
        <v>0</v>
      </c>
      <c r="CL247">
        <v>2.3E-2</v>
      </c>
      <c r="CP247">
        <v>-2.3E-2</v>
      </c>
      <c r="CR247">
        <v>1</v>
      </c>
      <c r="CS247">
        <v>1</v>
      </c>
      <c r="CT247">
        <v>0.67300000000000004</v>
      </c>
      <c r="CU247">
        <v>0.67300000000000004</v>
      </c>
      <c r="CV247">
        <v>26</v>
      </c>
      <c r="CW247">
        <v>26</v>
      </c>
      <c r="CX247">
        <v>27</v>
      </c>
      <c r="CY247">
        <v>27</v>
      </c>
      <c r="CZ247">
        <v>2</v>
      </c>
      <c r="DA247">
        <v>1</v>
      </c>
      <c r="DB247">
        <v>6</v>
      </c>
      <c r="DC247">
        <v>2</v>
      </c>
      <c r="DD247">
        <v>6</v>
      </c>
      <c r="DE247">
        <v>1</v>
      </c>
      <c r="DF247">
        <v>2.64</v>
      </c>
      <c r="DG247">
        <v>-0.21</v>
      </c>
      <c r="DH247">
        <v>-0.21</v>
      </c>
      <c r="DI247">
        <v>20.5</v>
      </c>
      <c r="DJ247" s="6">
        <f>(-AS247-SQRT(AS247^2-2*AV247*(50-BO247)))/AV247</f>
        <v>-3.1835006474161633E-2</v>
      </c>
      <c r="DK247" s="2">
        <f>AR247+AU247*$DJ247</f>
        <v>-8.9902815877713653</v>
      </c>
      <c r="DL247" s="2">
        <f>AS247+AV247*$DJ247</f>
        <v>-120.01218916354081</v>
      </c>
      <c r="DM247" s="2">
        <f>AT247+AW247*$DJ247</f>
        <v>-3.6110800417667788</v>
      </c>
      <c r="DN247" s="4">
        <f>(-DL247-SQRT(DL247^2-2*AV247*(BO247-17/12)))/AV247</f>
        <v>0.45455484877429186</v>
      </c>
      <c r="DO247" s="12">
        <f t="shared" si="58"/>
        <v>-9.1784546200008776</v>
      </c>
      <c r="DP247" s="12">
        <f t="shared" si="59"/>
        <v>-110.51371315435151</v>
      </c>
      <c r="DQ247" s="12">
        <f t="shared" si="60"/>
        <v>-14.798339233451916</v>
      </c>
      <c r="DR247" s="5">
        <f>(2 *DK247 +AU247*$DN247)/2</f>
        <v>-9.0843681038861206</v>
      </c>
      <c r="DS247" s="5">
        <f>(2 *DL247 +AV247*$DN247)/2</f>
        <v>-115.26295115894615</v>
      </c>
      <c r="DT247" s="5">
        <f>(2 *DM247 +AW247*$DN247)/2</f>
        <v>-9.2047096376093478</v>
      </c>
      <c r="DU247" s="5">
        <f>SQRT(DR247^2+DS247^2+DT247^2)</f>
        <v>115.98620751291598</v>
      </c>
      <c r="DV247" s="16">
        <f>DR247/$DU247</f>
        <v>-7.8322830780327951E-2</v>
      </c>
      <c r="DW247" s="16">
        <f>DS247/$DU247</f>
        <v>-0.99376429000069433</v>
      </c>
      <c r="DX247" s="16">
        <f>DT247/$DU247</f>
        <v>-7.9360381160702501E-2</v>
      </c>
      <c r="DY247" s="16">
        <f t="shared" si="61"/>
        <v>21.333655077261909</v>
      </c>
      <c r="DZ247" s="9">
        <f>AU247+$DY247*DV247</f>
        <v>-2.0848843717598728</v>
      </c>
      <c r="EA247" s="9">
        <f>AV247+$DY247*DW247</f>
        <v>-0.30440923918189</v>
      </c>
      <c r="EB247" s="9">
        <f>AW247+$DY247*DX247+32.174</f>
        <v>5.8694914323546392</v>
      </c>
      <c r="EC247" s="9">
        <f t="shared" si="62"/>
        <v>6.2362117910629342</v>
      </c>
      <c r="ED247" s="22">
        <f t="shared" si="63"/>
        <v>8.6114386515572003E-2</v>
      </c>
      <c r="EE247" s="22">
        <f t="shared" si="64"/>
        <v>4.9153910216317945E-2</v>
      </c>
      <c r="EF247" s="22">
        <f t="shared" si="65"/>
        <v>449.93678075283276</v>
      </c>
      <c r="EG247" s="23">
        <f t="shared" si="66"/>
        <v>0.18920806591792799</v>
      </c>
      <c r="EH247" s="12">
        <f>IF(S247="L",1,-1)</f>
        <v>1</v>
      </c>
      <c r="EI247" s="10">
        <f>DEGREES(ATAN(DM247/SQRT(DL247^2+DK247^2)))</f>
        <v>-1.7186559422095185</v>
      </c>
      <c r="EJ247" s="10">
        <f>-DEGREES(ATAN(DK247/SQRT(DL247^2+DM247^2)))*EH247</f>
        <v>4.2821747001516091</v>
      </c>
      <c r="EK247" s="10">
        <f>DEGREES(ATAN(DQ247/SQRT(DP247^2+DO247^2)))</f>
        <v>-7.6009610092513862</v>
      </c>
      <c r="EL247" s="10">
        <f>-DEGREES(ATAN(DO247/SQRT(DP247^2+DQ247^2)))*EH247</f>
        <v>4.7058584509282184</v>
      </c>
      <c r="EM247" s="15">
        <f>(AD247-D247- (DK247/DL247)*(17/12-BO247))*12*EH247</f>
        <v>-2.4617020749357419</v>
      </c>
      <c r="EN247" s="15">
        <f>(AE247-E247-(DM247/DL247)*(17/12-BO247)+0.5*32.174*DN247^2)*12</f>
        <v>8.6445030578106206</v>
      </c>
      <c r="EO247" s="15">
        <f t="shared" si="67"/>
        <v>8.9881816972199715</v>
      </c>
      <c r="EP247" s="15">
        <f>EM247/DN247*0.4</f>
        <v>-2.1662530553342259</v>
      </c>
      <c r="EQ247" s="15">
        <f>EN247/DN247*0.4</f>
        <v>7.607005474582917</v>
      </c>
      <c r="ER247" s="17">
        <f>SIN(RADIANS(CJ247))*EH247</f>
        <v>0.15643446504023098</v>
      </c>
      <c r="ES247" s="17">
        <f t="shared" si="68"/>
        <v>0.98768834059513766</v>
      </c>
      <c r="ET247" s="16">
        <f t="shared" si="69"/>
        <v>0.99999999999999989</v>
      </c>
      <c r="EU247" s="20">
        <f>(0.5*DZ247*DN247^2)*12*EH247</f>
        <v>-2.5846742361896418</v>
      </c>
      <c r="EV247" s="20">
        <f>(0.5*EB247*DN247^2)*12</f>
        <v>7.2765298115487838</v>
      </c>
      <c r="EW247" s="20">
        <f t="shared" si="70"/>
        <v>7.7219445093564794</v>
      </c>
      <c r="EX247" s="14">
        <f t="shared" si="71"/>
        <v>-3.7926524945811715</v>
      </c>
      <c r="EY247" s="14">
        <f t="shared" si="72"/>
        <v>-0.35034474706525209</v>
      </c>
      <c r="EZ247" s="5">
        <f t="shared" si="73"/>
        <v>-3.8677634704247437</v>
      </c>
      <c r="FA247" s="5">
        <f t="shared" si="74"/>
        <v>-0.23301920768416196</v>
      </c>
      <c r="FB247" s="9">
        <f>IFERROR(INDEX('Pitcher Heights'!$B:$B,MATCH(H247,'Pitcher Heights'!A:A,0)),75)</f>
        <v>77</v>
      </c>
      <c r="FC247" s="26">
        <f>(9.58+0.31*FB247+1.02*ABS(D247)-2.57*E247-1.88*BE247)</f>
        <v>9.0830000000000091</v>
      </c>
      <c r="FD247" s="26">
        <f>17.16 -0.25*FB247-0.85*ABS(D247)+2.53*E247+0.665*BE247</f>
        <v>14.357099999999999</v>
      </c>
      <c r="FE247" s="26">
        <f t="shared" si="75"/>
        <v>-11.249253055334234</v>
      </c>
      <c r="FF247" s="26">
        <f t="shared" si="76"/>
        <v>-6.7500945254170821</v>
      </c>
    </row>
    <row r="248" spans="1:162" x14ac:dyDescent="0.25">
      <c r="A248" t="s">
        <v>143</v>
      </c>
      <c r="B248" s="1">
        <v>45505</v>
      </c>
      <c r="C248">
        <v>97.7</v>
      </c>
      <c r="D248">
        <v>-2.42</v>
      </c>
      <c r="E248">
        <v>5.84</v>
      </c>
      <c r="F248" t="s">
        <v>223</v>
      </c>
      <c r="G248">
        <v>663624</v>
      </c>
      <c r="H248">
        <v>671922</v>
      </c>
      <c r="J248" t="s">
        <v>128</v>
      </c>
      <c r="O248">
        <v>2</v>
      </c>
      <c r="P248" t="s">
        <v>190</v>
      </c>
      <c r="Q248" t="s">
        <v>118</v>
      </c>
      <c r="R248" t="s">
        <v>118</v>
      </c>
      <c r="S248" t="s">
        <v>118</v>
      </c>
      <c r="T248" t="s">
        <v>120</v>
      </c>
      <c r="U248" t="s">
        <v>121</v>
      </c>
      <c r="V248" t="s">
        <v>129</v>
      </c>
      <c r="Y248">
        <v>1</v>
      </c>
      <c r="Z248">
        <v>1</v>
      </c>
      <c r="AA248">
        <v>2024</v>
      </c>
      <c r="AB248">
        <v>-0.65</v>
      </c>
      <c r="AC248">
        <v>1.38</v>
      </c>
      <c r="AD248">
        <v>0.12</v>
      </c>
      <c r="AE248">
        <v>3.28</v>
      </c>
      <c r="AI248">
        <v>1</v>
      </c>
      <c r="AJ248">
        <v>7</v>
      </c>
      <c r="AK248" t="s">
        <v>140</v>
      </c>
      <c r="AR248">
        <v>8.4696755017173295</v>
      </c>
      <c r="AS248">
        <v>-141.967163898991</v>
      </c>
      <c r="AT248">
        <v>-4.64495586226752</v>
      </c>
      <c r="AU248">
        <v>-10.7748112601904</v>
      </c>
      <c r="AV248">
        <v>32.112906490049099</v>
      </c>
      <c r="AW248">
        <v>-12.5465643337785</v>
      </c>
      <c r="AX248">
        <v>3.63</v>
      </c>
      <c r="AY248">
        <v>1.79</v>
      </c>
      <c r="AZ248">
        <v>210</v>
      </c>
      <c r="BA248">
        <v>82.8</v>
      </c>
      <c r="BB248">
        <v>18</v>
      </c>
      <c r="BC248">
        <v>99.2</v>
      </c>
      <c r="BD248">
        <v>2323</v>
      </c>
      <c r="BE248">
        <v>7.2</v>
      </c>
      <c r="BF248">
        <v>746607</v>
      </c>
      <c r="BG248">
        <v>666310</v>
      </c>
      <c r="BH248">
        <v>647304</v>
      </c>
      <c r="BI248">
        <v>671289</v>
      </c>
      <c r="BJ248">
        <v>608070</v>
      </c>
      <c r="BK248">
        <v>677587</v>
      </c>
      <c r="BL248">
        <v>680757</v>
      </c>
      <c r="BM248">
        <v>657041</v>
      </c>
      <c r="BN248">
        <v>678877</v>
      </c>
      <c r="BO248">
        <v>53.35</v>
      </c>
      <c r="BW248">
        <v>52</v>
      </c>
      <c r="BX248">
        <v>3</v>
      </c>
      <c r="BY248" t="s">
        <v>144</v>
      </c>
      <c r="BZ248">
        <v>5</v>
      </c>
      <c r="CA248">
        <v>2</v>
      </c>
      <c r="CB248">
        <v>2</v>
      </c>
      <c r="CC248">
        <v>5</v>
      </c>
      <c r="CD248">
        <v>2</v>
      </c>
      <c r="CE248">
        <v>5</v>
      </c>
      <c r="CF248">
        <v>2</v>
      </c>
      <c r="CG248">
        <v>5</v>
      </c>
      <c r="CH248" t="s">
        <v>142</v>
      </c>
      <c r="CI248" t="s">
        <v>126</v>
      </c>
      <c r="CJ248">
        <v>214</v>
      </c>
      <c r="CK248">
        <v>0</v>
      </c>
      <c r="CL248">
        <v>-3.9E-2</v>
      </c>
      <c r="CM248">
        <v>70.7</v>
      </c>
      <c r="CN248">
        <v>6.2</v>
      </c>
      <c r="CP248">
        <v>3.9E-2</v>
      </c>
      <c r="CQ248">
        <v>88</v>
      </c>
      <c r="CR248">
        <v>3</v>
      </c>
      <c r="CS248">
        <v>-3</v>
      </c>
      <c r="CT248">
        <v>0.92400000000000004</v>
      </c>
      <c r="CU248">
        <v>7.5999999999999998E-2</v>
      </c>
      <c r="CV248">
        <v>25</v>
      </c>
      <c r="CW248">
        <v>27</v>
      </c>
      <c r="CX248">
        <v>25</v>
      </c>
      <c r="CY248">
        <v>27</v>
      </c>
      <c r="CZ248">
        <v>1</v>
      </c>
      <c r="DA248">
        <v>2</v>
      </c>
      <c r="DB248">
        <v>2</v>
      </c>
      <c r="DC248">
        <v>1</v>
      </c>
      <c r="DD248">
        <v>1</v>
      </c>
      <c r="DE248">
        <v>1</v>
      </c>
      <c r="DF248">
        <v>1.01</v>
      </c>
      <c r="DG248">
        <v>0.65</v>
      </c>
      <c r="DH248">
        <v>0.65</v>
      </c>
      <c r="DI248">
        <v>38.700000000000003</v>
      </c>
      <c r="DJ248" s="6">
        <f>(-AS248-SQRT(AS248^2-2*AV248*(50-BO248)))/AV248</f>
        <v>-2.3534363723814369E-2</v>
      </c>
      <c r="DK248" s="2">
        <f>AR248+AU248*$DJ248</f>
        <v>8.7232538289701012</v>
      </c>
      <c r="DL248" s="2">
        <f>AS248+AV248*$DJ248</f>
        <v>-142.72292072055666</v>
      </c>
      <c r="DM248" s="2">
        <f>AT248+AW248*$DJ248</f>
        <v>-4.3496804537521401</v>
      </c>
      <c r="DN248" s="4">
        <f>(-DL248-SQRT(DL248^2-2*AV248*(BO248-17/12)))/AV248</f>
        <v>0.38013159350299996</v>
      </c>
      <c r="DO248" s="12">
        <f t="shared" si="58"/>
        <v>4.6274076549398568</v>
      </c>
      <c r="DP248" s="12">
        <f t="shared" si="59"/>
        <v>-130.51579040448146</v>
      </c>
      <c r="DQ248" s="12">
        <f t="shared" si="60"/>
        <v>-9.1190259469392672</v>
      </c>
      <c r="DR248" s="5">
        <f>(2 *DK248 +AU248*$DN248)/2</f>
        <v>6.675330741954979</v>
      </c>
      <c r="DS248" s="5">
        <f>(2 *DL248 +AV248*$DN248)/2</f>
        <v>-136.61935556251905</v>
      </c>
      <c r="DT248" s="5">
        <f>(2 *DM248 +AW248*$DN248)/2</f>
        <v>-6.7343532003457032</v>
      </c>
      <c r="DU248" s="5">
        <f>SQRT(DR248^2+DS248^2+DT248^2)</f>
        <v>136.9480188533573</v>
      </c>
      <c r="DV248" s="16">
        <f>DR248/$DU248</f>
        <v>4.8743536400499977E-2</v>
      </c>
      <c r="DW248" s="16">
        <f>DS248/$DU248</f>
        <v>-0.99760008729158633</v>
      </c>
      <c r="DX248" s="16">
        <f>DT248/$DU248</f>
        <v>-4.917452079067159E-2</v>
      </c>
      <c r="DY248" s="16">
        <f t="shared" si="61"/>
        <v>33.526210465765324</v>
      </c>
      <c r="DZ248" s="9">
        <f>AU248+$DY248*DV248</f>
        <v>-9.140625199981546</v>
      </c>
      <c r="EA248" s="9">
        <f>AV248+$DY248*DW248</f>
        <v>-1.3328439971544839</v>
      </c>
      <c r="EB248" s="9">
        <f>AW248+$DY248*DX248+32.174</f>
        <v>17.97880033264029</v>
      </c>
      <c r="EC248" s="9">
        <f t="shared" si="62"/>
        <v>20.212985023697886</v>
      </c>
      <c r="ED248" s="22">
        <f t="shared" si="63"/>
        <v>0.20021033793719051</v>
      </c>
      <c r="EE248" s="22">
        <f t="shared" si="64"/>
        <v>0.15039667627249417</v>
      </c>
      <c r="EF248" s="22">
        <f t="shared" si="65"/>
        <v>1625.477899605565</v>
      </c>
      <c r="EG248" s="23">
        <f t="shared" si="66"/>
        <v>0.69973219957191779</v>
      </c>
      <c r="EH248" s="12">
        <f>IF(S248="L",1,-1)</f>
        <v>-1</v>
      </c>
      <c r="EI248" s="10">
        <f>DEGREES(ATAN(DM248/SQRT(DL248^2+DK248^2)))</f>
        <v>-1.7423791869724206</v>
      </c>
      <c r="EJ248" s="10">
        <f>-DEGREES(ATAN(DK248/SQRT(DL248^2+DM248^2)))*EH248</f>
        <v>3.4959595671450652</v>
      </c>
      <c r="EK248" s="10">
        <f>DEGREES(ATAN(DQ248/SQRT(DP248^2+DO248^2)))</f>
        <v>-3.9942101459263979</v>
      </c>
      <c r="EL248" s="10">
        <f>-DEGREES(ATAN(DO248/SQRT(DP248^2+DQ248^2)))*EH248</f>
        <v>2.0256241874484919</v>
      </c>
      <c r="EM248" s="15">
        <f>(AD248-D248- (DK248/DL248)*(17/12-BO248))*12*EH248</f>
        <v>7.6101102553681272</v>
      </c>
      <c r="EN248" s="15">
        <f>(AE248-E248-(DM248/DL248)*(17/12-BO248)+0.5*32.174*DN248^2)*12</f>
        <v>16.167754354622573</v>
      </c>
      <c r="EO248" s="15">
        <f t="shared" si="67"/>
        <v>17.869248976111905</v>
      </c>
      <c r="EP248" s="15">
        <f>EM248/DN248*0.4</f>
        <v>8.0078692594206267</v>
      </c>
      <c r="EQ248" s="15">
        <f>EN248/DN248*0.4</f>
        <v>17.012797284890745</v>
      </c>
      <c r="ER248" s="17">
        <f>SIN(RADIANS(CJ248))*EH248</f>
        <v>0.55919290347074668</v>
      </c>
      <c r="ES248" s="17">
        <f t="shared" si="68"/>
        <v>0.82903757255504185</v>
      </c>
      <c r="ET248" s="16">
        <f t="shared" si="69"/>
        <v>1</v>
      </c>
      <c r="EU248" s="20">
        <f>(0.5*DZ248*DN248^2)*12*EH248</f>
        <v>7.9249236048019451</v>
      </c>
      <c r="EV248" s="20">
        <f>(0.5*EB248*DN248^2)*12</f>
        <v>15.587622949735405</v>
      </c>
      <c r="EW248" s="20">
        <f t="shared" si="70"/>
        <v>17.486520619181647</v>
      </c>
      <c r="EX248" s="14">
        <f t="shared" si="71"/>
        <v>-1.8534146318393194</v>
      </c>
      <c r="EY248" s="14">
        <f t="shared" si="72"/>
        <v>1.0906403431753642</v>
      </c>
      <c r="EZ248" s="5">
        <f t="shared" si="73"/>
        <v>-2.3822469624255564</v>
      </c>
      <c r="FA248" s="5">
        <f t="shared" si="74"/>
        <v>1.3534755600850925</v>
      </c>
      <c r="FB248" s="9">
        <f>IFERROR(INDEX('Pitcher Heights'!$B:$B,MATCH(H248,'Pitcher Heights'!A:A,0)),75)</f>
        <v>77</v>
      </c>
      <c r="FC248" s="26">
        <f>(9.58+0.31*FB248+1.02*ABS(D248)-2.57*E248-1.88*BE248)</f>
        <v>7.373600000000005</v>
      </c>
      <c r="FD248" s="26">
        <f>17.16 -0.25*FB248-0.85*ABS(D248)+2.53*E248+0.665*BE248</f>
        <v>15.416199999999998</v>
      </c>
      <c r="FE248" s="26">
        <f t="shared" si="75"/>
        <v>0.63426925942062162</v>
      </c>
      <c r="FF248" s="26">
        <f t="shared" si="76"/>
        <v>1.5965972848907466</v>
      </c>
    </row>
    <row r="249" spans="1:162" x14ac:dyDescent="0.25">
      <c r="A249" t="s">
        <v>143</v>
      </c>
      <c r="B249" s="1">
        <v>45505</v>
      </c>
      <c r="C249">
        <v>93.6</v>
      </c>
      <c r="D249">
        <v>-3.13</v>
      </c>
      <c r="E249">
        <v>5.35</v>
      </c>
      <c r="F249" t="s">
        <v>194</v>
      </c>
      <c r="G249">
        <v>680757</v>
      </c>
      <c r="H249">
        <v>657097</v>
      </c>
      <c r="I249" t="s">
        <v>162</v>
      </c>
      <c r="J249" t="s">
        <v>182</v>
      </c>
      <c r="O249">
        <v>5</v>
      </c>
      <c r="P249" t="s">
        <v>195</v>
      </c>
      <c r="Q249" t="s">
        <v>118</v>
      </c>
      <c r="R249" t="s">
        <v>119</v>
      </c>
      <c r="S249" t="s">
        <v>118</v>
      </c>
      <c r="T249" t="s">
        <v>120</v>
      </c>
      <c r="U249" t="s">
        <v>121</v>
      </c>
      <c r="V249" t="s">
        <v>129</v>
      </c>
      <c r="W249">
        <v>2</v>
      </c>
      <c r="Y249">
        <v>2</v>
      </c>
      <c r="Z249">
        <v>2</v>
      </c>
      <c r="AA249">
        <v>2024</v>
      </c>
      <c r="AB249">
        <v>-0.81</v>
      </c>
      <c r="AC249">
        <v>1.31</v>
      </c>
      <c r="AD249">
        <v>-0.14000000000000001</v>
      </c>
      <c r="AE249">
        <v>2.42</v>
      </c>
      <c r="AG249">
        <v>677587</v>
      </c>
      <c r="AI249">
        <v>2</v>
      </c>
      <c r="AJ249">
        <v>7</v>
      </c>
      <c r="AK249" t="s">
        <v>123</v>
      </c>
      <c r="AR249">
        <v>9.4984477320029903</v>
      </c>
      <c r="AS249">
        <v>-135.92850854411699</v>
      </c>
      <c r="AT249">
        <v>-4.6903501770022196</v>
      </c>
      <c r="AU249">
        <v>-12.1535114161628</v>
      </c>
      <c r="AV249">
        <v>29.795857700015901</v>
      </c>
      <c r="AW249">
        <v>-15.0037013949739</v>
      </c>
      <c r="AX249">
        <v>3.2</v>
      </c>
      <c r="AY249">
        <v>1.47</v>
      </c>
      <c r="BC249">
        <v>93.5</v>
      </c>
      <c r="BD249">
        <v>2450</v>
      </c>
      <c r="BE249">
        <v>6.4</v>
      </c>
      <c r="BF249">
        <v>746607</v>
      </c>
      <c r="BG249">
        <v>668939</v>
      </c>
      <c r="BH249">
        <v>663624</v>
      </c>
      <c r="BI249">
        <v>702616</v>
      </c>
      <c r="BJ249">
        <v>602104</v>
      </c>
      <c r="BK249">
        <v>683002</v>
      </c>
      <c r="BL249">
        <v>681297</v>
      </c>
      <c r="BM249">
        <v>656775</v>
      </c>
      <c r="BN249">
        <v>623993</v>
      </c>
      <c r="BO249">
        <v>54.14</v>
      </c>
      <c r="BQ249">
        <v>0</v>
      </c>
      <c r="BR249">
        <v>0</v>
      </c>
      <c r="BS249">
        <v>1</v>
      </c>
      <c r="BT249">
        <v>0</v>
      </c>
      <c r="BU249">
        <v>0</v>
      </c>
      <c r="BW249">
        <v>62</v>
      </c>
      <c r="BX249">
        <v>6</v>
      </c>
      <c r="BY249" t="s">
        <v>144</v>
      </c>
      <c r="BZ249">
        <v>10</v>
      </c>
      <c r="CA249">
        <v>2</v>
      </c>
      <c r="CB249">
        <v>10</v>
      </c>
      <c r="CC249">
        <v>2</v>
      </c>
      <c r="CD249">
        <v>2</v>
      </c>
      <c r="CE249">
        <v>10</v>
      </c>
      <c r="CF249">
        <v>10</v>
      </c>
      <c r="CG249">
        <v>2</v>
      </c>
      <c r="CH249" t="s">
        <v>126</v>
      </c>
      <c r="CI249" t="s">
        <v>126</v>
      </c>
      <c r="CJ249">
        <v>225</v>
      </c>
      <c r="CK249">
        <v>-1E-3</v>
      </c>
      <c r="CL249">
        <v>-0.27700000000000002</v>
      </c>
      <c r="CM249">
        <v>66.5</v>
      </c>
      <c r="CN249">
        <v>6</v>
      </c>
      <c r="CP249">
        <v>0.27700000000000002</v>
      </c>
      <c r="CR249">
        <v>8</v>
      </c>
      <c r="CS249">
        <v>8</v>
      </c>
      <c r="CT249">
        <v>0.999</v>
      </c>
      <c r="CU249">
        <v>0.999</v>
      </c>
      <c r="CV249">
        <v>30</v>
      </c>
      <c r="CW249">
        <v>26</v>
      </c>
      <c r="CX249">
        <v>31</v>
      </c>
      <c r="CY249">
        <v>27</v>
      </c>
      <c r="CZ249">
        <v>1</v>
      </c>
      <c r="DA249">
        <v>4</v>
      </c>
      <c r="DB249">
        <v>3</v>
      </c>
      <c r="DC249">
        <v>2</v>
      </c>
      <c r="DD249">
        <v>1</v>
      </c>
      <c r="DE249">
        <v>1</v>
      </c>
      <c r="DF249">
        <v>1.3</v>
      </c>
      <c r="DG249">
        <v>0.81</v>
      </c>
      <c r="DH249">
        <v>-0.81</v>
      </c>
      <c r="DI249">
        <v>29.7</v>
      </c>
      <c r="DJ249" s="6">
        <f>(-AS249-SQRT(AS249^2-2*AV249*(50-BO249)))/AV249</f>
        <v>-3.0356189653129556E-2</v>
      </c>
      <c r="DK249" s="2">
        <f>AR249+AU249*$DJ249</f>
        <v>9.8673820295035028</v>
      </c>
      <c r="DL249" s="2">
        <f>AS249+AV249*$DJ249</f>
        <v>-136.83299725133634</v>
      </c>
      <c r="DM249" s="2">
        <f>AT249+AW249*$DJ249</f>
        <v>-4.2348949719574671</v>
      </c>
      <c r="DN249" s="4">
        <f>(-DL249-SQRT(DL249^2-2*AV249*(BO249-17/12)))/AV249</f>
        <v>0.4029935363107664</v>
      </c>
      <c r="DO249" s="12">
        <f t="shared" si="58"/>
        <v>4.9695954853107853</v>
      </c>
      <c r="DP249" s="12">
        <f t="shared" si="59"/>
        <v>-124.82545918939455</v>
      </c>
      <c r="DQ249" s="12">
        <f t="shared" si="60"/>
        <v>-10.281289654868779</v>
      </c>
      <c r="DR249" s="5">
        <f>(2 *DK249 +AU249*$DN249)/2</f>
        <v>7.4184887574071441</v>
      </c>
      <c r="DS249" s="5">
        <f>(2 *DL249 +AV249*$DN249)/2</f>
        <v>-130.82922822036545</v>
      </c>
      <c r="DT249" s="5">
        <f>(2 *DM249 +AW249*$DN249)/2</f>
        <v>-7.2580923134131226</v>
      </c>
      <c r="DU249" s="5">
        <f>SQRT(DR249^2+DS249^2+DT249^2)</f>
        <v>131.24024091798321</v>
      </c>
      <c r="DV249" s="16">
        <f>DR249/$DU249</f>
        <v>5.6526022091373841E-2</v>
      </c>
      <c r="DW249" s="16">
        <f>DS249/$DU249</f>
        <v>-0.99686824182321776</v>
      </c>
      <c r="DX249" s="16">
        <f>DT249/$DU249</f>
        <v>-5.5303863073132939E-2</v>
      </c>
      <c r="DY249" s="16">
        <f t="shared" si="61"/>
        <v>31.339117776804585</v>
      </c>
      <c r="DZ249" s="9">
        <f>AU249+$DY249*DV249</f>
        <v>-10.382035752386978</v>
      </c>
      <c r="EA249" s="9">
        <f>AV249+$DY249*DW249</f>
        <v>-1.4451135384380329</v>
      </c>
      <c r="EB249" s="9">
        <f>AW249+$DY249*DX249+32.174</f>
        <v>15.437124326664911</v>
      </c>
      <c r="EC249" s="9">
        <f t="shared" si="62"/>
        <v>18.659577352655337</v>
      </c>
      <c r="ED249" s="22">
        <f t="shared" si="63"/>
        <v>0.20124973493696388</v>
      </c>
      <c r="EE249" s="22">
        <f t="shared" si="64"/>
        <v>0.15167220519516572</v>
      </c>
      <c r="EF249" s="22">
        <f t="shared" si="65"/>
        <v>1570.9418035396213</v>
      </c>
      <c r="EG249" s="23">
        <f t="shared" si="66"/>
        <v>0.64120073613862094</v>
      </c>
      <c r="EH249" s="12">
        <f>IF(S249="L",1,-1)</f>
        <v>-1</v>
      </c>
      <c r="EI249" s="10">
        <f>DEGREES(ATAN(DM249/SQRT(DL249^2+DK249^2)))</f>
        <v>-1.768113975831753</v>
      </c>
      <c r="EJ249" s="10">
        <f>-DEGREES(ATAN(DK249/SQRT(DL249^2+DM249^2)))*EH249</f>
        <v>4.1226402187918154</v>
      </c>
      <c r="EK249" s="10">
        <f>DEGREES(ATAN(DQ249/SQRT(DP249^2+DO249^2)))</f>
        <v>-4.704846650436858</v>
      </c>
      <c r="EL249" s="10">
        <f>-DEGREES(ATAN(DO249/SQRT(DP249^2+DQ249^2)))*EH249</f>
        <v>2.2721896786326194</v>
      </c>
      <c r="EM249" s="15">
        <f>(AD249-D249- (DK249/DL249)*(17/12-BO249))*12*EH249</f>
        <v>9.7441943670886513</v>
      </c>
      <c r="EN249" s="15">
        <f>(AE249-E249-(DM249/DL249)*(17/12-BO249)+0.5*32.174*DN249^2)*12</f>
        <v>15.772124300131459</v>
      </c>
      <c r="EO249" s="15">
        <f t="shared" si="67"/>
        <v>18.539396667701986</v>
      </c>
      <c r="EP249" s="15">
        <f>EM249/DN249*0.4</f>
        <v>9.6718120655657032</v>
      </c>
      <c r="EQ249" s="15">
        <f>EN249/DN249*0.4</f>
        <v>15.654965034445482</v>
      </c>
      <c r="ER249" s="17">
        <f>SIN(RADIANS(CJ249))*EH249</f>
        <v>0.70710678118654746</v>
      </c>
      <c r="ES249" s="17">
        <f t="shared" si="68"/>
        <v>0.70710678118654768</v>
      </c>
      <c r="ET249" s="16">
        <f t="shared" si="69"/>
        <v>1</v>
      </c>
      <c r="EU249" s="20">
        <f>(0.5*DZ249*DN249^2)*12*EH249</f>
        <v>10.116491743820891</v>
      </c>
      <c r="EV249" s="20">
        <f>(0.5*EB249*DN249^2)*12</f>
        <v>15.042285012661086</v>
      </c>
      <c r="EW249" s="20">
        <f t="shared" si="70"/>
        <v>18.127706518060265</v>
      </c>
      <c r="EX249" s="14">
        <f t="shared" si="71"/>
        <v>-2.7017324624590984</v>
      </c>
      <c r="EY249" s="14">
        <f t="shared" si="72"/>
        <v>2.2240608063810914</v>
      </c>
      <c r="EZ249" s="5">
        <f t="shared" si="73"/>
        <v>-3.3651387357507048</v>
      </c>
      <c r="FA249" s="5">
        <f t="shared" si="74"/>
        <v>2.6627911972920995</v>
      </c>
      <c r="FB249" s="9">
        <f>IFERROR(INDEX('Pitcher Heights'!$B:$B,MATCH(H249,'Pitcher Heights'!A:A,0)),75)</f>
        <v>74</v>
      </c>
      <c r="FC249" s="26">
        <f>(9.58+0.31*FB249+1.02*ABS(D249)-2.57*E249-1.88*BE249)</f>
        <v>9.9311000000000043</v>
      </c>
      <c r="FD249" s="26">
        <f>17.16 -0.25*FB249-0.85*ABS(D249)+2.53*E249+0.665*BE249</f>
        <v>13.790999999999997</v>
      </c>
      <c r="FE249" s="26">
        <f t="shared" si="75"/>
        <v>-0.25928793443430109</v>
      </c>
      <c r="FF249" s="26">
        <f t="shared" si="76"/>
        <v>1.863965034445485</v>
      </c>
    </row>
    <row r="250" spans="1:162" x14ac:dyDescent="0.25">
      <c r="A250" t="s">
        <v>113</v>
      </c>
      <c r="B250" s="1">
        <v>45505</v>
      </c>
      <c r="C250">
        <v>81.599999999999994</v>
      </c>
      <c r="D250">
        <v>2.5</v>
      </c>
      <c r="E250">
        <v>5.69</v>
      </c>
      <c r="F250" t="s">
        <v>114</v>
      </c>
      <c r="G250">
        <v>647304</v>
      </c>
      <c r="H250">
        <v>669432</v>
      </c>
      <c r="I250" t="s">
        <v>115</v>
      </c>
      <c r="J250" t="s">
        <v>116</v>
      </c>
      <c r="O250">
        <v>13</v>
      </c>
      <c r="P250" t="s">
        <v>117</v>
      </c>
      <c r="Q250" t="s">
        <v>118</v>
      </c>
      <c r="R250" t="s">
        <v>119</v>
      </c>
      <c r="S250" t="s">
        <v>119</v>
      </c>
      <c r="T250" t="s">
        <v>120</v>
      </c>
      <c r="U250" t="s">
        <v>121</v>
      </c>
      <c r="V250" t="s">
        <v>122</v>
      </c>
      <c r="Y250">
        <v>3</v>
      </c>
      <c r="Z250">
        <v>2</v>
      </c>
      <c r="AA250">
        <v>2024</v>
      </c>
      <c r="AB250">
        <v>-0.28000000000000003</v>
      </c>
      <c r="AC250">
        <v>0.63</v>
      </c>
      <c r="AD250">
        <v>-0.86</v>
      </c>
      <c r="AE250">
        <v>1.37</v>
      </c>
      <c r="AI250">
        <v>1</v>
      </c>
      <c r="AJ250">
        <v>5</v>
      </c>
      <c r="AK250" t="s">
        <v>123</v>
      </c>
      <c r="AR250">
        <v>-7.1111089821460398</v>
      </c>
      <c r="AS250">
        <v>-118.688893176721</v>
      </c>
      <c r="AT250">
        <v>-4.4628807901676097</v>
      </c>
      <c r="AU250">
        <v>-1.48200113794808</v>
      </c>
      <c r="AV250">
        <v>19.4827623327607</v>
      </c>
      <c r="AW250">
        <v>-25.595645158995399</v>
      </c>
      <c r="AX250">
        <v>3.15</v>
      </c>
      <c r="AY250">
        <v>1.4</v>
      </c>
      <c r="BC250">
        <v>83</v>
      </c>
      <c r="BD250">
        <v>2256</v>
      </c>
      <c r="BE250">
        <v>6.9</v>
      </c>
      <c r="BF250">
        <v>746607</v>
      </c>
      <c r="BG250">
        <v>668939</v>
      </c>
      <c r="BH250">
        <v>663624</v>
      </c>
      <c r="BI250">
        <v>702616</v>
      </c>
      <c r="BJ250">
        <v>602104</v>
      </c>
      <c r="BK250">
        <v>683002</v>
      </c>
      <c r="BL250">
        <v>681297</v>
      </c>
      <c r="BM250">
        <v>656775</v>
      </c>
      <c r="BN250">
        <v>623993</v>
      </c>
      <c r="BO250">
        <v>53.59</v>
      </c>
      <c r="BQ250">
        <v>0.68913100000000005</v>
      </c>
      <c r="BR250">
        <v>0.7</v>
      </c>
      <c r="BS250">
        <v>1</v>
      </c>
      <c r="BT250">
        <v>0</v>
      </c>
      <c r="BU250">
        <v>0</v>
      </c>
      <c r="BW250">
        <v>40</v>
      </c>
      <c r="BX250">
        <v>8</v>
      </c>
      <c r="BY250" t="s">
        <v>124</v>
      </c>
      <c r="BZ250">
        <v>5</v>
      </c>
      <c r="CA250">
        <v>2</v>
      </c>
      <c r="CB250">
        <v>5</v>
      </c>
      <c r="CC250">
        <v>2</v>
      </c>
      <c r="CD250">
        <v>2</v>
      </c>
      <c r="CE250">
        <v>5</v>
      </c>
      <c r="CF250">
        <v>5</v>
      </c>
      <c r="CG250">
        <v>2</v>
      </c>
      <c r="CH250" t="s">
        <v>125</v>
      </c>
      <c r="CI250" t="s">
        <v>126</v>
      </c>
      <c r="CJ250">
        <v>169</v>
      </c>
      <c r="CK250">
        <v>8.9999999999999993E-3</v>
      </c>
      <c r="CL250">
        <v>0.22</v>
      </c>
      <c r="CP250">
        <v>-0.22</v>
      </c>
      <c r="CR250">
        <v>3</v>
      </c>
      <c r="CS250">
        <v>3</v>
      </c>
      <c r="CT250">
        <v>0.88300000000000001</v>
      </c>
      <c r="CU250">
        <v>0.88300000000000001</v>
      </c>
      <c r="CV250">
        <v>26</v>
      </c>
      <c r="CW250">
        <v>27</v>
      </c>
      <c r="CX250">
        <v>27</v>
      </c>
      <c r="CY250">
        <v>27</v>
      </c>
      <c r="CZ250">
        <v>3</v>
      </c>
      <c r="DA250">
        <v>2</v>
      </c>
      <c r="DB250">
        <v>6</v>
      </c>
      <c r="DC250">
        <v>2</v>
      </c>
      <c r="DD250">
        <v>6</v>
      </c>
      <c r="DE250">
        <v>1</v>
      </c>
      <c r="DF250">
        <v>2.76</v>
      </c>
      <c r="DG250">
        <v>-0.28000000000000003</v>
      </c>
      <c r="DH250">
        <v>-0.28000000000000003</v>
      </c>
      <c r="DI250">
        <v>22.4</v>
      </c>
      <c r="DJ250" s="6">
        <f>(-AS250-SQRT(AS250^2-2*AV250*(50-BO250)))/AV250</f>
        <v>-3.0172424666060262E-2</v>
      </c>
      <c r="DK250" s="2">
        <f>AR250+AU250*$DJ250</f>
        <v>-7.0663934144562859</v>
      </c>
      <c r="DL250" s="2">
        <f>AS250+AV250*$DJ250</f>
        <v>-119.27673535549297</v>
      </c>
      <c r="DM250" s="2">
        <f>AT250+AW250*$DJ250</f>
        <v>-3.6905981148286111</v>
      </c>
      <c r="DN250" s="4">
        <f>(-DL250-SQRT(DL250^2-2*AV250*(BO250-17/12)))/AV250</f>
        <v>0.45426759288408036</v>
      </c>
      <c r="DO250" s="12">
        <f t="shared" si="58"/>
        <v>-7.7396185040434284</v>
      </c>
      <c r="DP250" s="12">
        <f t="shared" si="59"/>
        <v>-110.42634780785714</v>
      </c>
      <c r="DQ250" s="12">
        <f t="shared" si="60"/>
        <v>-15.317870229520516</v>
      </c>
      <c r="DR250" s="5">
        <f>(2 *DK250 +AU250*$DN250)/2</f>
        <v>-7.4030059592498567</v>
      </c>
      <c r="DS250" s="5">
        <f>(2 *DL250 +AV250*$DN250)/2</f>
        <v>-114.85154158167506</v>
      </c>
      <c r="DT250" s="5">
        <f>(2 *DM250 +AW250*$DN250)/2</f>
        <v>-9.5042341721745629</v>
      </c>
      <c r="DU250" s="5">
        <f>SQRT(DR250^2+DS250^2+DT250^2)</f>
        <v>115.48165035242377</v>
      </c>
      <c r="DV250" s="16">
        <f>DR250/$DU250</f>
        <v>-6.4105474217397859E-2</v>
      </c>
      <c r="DW250" s="16">
        <f>DS250/$DU250</f>
        <v>-0.99454364594872213</v>
      </c>
      <c r="DX250" s="16">
        <f>DT250/$DU250</f>
        <v>-8.2300816997070952E-2</v>
      </c>
      <c r="DY250" s="16">
        <f t="shared" si="61"/>
        <v>19.822857075748686</v>
      </c>
      <c r="DZ250" s="9">
        <f>AU250+$DY250*DV250</f>
        <v>-2.7527547911326504</v>
      </c>
      <c r="EA250" s="9">
        <f>AV250+$DY250*DW250</f>
        <v>-0.23193421647482282</v>
      </c>
      <c r="EB250" s="9">
        <f>AW250+$DY250*DX250+32.174</f>
        <v>4.946917508454316</v>
      </c>
      <c r="EC250" s="9">
        <f t="shared" si="62"/>
        <v>5.6659902273413261</v>
      </c>
      <c r="ED250" s="22">
        <f t="shared" si="63"/>
        <v>7.8925512372001475E-2</v>
      </c>
      <c r="EE250" s="22">
        <f t="shared" si="64"/>
        <v>4.444571680098959E-2</v>
      </c>
      <c r="EF250" s="22">
        <f t="shared" si="65"/>
        <v>405.06990027652142</v>
      </c>
      <c r="EG250" s="23">
        <f t="shared" si="66"/>
        <v>0.17955226076086941</v>
      </c>
      <c r="EH250" s="12">
        <f>IF(S250="L",1,-1)</f>
        <v>1</v>
      </c>
      <c r="EI250" s="10">
        <f>DEGREES(ATAN(DM250/SQRT(DL250^2+DK250^2)))</f>
        <v>-1.7691505005041592</v>
      </c>
      <c r="EJ250" s="10">
        <f>-DEGREES(ATAN(DK250/SQRT(DL250^2+DM250^2)))*EH250</f>
        <v>3.3888322183326087</v>
      </c>
      <c r="EK250" s="10">
        <f>DEGREES(ATAN(DQ250/SQRT(DP250^2+DO250^2)))</f>
        <v>-7.8783448312442816</v>
      </c>
      <c r="EL250" s="10">
        <f>-DEGREES(ATAN(DO250/SQRT(DP250^2+DQ250^2)))*EH250</f>
        <v>3.9713169296587107</v>
      </c>
      <c r="EM250" s="15">
        <f>(AD250-D250- (DK250/DL250)*(17/12-BO250))*12*EH250</f>
        <v>-3.2287132898372821</v>
      </c>
      <c r="EN250" s="15">
        <f>(AE250-E250-(DM250/DL250)*(17/12-BO250)+0.5*32.174*DN250^2)*12</f>
        <v>7.3682142795198651</v>
      </c>
      <c r="EO250" s="15">
        <f t="shared" si="67"/>
        <v>8.0445740208473637</v>
      </c>
      <c r="EP250" s="15">
        <f>EM250/DN250*0.4</f>
        <v>-2.8430056120346521</v>
      </c>
      <c r="EQ250" s="15">
        <f>EN250/DN250*0.4</f>
        <v>6.4879946489161782</v>
      </c>
      <c r="ER250" s="17">
        <f>SIN(RADIANS(CJ250))*EH250</f>
        <v>0.19080899537654497</v>
      </c>
      <c r="ES250" s="17">
        <f t="shared" si="68"/>
        <v>0.98162718344766398</v>
      </c>
      <c r="ET250" s="16">
        <f t="shared" si="69"/>
        <v>1</v>
      </c>
      <c r="EU250" s="20">
        <f>(0.5*DZ250*DN250^2)*12*EH250</f>
        <v>-3.4083351145069578</v>
      </c>
      <c r="EV250" s="20">
        <f>(0.5*EB250*DN250^2)*12</f>
        <v>6.125047064470488</v>
      </c>
      <c r="EW250" s="20">
        <f t="shared" si="70"/>
        <v>7.0094899810727807</v>
      </c>
      <c r="EX250" s="14">
        <f t="shared" si="71"/>
        <v>-4.7458088558974119</v>
      </c>
      <c r="EY250" s="14">
        <f t="shared" si="72"/>
        <v>-0.75565884305460518</v>
      </c>
      <c r="EZ250" s="5">
        <f t="shared" si="73"/>
        <v>-4.7636903769874204</v>
      </c>
      <c r="FA250" s="5">
        <f t="shared" si="74"/>
        <v>-0.52855825860078198</v>
      </c>
      <c r="FB250" s="9">
        <f>IFERROR(INDEX('Pitcher Heights'!$B:$B,MATCH(H250,'Pitcher Heights'!A:A,0)),75)</f>
        <v>77</v>
      </c>
      <c r="FC250" s="26">
        <f>(9.58+0.31*FB250+1.02*ABS(D250)-2.57*E250-1.88*BE250)</f>
        <v>8.4047000000000001</v>
      </c>
      <c r="FD250" s="26">
        <f>17.16 -0.25*FB250-0.85*ABS(D250)+2.53*E250+0.665*BE250</f>
        <v>14.769200000000001</v>
      </c>
      <c r="FE250" s="26">
        <f t="shared" si="75"/>
        <v>-11.247705612034652</v>
      </c>
      <c r="FF250" s="26">
        <f t="shared" si="76"/>
        <v>-8.2812053510838233</v>
      </c>
    </row>
    <row r="251" spans="1:162" x14ac:dyDescent="0.25">
      <c r="A251" t="s">
        <v>143</v>
      </c>
      <c r="B251" s="1">
        <v>45505</v>
      </c>
      <c r="C251">
        <v>93</v>
      </c>
      <c r="D251">
        <v>-1.47</v>
      </c>
      <c r="E251">
        <v>6.38</v>
      </c>
      <c r="F251" t="s">
        <v>178</v>
      </c>
      <c r="G251">
        <v>666310</v>
      </c>
      <c r="H251">
        <v>544150</v>
      </c>
      <c r="J251" t="s">
        <v>116</v>
      </c>
      <c r="O251">
        <v>11</v>
      </c>
      <c r="P251" t="s">
        <v>197</v>
      </c>
      <c r="Q251" t="s">
        <v>118</v>
      </c>
      <c r="R251" t="s">
        <v>119</v>
      </c>
      <c r="S251" t="s">
        <v>118</v>
      </c>
      <c r="T251" t="s">
        <v>120</v>
      </c>
      <c r="U251" t="s">
        <v>121</v>
      </c>
      <c r="V251" t="s">
        <v>122</v>
      </c>
      <c r="Y251">
        <v>0</v>
      </c>
      <c r="Z251">
        <v>0</v>
      </c>
      <c r="AA251">
        <v>2024</v>
      </c>
      <c r="AB251">
        <v>-0.44</v>
      </c>
      <c r="AC251">
        <v>1.31</v>
      </c>
      <c r="AD251">
        <v>-1.52</v>
      </c>
      <c r="AE251">
        <v>3.44</v>
      </c>
      <c r="AI251">
        <v>0</v>
      </c>
      <c r="AJ251">
        <v>6</v>
      </c>
      <c r="AK251" t="s">
        <v>123</v>
      </c>
      <c r="AR251">
        <v>0.84314398763169296</v>
      </c>
      <c r="AS251">
        <v>-135.500997280668</v>
      </c>
      <c r="AT251">
        <v>-4.68389676451417</v>
      </c>
      <c r="AU251">
        <v>-5.5816489828858096</v>
      </c>
      <c r="AV251">
        <v>29.6191957712103</v>
      </c>
      <c r="AW251">
        <v>-15.217161830109999</v>
      </c>
      <c r="AX251">
        <v>3.28</v>
      </c>
      <c r="AY251">
        <v>1.63</v>
      </c>
      <c r="BC251">
        <v>93.8</v>
      </c>
      <c r="BD251">
        <v>2352</v>
      </c>
      <c r="BE251">
        <v>6.7</v>
      </c>
      <c r="BF251">
        <v>746607</v>
      </c>
      <c r="BG251">
        <v>668939</v>
      </c>
      <c r="BH251">
        <v>663624</v>
      </c>
      <c r="BI251">
        <v>702616</v>
      </c>
      <c r="BJ251">
        <v>602104</v>
      </c>
      <c r="BK251">
        <v>683002</v>
      </c>
      <c r="BL251">
        <v>681297</v>
      </c>
      <c r="BM251">
        <v>656775</v>
      </c>
      <c r="BN251">
        <v>623993</v>
      </c>
      <c r="BO251">
        <v>53.81</v>
      </c>
      <c r="BW251">
        <v>48</v>
      </c>
      <c r="BX251">
        <v>1</v>
      </c>
      <c r="BY251" t="s">
        <v>144</v>
      </c>
      <c r="BZ251">
        <v>5</v>
      </c>
      <c r="CA251">
        <v>2</v>
      </c>
      <c r="CB251">
        <v>5</v>
      </c>
      <c r="CC251">
        <v>2</v>
      </c>
      <c r="CD251">
        <v>2</v>
      </c>
      <c r="CE251">
        <v>5</v>
      </c>
      <c r="CF251">
        <v>5</v>
      </c>
      <c r="CG251">
        <v>2</v>
      </c>
      <c r="CH251" t="s">
        <v>125</v>
      </c>
      <c r="CI251" t="s">
        <v>126</v>
      </c>
      <c r="CJ251">
        <v>205</v>
      </c>
      <c r="CK251">
        <v>0</v>
      </c>
      <c r="CL251">
        <v>3.4000000000000002E-2</v>
      </c>
      <c r="CP251">
        <v>-3.4000000000000002E-2</v>
      </c>
      <c r="CR251">
        <v>3</v>
      </c>
      <c r="CS251">
        <v>3</v>
      </c>
      <c r="CT251">
        <v>0.91800000000000004</v>
      </c>
      <c r="CU251">
        <v>0.91800000000000004</v>
      </c>
      <c r="CV251">
        <v>34</v>
      </c>
      <c r="CW251">
        <v>24</v>
      </c>
      <c r="CX251">
        <v>35</v>
      </c>
      <c r="CY251">
        <v>24</v>
      </c>
      <c r="CZ251">
        <v>1</v>
      </c>
      <c r="DA251">
        <v>2</v>
      </c>
      <c r="DB251">
        <v>4</v>
      </c>
      <c r="DC251">
        <v>3</v>
      </c>
      <c r="DD251">
        <v>5</v>
      </c>
      <c r="DE251">
        <v>2</v>
      </c>
      <c r="DF251">
        <v>1.32</v>
      </c>
      <c r="DG251">
        <v>0.44</v>
      </c>
      <c r="DH251">
        <v>-0.44</v>
      </c>
      <c r="DI251">
        <v>43.6</v>
      </c>
      <c r="DJ251" s="6">
        <f>(-AS251-SQRT(AS251^2-2*AV251*(50-BO251)))/AV251</f>
        <v>-2.8031990945009366E-2</v>
      </c>
      <c r="DK251" s="2">
        <f>AR251+AU251*$DJ251</f>
        <v>0.9996087213781687</v>
      </c>
      <c r="DL251" s="2">
        <f>AS251+AV251*$DJ251</f>
        <v>-136.33128230832503</v>
      </c>
      <c r="DM251" s="2">
        <f>AT251+AW251*$DJ251</f>
        <v>-4.2573294218837843</v>
      </c>
      <c r="DN251" s="4">
        <f>(-DL251-SQRT(DL251^2-2*AV251*(BO251-17/12)))/AV251</f>
        <v>0.40185090083769648</v>
      </c>
      <c r="DO251" s="12">
        <f t="shared" si="58"/>
        <v>-1.2433819505543062</v>
      </c>
      <c r="DP251" s="12">
        <f t="shared" si="59"/>
        <v>-124.42878180557608</v>
      </c>
      <c r="DQ251" s="12">
        <f t="shared" si="60"/>
        <v>-10.372359611506496</v>
      </c>
      <c r="DR251" s="5">
        <f>(2 *DK251 +AU251*$DN251)/2</f>
        <v>-0.12188661458806871</v>
      </c>
      <c r="DS251" s="5">
        <f>(2 *DL251 +AV251*$DN251)/2</f>
        <v>-130.38003205695054</v>
      </c>
      <c r="DT251" s="5">
        <f>(2 *DM251 +AW251*$DN251)/2</f>
        <v>-7.3148445166951408</v>
      </c>
      <c r="DU251" s="5">
        <f>SQRT(DR251^2+DS251^2+DT251^2)</f>
        <v>130.5851238304796</v>
      </c>
      <c r="DV251" s="16">
        <f>DR251/$DU251</f>
        <v>-9.3338820696220383E-4</v>
      </c>
      <c r="DW251" s="16">
        <f>DS251/$DU251</f>
        <v>-0.99842943998892775</v>
      </c>
      <c r="DX251" s="16">
        <f>DT251/$DU251</f>
        <v>-5.6015909792228556E-2</v>
      </c>
      <c r="DY251" s="16">
        <f t="shared" si="61"/>
        <v>30.517319918721864</v>
      </c>
      <c r="DZ251" s="9">
        <f>AU251+$DY251*DV251</f>
        <v>-5.6101334894060377</v>
      </c>
      <c r="EA251" s="9">
        <f>AV251+$DY251*DW251</f>
        <v>-0.85019486520211984</v>
      </c>
      <c r="EB251" s="9">
        <f>AW251+$DY251*DX251+32.174</f>
        <v>15.247382730222295</v>
      </c>
      <c r="EC251" s="9">
        <f t="shared" si="62"/>
        <v>16.268961528003327</v>
      </c>
      <c r="ED251" s="22">
        <f t="shared" si="63"/>
        <v>0.177231116776744</v>
      </c>
      <c r="EE251" s="22">
        <f t="shared" si="64"/>
        <v>0.12444382225119791</v>
      </c>
      <c r="EF251" s="22">
        <f t="shared" si="65"/>
        <v>1282.49040219517</v>
      </c>
      <c r="EG251" s="23">
        <f t="shared" si="66"/>
        <v>0.54527653154556543</v>
      </c>
      <c r="EH251" s="12">
        <f>IF(S251="L",1,-1)</f>
        <v>-1</v>
      </c>
      <c r="EI251" s="10">
        <f>DEGREES(ATAN(DM251/SQRT(DL251^2+DK251^2)))</f>
        <v>-1.7885932647015628</v>
      </c>
      <c r="EJ251" s="10">
        <f>-DEGREES(ATAN(DK251/SQRT(DL251^2+DM251^2)))*EH251</f>
        <v>0.41989211628650647</v>
      </c>
      <c r="EK251" s="10">
        <f>DEGREES(ATAN(DQ251/SQRT(DP251^2+DO251^2)))</f>
        <v>-4.764911429932897</v>
      </c>
      <c r="EL251" s="10">
        <f>-DEGREES(ATAN(DO251/SQRT(DP251^2+DQ251^2)))*EH251</f>
        <v>-0.57054286674737853</v>
      </c>
      <c r="EM251" s="15">
        <f>(AD251-D251- (DK251/DL251)*(17/12-BO251))*12*EH251</f>
        <v>5.2099030586650965</v>
      </c>
      <c r="EN251" s="15">
        <f>(AE251-E251-(DM251/DL251)*(17/12-BO251)+0.5*32.174*DN251^2)*12</f>
        <v>15.527103692979278</v>
      </c>
      <c r="EO251" s="15">
        <f t="shared" si="67"/>
        <v>16.377852086681536</v>
      </c>
      <c r="EP251" s="15">
        <f>EM251/DN251*0.4</f>
        <v>5.1859065616670836</v>
      </c>
      <c r="EQ251" s="15">
        <f>EN251/DN251*0.4</f>
        <v>15.455586796606951</v>
      </c>
      <c r="ER251" s="17">
        <f>SIN(RADIANS(CJ251))*EH251</f>
        <v>0.42261826174069927</v>
      </c>
      <c r="ES251" s="17">
        <f t="shared" si="68"/>
        <v>0.90630778703665005</v>
      </c>
      <c r="ET251" s="16">
        <f t="shared" si="69"/>
        <v>1</v>
      </c>
      <c r="EU251" s="20">
        <f>(0.5*DZ251*DN251^2)*12*EH251</f>
        <v>5.4356857098637423</v>
      </c>
      <c r="EV251" s="20">
        <f>(0.5*EB251*DN251^2)*12</f>
        <v>14.773263519664898</v>
      </c>
      <c r="EW251" s="20">
        <f t="shared" si="70"/>
        <v>15.741537223469587</v>
      </c>
      <c r="EX251" s="14">
        <f t="shared" si="71"/>
        <v>-1.2169753886454879</v>
      </c>
      <c r="EY251" s="14">
        <f t="shared" si="72"/>
        <v>0.50658575410712459</v>
      </c>
      <c r="EZ251" s="5">
        <f t="shared" si="73"/>
        <v>-1.7116763212545383</v>
      </c>
      <c r="FA251" s="5">
        <f t="shared" si="74"/>
        <v>0.68372881188535395</v>
      </c>
      <c r="FB251" s="9">
        <f>IFERROR(INDEX('Pitcher Heights'!$B:$B,MATCH(H251,'Pitcher Heights'!A:A,0)),75)</f>
        <v>75</v>
      </c>
      <c r="FC251" s="26">
        <f>(9.58+0.31*FB251+1.02*ABS(D251)-2.57*E251-1.88*BE251)</f>
        <v>5.3368000000000002</v>
      </c>
      <c r="FD251" s="26">
        <f>17.16 -0.25*FB251-0.85*ABS(D251)+2.53*E251+0.665*BE251</f>
        <v>17.757399999999997</v>
      </c>
      <c r="FE251" s="26">
        <f t="shared" si="75"/>
        <v>-0.15089343833291657</v>
      </c>
      <c r="FF251" s="26">
        <f t="shared" si="76"/>
        <v>-2.3018132033930456</v>
      </c>
    </row>
    <row r="252" spans="1:162" x14ac:dyDescent="0.25">
      <c r="A252" t="s">
        <v>127</v>
      </c>
      <c r="B252" s="1">
        <v>45505</v>
      </c>
      <c r="C252">
        <v>88.5</v>
      </c>
      <c r="D252">
        <v>2.5499999999999998</v>
      </c>
      <c r="E252">
        <v>5.87</v>
      </c>
      <c r="F252" t="s">
        <v>114</v>
      </c>
      <c r="G252">
        <v>647304</v>
      </c>
      <c r="H252">
        <v>669432</v>
      </c>
      <c r="J252" t="s">
        <v>128</v>
      </c>
      <c r="O252">
        <v>6</v>
      </c>
      <c r="P252" t="s">
        <v>117</v>
      </c>
      <c r="Q252" t="s">
        <v>118</v>
      </c>
      <c r="R252" t="s">
        <v>119</v>
      </c>
      <c r="S252" t="s">
        <v>119</v>
      </c>
      <c r="T252" t="s">
        <v>120</v>
      </c>
      <c r="U252" t="s">
        <v>121</v>
      </c>
      <c r="V252" t="s">
        <v>129</v>
      </c>
      <c r="Y252">
        <v>3</v>
      </c>
      <c r="Z252">
        <v>2</v>
      </c>
      <c r="AA252">
        <v>2024</v>
      </c>
      <c r="AB252">
        <v>1.34</v>
      </c>
      <c r="AC252">
        <v>0.81</v>
      </c>
      <c r="AD252">
        <v>0.72</v>
      </c>
      <c r="AE252">
        <v>2.16</v>
      </c>
      <c r="AI252">
        <v>1</v>
      </c>
      <c r="AJ252">
        <v>5</v>
      </c>
      <c r="AK252" t="s">
        <v>123</v>
      </c>
      <c r="AR252">
        <v>-7.2936309025792401</v>
      </c>
      <c r="AS252">
        <v>-128.79713817491501</v>
      </c>
      <c r="AT252">
        <v>-4.7561438991760197</v>
      </c>
      <c r="AU252">
        <v>16.406877518704</v>
      </c>
      <c r="AV252">
        <v>24.067770672948299</v>
      </c>
      <c r="AW252">
        <v>-22.347071808062701</v>
      </c>
      <c r="AX252">
        <v>3.13</v>
      </c>
      <c r="AY252">
        <v>1.5</v>
      </c>
      <c r="BA252">
        <v>94.2</v>
      </c>
      <c r="BB252">
        <v>32</v>
      </c>
      <c r="BD252">
        <v>2318</v>
      </c>
      <c r="BE252">
        <v>6.5</v>
      </c>
      <c r="BF252">
        <v>746607</v>
      </c>
      <c r="BG252">
        <v>668939</v>
      </c>
      <c r="BH252">
        <v>663624</v>
      </c>
      <c r="BI252">
        <v>702616</v>
      </c>
      <c r="BJ252">
        <v>602104</v>
      </c>
      <c r="BK252">
        <v>683002</v>
      </c>
      <c r="BL252">
        <v>681297</v>
      </c>
      <c r="BM252">
        <v>656775</v>
      </c>
      <c r="BN252">
        <v>623993</v>
      </c>
      <c r="BO252">
        <v>53.95</v>
      </c>
      <c r="BW252">
        <v>40</v>
      </c>
      <c r="BX252">
        <v>7</v>
      </c>
      <c r="BY252" t="s">
        <v>130</v>
      </c>
      <c r="BZ252">
        <v>5</v>
      </c>
      <c r="CA252">
        <v>2</v>
      </c>
      <c r="CB252">
        <v>5</v>
      </c>
      <c r="CC252">
        <v>2</v>
      </c>
      <c r="CD252">
        <v>2</v>
      </c>
      <c r="CE252">
        <v>5</v>
      </c>
      <c r="CF252">
        <v>5</v>
      </c>
      <c r="CG252">
        <v>2</v>
      </c>
      <c r="CH252" t="s">
        <v>125</v>
      </c>
      <c r="CI252" t="s">
        <v>126</v>
      </c>
      <c r="CJ252">
        <v>122</v>
      </c>
      <c r="CK252">
        <v>0</v>
      </c>
      <c r="CL252">
        <v>0</v>
      </c>
      <c r="CM252">
        <v>73.7</v>
      </c>
      <c r="CN252">
        <v>8</v>
      </c>
      <c r="CP252">
        <v>0</v>
      </c>
      <c r="CQ252">
        <v>94.2</v>
      </c>
      <c r="CR252">
        <v>3</v>
      </c>
      <c r="CS252">
        <v>3</v>
      </c>
      <c r="CT252">
        <v>0.88300000000000001</v>
      </c>
      <c r="CU252">
        <v>0.88300000000000001</v>
      </c>
      <c r="CV252">
        <v>26</v>
      </c>
      <c r="CW252">
        <v>27</v>
      </c>
      <c r="CX252">
        <v>27</v>
      </c>
      <c r="CY252">
        <v>27</v>
      </c>
      <c r="CZ252">
        <v>3</v>
      </c>
      <c r="DA252">
        <v>2</v>
      </c>
      <c r="DB252">
        <v>6</v>
      </c>
      <c r="DC252">
        <v>2</v>
      </c>
      <c r="DD252">
        <v>6</v>
      </c>
      <c r="DE252">
        <v>1</v>
      </c>
      <c r="DF252">
        <v>2.0699999999999998</v>
      </c>
      <c r="DG252">
        <v>1.34</v>
      </c>
      <c r="DH252">
        <v>1.34</v>
      </c>
      <c r="DI252">
        <v>23.2</v>
      </c>
      <c r="DJ252" s="6">
        <f>(-AS252-SQRT(AS252^2-2*AV252*(50-BO252)))/AV252</f>
        <v>-3.0581005074044116E-2</v>
      </c>
      <c r="DK252" s="2">
        <f>AR252+AU252*$DJ252</f>
        <v>-7.7953697072279473</v>
      </c>
      <c r="DL252" s="2">
        <f>AS252+AV252*$DJ252</f>
        <v>-129.53315479198537</v>
      </c>
      <c r="DM252" s="2">
        <f>AT252+AW252*$DJ252</f>
        <v>-4.0727479828236257</v>
      </c>
      <c r="DN252" s="4">
        <f>(-DL252-SQRT(DL252^2-2*AV252*(BO252-17/12)))/AV252</f>
        <v>0.42211212083135979</v>
      </c>
      <c r="DO252" s="12">
        <f t="shared" si="58"/>
        <v>-0.86982784158744408</v>
      </c>
      <c r="DP252" s="12">
        <f t="shared" si="59"/>
        <v>-119.37385706954436</v>
      </c>
      <c r="DQ252" s="12">
        <f t="shared" si="60"/>
        <v>-13.505717858095661</v>
      </c>
      <c r="DR252" s="5">
        <f>(2 *DK252 +AU252*$DN252)/2</f>
        <v>-4.3325987744076961</v>
      </c>
      <c r="DS252" s="5">
        <f>(2 *DL252 +AV252*$DN252)/2</f>
        <v>-124.45350593076486</v>
      </c>
      <c r="DT252" s="5">
        <f>(2 *DM252 +AW252*$DN252)/2</f>
        <v>-8.7892329204596429</v>
      </c>
      <c r="DU252" s="5">
        <f>SQRT(DR252^2+DS252^2+DT252^2)</f>
        <v>124.83868457304817</v>
      </c>
      <c r="DV252" s="16">
        <f>DR252/$DU252</f>
        <v>-3.4705578557041886E-2</v>
      </c>
      <c r="DW252" s="16">
        <f>DS252/$DU252</f>
        <v>-0.99691458906667729</v>
      </c>
      <c r="DX252" s="16">
        <f>DT252/$DU252</f>
        <v>-7.040472230638338E-2</v>
      </c>
      <c r="DY252" s="16">
        <f t="shared" si="61"/>
        <v>25.254784037252541</v>
      </c>
      <c r="DZ252" s="9">
        <f>AU252+$DY252*DV252</f>
        <v>15.530395627358004</v>
      </c>
      <c r="EA252" s="9">
        <f>AV252+$DY252*DW252</f>
        <v>-1.1090919775170001</v>
      </c>
      <c r="EB252" s="9">
        <f>AW252+$DY252*DX252+32.174</f>
        <v>8.0488721348868495</v>
      </c>
      <c r="EC252" s="9">
        <f t="shared" si="62"/>
        <v>17.527339102117331</v>
      </c>
      <c r="ED252" s="22">
        <f t="shared" si="63"/>
        <v>0.2089224806090558</v>
      </c>
      <c r="EE252" s="22">
        <f t="shared" si="64"/>
        <v>0.16140410255463891</v>
      </c>
      <c r="EF252" s="22">
        <f t="shared" si="65"/>
        <v>1590.1966338937352</v>
      </c>
      <c r="EG252" s="23">
        <f t="shared" si="66"/>
        <v>0.68602098097227582</v>
      </c>
      <c r="EH252" s="12">
        <f>IF(S252="L",1,-1)</f>
        <v>1</v>
      </c>
      <c r="EI252" s="10">
        <f>DEGREES(ATAN(DM252/SQRT(DL252^2+DK252^2)))</f>
        <v>-1.7976356494972112</v>
      </c>
      <c r="EJ252" s="10">
        <f>-DEGREES(ATAN(DK252/SQRT(DL252^2+DM252^2)))*EH252</f>
        <v>3.4422379477906615</v>
      </c>
      <c r="EK252" s="10">
        <f>DEGREES(ATAN(DQ252/SQRT(DP252^2+DO252^2)))</f>
        <v>-6.4547113550464212</v>
      </c>
      <c r="EL252" s="10">
        <f>-DEGREES(ATAN(DO252/SQRT(DP252^2+DQ252^2)))*EH252</f>
        <v>0.41483675791848984</v>
      </c>
      <c r="EM252" s="15">
        <f>(AD252-D252- (DK252/DL252)*(17/12-BO252))*12*EH252</f>
        <v>15.977785668295603</v>
      </c>
      <c r="EN252" s="15">
        <f>(AE252-E252-(DM252/DL252)*(17/12-BO252)+0.5*32.174*DN252^2)*12</f>
        <v>9.6971917835360966</v>
      </c>
      <c r="EO252" s="15">
        <f t="shared" si="67"/>
        <v>18.690242463613796</v>
      </c>
      <c r="EP252" s="15">
        <f>EM252/DN252*0.4</f>
        <v>15.140797792612046</v>
      </c>
      <c r="EQ252" s="15">
        <f>EN252/DN252*0.4</f>
        <v>9.189209506173146</v>
      </c>
      <c r="ER252" s="17">
        <f>SIN(RADIANS(CJ252))*EH252</f>
        <v>0.84804809615642607</v>
      </c>
      <c r="ES252" s="17">
        <f t="shared" si="68"/>
        <v>0.52991926423320479</v>
      </c>
      <c r="ET252" s="16">
        <f t="shared" si="69"/>
        <v>1</v>
      </c>
      <c r="EU252" s="20">
        <f>(0.5*DZ252*DN252^2)*12*EH252</f>
        <v>16.60310886713874</v>
      </c>
      <c r="EV252" s="20">
        <f>(0.5*EB252*DN252^2)*12</f>
        <v>8.6048226664486904</v>
      </c>
      <c r="EW252" s="20">
        <f t="shared" si="70"/>
        <v>18.700433074533066</v>
      </c>
      <c r="EX252" s="14">
        <f t="shared" si="71"/>
        <v>0.74424220098031135</v>
      </c>
      <c r="EY252" s="14">
        <f t="shared" si="72"/>
        <v>-1.3048970692501598</v>
      </c>
      <c r="EZ252" s="5">
        <f t="shared" si="73"/>
        <v>0.12756113032593319</v>
      </c>
      <c r="FA252" s="5">
        <f t="shared" si="74"/>
        <v>-0.20712775112232684</v>
      </c>
      <c r="FB252" s="9">
        <f>IFERROR(INDEX('Pitcher Heights'!$B:$B,MATCH(H252,'Pitcher Heights'!A:A,0)),75)</f>
        <v>77</v>
      </c>
      <c r="FC252" s="26">
        <f>(9.58+0.31*FB252+1.02*ABS(D252)-2.57*E252-1.88*BE252)</f>
        <v>8.7451000000000043</v>
      </c>
      <c r="FD252" s="26">
        <f>17.16 -0.25*FB252-0.85*ABS(D252)+2.53*E252+0.665*BE252</f>
        <v>14.916099999999998</v>
      </c>
      <c r="FE252" s="26">
        <f t="shared" si="75"/>
        <v>6.395697792612042</v>
      </c>
      <c r="FF252" s="26">
        <f t="shared" si="76"/>
        <v>-5.7268904938268523</v>
      </c>
    </row>
    <row r="253" spans="1:162" x14ac:dyDescent="0.25">
      <c r="A253" t="s">
        <v>131</v>
      </c>
      <c r="B253" s="1">
        <v>45505</v>
      </c>
      <c r="C253">
        <v>85.1</v>
      </c>
      <c r="D253">
        <v>-3.11</v>
      </c>
      <c r="E253">
        <v>5.45</v>
      </c>
      <c r="F253" t="s">
        <v>194</v>
      </c>
      <c r="G253">
        <v>680757</v>
      </c>
      <c r="H253">
        <v>657097</v>
      </c>
      <c r="J253" t="s">
        <v>116</v>
      </c>
      <c r="O253">
        <v>13</v>
      </c>
      <c r="P253" t="s">
        <v>195</v>
      </c>
      <c r="Q253" t="s">
        <v>118</v>
      </c>
      <c r="R253" t="s">
        <v>119</v>
      </c>
      <c r="S253" t="s">
        <v>118</v>
      </c>
      <c r="T253" t="s">
        <v>120</v>
      </c>
      <c r="U253" t="s">
        <v>121</v>
      </c>
      <c r="V253" t="s">
        <v>122</v>
      </c>
      <c r="Y253">
        <v>1</v>
      </c>
      <c r="Z253">
        <v>2</v>
      </c>
      <c r="AA253">
        <v>2024</v>
      </c>
      <c r="AB253">
        <v>-1.44</v>
      </c>
      <c r="AC253">
        <v>0.98</v>
      </c>
      <c r="AD253">
        <v>-1.52</v>
      </c>
      <c r="AE253">
        <v>1.62</v>
      </c>
      <c r="AG253">
        <v>677587</v>
      </c>
      <c r="AI253">
        <v>2</v>
      </c>
      <c r="AJ253">
        <v>7</v>
      </c>
      <c r="AK253" t="s">
        <v>123</v>
      </c>
      <c r="AR253">
        <v>6.6039036792325998</v>
      </c>
      <c r="AS253">
        <v>-123.72786956796899</v>
      </c>
      <c r="AT253">
        <v>-4.6456605782463498</v>
      </c>
      <c r="AU253">
        <v>-16.081100371394399</v>
      </c>
      <c r="AV253">
        <v>23.8440217691684</v>
      </c>
      <c r="AW253">
        <v>-21.414468977200102</v>
      </c>
      <c r="AX253">
        <v>3.23</v>
      </c>
      <c r="AY253">
        <v>1.45</v>
      </c>
      <c r="BC253">
        <v>85.2</v>
      </c>
      <c r="BD253">
        <v>2254</v>
      </c>
      <c r="BE253">
        <v>6.3</v>
      </c>
      <c r="BF253">
        <v>746607</v>
      </c>
      <c r="BG253">
        <v>668939</v>
      </c>
      <c r="BH253">
        <v>663624</v>
      </c>
      <c r="BI253">
        <v>702616</v>
      </c>
      <c r="BJ253">
        <v>602104</v>
      </c>
      <c r="BK253">
        <v>683002</v>
      </c>
      <c r="BL253">
        <v>681297</v>
      </c>
      <c r="BM253">
        <v>656775</v>
      </c>
      <c r="BN253">
        <v>623993</v>
      </c>
      <c r="BO253">
        <v>54.18</v>
      </c>
      <c r="BW253">
        <v>62</v>
      </c>
      <c r="BX253">
        <v>4</v>
      </c>
      <c r="BY253" t="s">
        <v>132</v>
      </c>
      <c r="BZ253">
        <v>10</v>
      </c>
      <c r="CA253">
        <v>2</v>
      </c>
      <c r="CB253">
        <v>10</v>
      </c>
      <c r="CC253">
        <v>2</v>
      </c>
      <c r="CD253">
        <v>2</v>
      </c>
      <c r="CE253">
        <v>10</v>
      </c>
      <c r="CF253">
        <v>10</v>
      </c>
      <c r="CG253">
        <v>2</v>
      </c>
      <c r="CH253" t="s">
        <v>126</v>
      </c>
      <c r="CI253" t="s">
        <v>126</v>
      </c>
      <c r="CJ253">
        <v>244</v>
      </c>
      <c r="CK253">
        <v>0</v>
      </c>
      <c r="CL253">
        <v>4.1000000000000002E-2</v>
      </c>
      <c r="CP253">
        <v>-4.1000000000000002E-2</v>
      </c>
      <c r="CR253">
        <v>8</v>
      </c>
      <c r="CS253">
        <v>8</v>
      </c>
      <c r="CT253">
        <v>0.999</v>
      </c>
      <c r="CU253">
        <v>0.999</v>
      </c>
      <c r="CV253">
        <v>30</v>
      </c>
      <c r="CW253">
        <v>26</v>
      </c>
      <c r="CX253">
        <v>31</v>
      </c>
      <c r="CY253">
        <v>27</v>
      </c>
      <c r="CZ253">
        <v>1</v>
      </c>
      <c r="DA253">
        <v>4</v>
      </c>
      <c r="DB253">
        <v>3</v>
      </c>
      <c r="DC253">
        <v>2</v>
      </c>
      <c r="DD253">
        <v>1</v>
      </c>
      <c r="DE253">
        <v>1</v>
      </c>
      <c r="DF253">
        <v>2.17</v>
      </c>
      <c r="DG253">
        <v>1.44</v>
      </c>
      <c r="DH253">
        <v>-1.44</v>
      </c>
      <c r="DI253">
        <v>34.1</v>
      </c>
      <c r="DJ253" s="6">
        <f>(-AS253-SQRT(AS253^2-2*AV253*(50-BO253)))/AV253</f>
        <v>-3.367455324224556E-2</v>
      </c>
      <c r="DK253" s="2">
        <f>AR253+AU253*$DJ253</f>
        <v>7.1454275498830153</v>
      </c>
      <c r="DL253" s="2">
        <f>AS253+AV253*$DJ253</f>
        <v>-124.53080634854412</v>
      </c>
      <c r="DM253" s="2">
        <f>AT253+AW253*$DJ253</f>
        <v>-3.9245379025192091</v>
      </c>
      <c r="DN253" s="4">
        <f>(-DL253-SQRT(DL253^2-2*AV253*(BO253-17/12)))/AV253</f>
        <v>0.44243732061632651</v>
      </c>
      <c r="DO253" s="12">
        <f t="shared" si="58"/>
        <v>3.0548589001064386E-2</v>
      </c>
      <c r="DP253" s="12">
        <f t="shared" si="59"/>
        <v>-113.98132124427589</v>
      </c>
      <c r="DQ253" s="12">
        <f t="shared" si="60"/>
        <v>-13.399098179213068</v>
      </c>
      <c r="DR253" s="5">
        <f>(2 *DK253 +AU253*$DN253)/2</f>
        <v>3.5879880694420399</v>
      </c>
      <c r="DS253" s="5">
        <f>(2 *DL253 +AV253*$DN253)/2</f>
        <v>-119.25606379641</v>
      </c>
      <c r="DT253" s="5">
        <f>(2 *DM253 +AW253*$DN253)/2</f>
        <v>-8.6618180408661392</v>
      </c>
      <c r="DU253" s="5">
        <f>SQRT(DR253^2+DS253^2+DT253^2)</f>
        <v>119.62403396631024</v>
      </c>
      <c r="DV253" s="16">
        <f>DR253/$DU253</f>
        <v>2.9993872890564169E-2</v>
      </c>
      <c r="DW253" s="16">
        <f>DS253/$DU253</f>
        <v>-0.99692394448089028</v>
      </c>
      <c r="DX253" s="16">
        <f>DT253/$DU253</f>
        <v>-7.2408677033125049E-2</v>
      </c>
      <c r="DY253" s="16">
        <f t="shared" si="61"/>
        <v>25.032094121745395</v>
      </c>
      <c r="DZ253" s="9">
        <f>AU253+$DY253*DV253</f>
        <v>-15.33029092212213</v>
      </c>
      <c r="EA253" s="9">
        <f>AV253+$DY253*DW253</f>
        <v>-1.1110722412989276</v>
      </c>
      <c r="EB253" s="9">
        <f>AW253+$DY253*DX253+32.174</f>
        <v>8.9469902040756466</v>
      </c>
      <c r="EC253" s="9">
        <f t="shared" si="62"/>
        <v>17.784851278380451</v>
      </c>
      <c r="ED253" s="22">
        <f t="shared" si="63"/>
        <v>0.23087712354280873</v>
      </c>
      <c r="EE253" s="22">
        <f t="shared" si="64"/>
        <v>0.19288888617922489</v>
      </c>
      <c r="EF253" s="22">
        <f t="shared" si="65"/>
        <v>1821.0116553563985</v>
      </c>
      <c r="EG253" s="23">
        <f t="shared" si="66"/>
        <v>0.80790224283779877</v>
      </c>
      <c r="EH253" s="12">
        <f>IF(S253="L",1,-1)</f>
        <v>-1</v>
      </c>
      <c r="EI253" s="10">
        <f>DEGREES(ATAN(DM253/SQRT(DL253^2+DK253^2)))</f>
        <v>-1.802093714769099</v>
      </c>
      <c r="EJ253" s="10">
        <f>-DEGREES(ATAN(DK253/SQRT(DL253^2+DM253^2)))*EH253</f>
        <v>3.2823359726553178</v>
      </c>
      <c r="EK253" s="10">
        <f>DEGREES(ATAN(DQ253/SQRT(DP253^2+DO253^2)))</f>
        <v>-6.7046458196114838</v>
      </c>
      <c r="EL253" s="10">
        <f>-DEGREES(ATAN(DO253/SQRT(DP253^2+DQ253^2)))*EH253</f>
        <v>1.5251052954943327E-2</v>
      </c>
      <c r="EM253" s="15">
        <f>(AD253-D253- (DK253/DL253)*(17/12-BO253))*12*EH253</f>
        <v>17.249957543367518</v>
      </c>
      <c r="EN253" s="15">
        <f>(AE253-E253-(DM253/DL253)*(17/12-BO253)+0.5*32.174*DN253^2)*12</f>
        <v>11.782294935782911</v>
      </c>
      <c r="EO253" s="15">
        <f t="shared" si="67"/>
        <v>20.889794379116267</v>
      </c>
      <c r="EP253" s="15">
        <f>EM253/DN253*0.4</f>
        <v>15.595391021117194</v>
      </c>
      <c r="EQ253" s="15">
        <f>EN253/DN253*0.4</f>
        <v>10.652170951012788</v>
      </c>
      <c r="ER253" s="17">
        <f>SIN(RADIANS(CJ253))*EH253</f>
        <v>0.89879404629916682</v>
      </c>
      <c r="ES253" s="17">
        <f t="shared" si="68"/>
        <v>0.43837114678907774</v>
      </c>
      <c r="ET253" s="16">
        <f t="shared" si="69"/>
        <v>1</v>
      </c>
      <c r="EU253" s="20">
        <f>(0.5*DZ253*DN253^2)*12*EH253</f>
        <v>18.005498679767317</v>
      </c>
      <c r="EV253" s="20">
        <f>(0.5*EB253*DN253^2)*12</f>
        <v>10.508282010154785</v>
      </c>
      <c r="EW253" s="20">
        <f t="shared" si="70"/>
        <v>20.847589153473965</v>
      </c>
      <c r="EX253" s="14">
        <f t="shared" si="71"/>
        <v>-0.73219033106617104</v>
      </c>
      <c r="EY253" s="14">
        <f t="shared" si="72"/>
        <v>1.3693004451588653</v>
      </c>
      <c r="EZ253" s="5">
        <f t="shared" si="73"/>
        <v>-1.5256652729959832</v>
      </c>
      <c r="FA253" s="5">
        <f t="shared" si="74"/>
        <v>2.6248118176216835</v>
      </c>
      <c r="FB253" s="9">
        <f>IFERROR(INDEX('Pitcher Heights'!$B:$B,MATCH(H253,'Pitcher Heights'!A:A,0)),75)</f>
        <v>74</v>
      </c>
      <c r="FC253" s="26">
        <f>(9.58+0.31*FB253+1.02*ABS(D253)-2.57*E253-1.88*BE253)</f>
        <v>9.8417000000000012</v>
      </c>
      <c r="FD253" s="26">
        <f>17.16 -0.25*FB253-0.85*ABS(D253)+2.53*E253+0.665*BE253</f>
        <v>13.994499999999999</v>
      </c>
      <c r="FE253" s="26">
        <f t="shared" si="75"/>
        <v>5.7536910211171932</v>
      </c>
      <c r="FF253" s="26">
        <f t="shared" si="76"/>
        <v>-3.3423290489872102</v>
      </c>
    </row>
    <row r="254" spans="1:162" x14ac:dyDescent="0.25">
      <c r="A254" t="s">
        <v>127</v>
      </c>
      <c r="B254" s="1">
        <v>45505</v>
      </c>
      <c r="C254">
        <v>93.6</v>
      </c>
      <c r="D254">
        <v>2.4500000000000002</v>
      </c>
      <c r="E254">
        <v>5.69</v>
      </c>
      <c r="F254" t="s">
        <v>114</v>
      </c>
      <c r="G254">
        <v>647304</v>
      </c>
      <c r="H254">
        <v>669432</v>
      </c>
      <c r="I254" t="s">
        <v>146</v>
      </c>
      <c r="J254" t="s">
        <v>136</v>
      </c>
      <c r="O254">
        <v>4</v>
      </c>
      <c r="P254" t="s">
        <v>219</v>
      </c>
      <c r="Q254" t="s">
        <v>118</v>
      </c>
      <c r="R254" t="s">
        <v>119</v>
      </c>
      <c r="S254" t="s">
        <v>119</v>
      </c>
      <c r="T254" t="s">
        <v>120</v>
      </c>
      <c r="U254" t="s">
        <v>121</v>
      </c>
      <c r="V254" t="s">
        <v>138</v>
      </c>
      <c r="W254">
        <v>8</v>
      </c>
      <c r="X254" t="s">
        <v>148</v>
      </c>
      <c r="Y254">
        <v>1</v>
      </c>
      <c r="Z254">
        <v>0</v>
      </c>
      <c r="AA254">
        <v>2024</v>
      </c>
      <c r="AB254">
        <v>1.31</v>
      </c>
      <c r="AC254">
        <v>0.61</v>
      </c>
      <c r="AD254">
        <v>-0.46</v>
      </c>
      <c r="AE254">
        <v>2.0699999999999998</v>
      </c>
      <c r="AF254">
        <v>657041</v>
      </c>
      <c r="AI254">
        <v>1</v>
      </c>
      <c r="AJ254">
        <v>1</v>
      </c>
      <c r="AK254" t="s">
        <v>123</v>
      </c>
      <c r="AL254">
        <v>138</v>
      </c>
      <c r="AM254">
        <v>83.39</v>
      </c>
      <c r="AR254">
        <v>-10.478349229512199</v>
      </c>
      <c r="AS254">
        <v>-136.02029466546401</v>
      </c>
      <c r="AT254">
        <v>-5.0202942993530799</v>
      </c>
      <c r="AU254">
        <v>18.4807481442785</v>
      </c>
      <c r="AV254">
        <v>26.363276464503201</v>
      </c>
      <c r="AW254">
        <v>-23.6496798264867</v>
      </c>
      <c r="AX254">
        <v>3.13</v>
      </c>
      <c r="AY254">
        <v>1.5</v>
      </c>
      <c r="AZ254">
        <v>290</v>
      </c>
      <c r="BA254">
        <v>104</v>
      </c>
      <c r="BB254">
        <v>14</v>
      </c>
      <c r="BC254">
        <v>94.7</v>
      </c>
      <c r="BD254">
        <v>2489</v>
      </c>
      <c r="BE254">
        <v>6.7</v>
      </c>
      <c r="BF254">
        <v>746607</v>
      </c>
      <c r="BG254">
        <v>668939</v>
      </c>
      <c r="BH254">
        <v>663624</v>
      </c>
      <c r="BI254">
        <v>702616</v>
      </c>
      <c r="BJ254">
        <v>602104</v>
      </c>
      <c r="BK254">
        <v>683002</v>
      </c>
      <c r="BL254">
        <v>681297</v>
      </c>
      <c r="BM254">
        <v>656775</v>
      </c>
      <c r="BN254">
        <v>623993</v>
      </c>
      <c r="BO254">
        <v>53.76</v>
      </c>
      <c r="BP254">
        <v>0.73699999999999999</v>
      </c>
      <c r="BQ254">
        <v>0.74199999999999999</v>
      </c>
      <c r="BR254">
        <v>0.9</v>
      </c>
      <c r="BS254">
        <v>1</v>
      </c>
      <c r="BT254">
        <v>1</v>
      </c>
      <c r="BU254">
        <v>0</v>
      </c>
      <c r="BV254">
        <v>4</v>
      </c>
      <c r="BW254">
        <v>9</v>
      </c>
      <c r="BX254">
        <v>2</v>
      </c>
      <c r="BY254" t="s">
        <v>130</v>
      </c>
      <c r="BZ254">
        <v>1</v>
      </c>
      <c r="CA254">
        <v>1</v>
      </c>
      <c r="CB254">
        <v>1</v>
      </c>
      <c r="CC254">
        <v>1</v>
      </c>
      <c r="CD254">
        <v>1</v>
      </c>
      <c r="CE254">
        <v>2</v>
      </c>
      <c r="CF254">
        <v>2</v>
      </c>
      <c r="CG254">
        <v>1</v>
      </c>
      <c r="CH254" t="s">
        <v>142</v>
      </c>
      <c r="CI254" t="s">
        <v>126</v>
      </c>
      <c r="CJ254">
        <v>133</v>
      </c>
      <c r="CK254">
        <v>5.3999999999999999E-2</v>
      </c>
      <c r="CL254">
        <v>0.52200000000000002</v>
      </c>
      <c r="CM254">
        <v>72.900000000000006</v>
      </c>
      <c r="CN254">
        <v>7.8</v>
      </c>
      <c r="CO254">
        <v>1.0129999999999999</v>
      </c>
      <c r="CP254">
        <v>-0.52200000000000002</v>
      </c>
      <c r="CQ254">
        <v>104</v>
      </c>
      <c r="CR254">
        <v>0</v>
      </c>
      <c r="CS254">
        <v>0</v>
      </c>
      <c r="CT254">
        <v>0.59699999999999998</v>
      </c>
      <c r="CU254">
        <v>0.59699999999999998</v>
      </c>
      <c r="CV254">
        <v>26</v>
      </c>
      <c r="CW254">
        <v>27</v>
      </c>
      <c r="CX254">
        <v>27</v>
      </c>
      <c r="CY254">
        <v>27</v>
      </c>
      <c r="CZ254">
        <v>1</v>
      </c>
      <c r="DA254">
        <v>0</v>
      </c>
      <c r="DB254">
        <v>6</v>
      </c>
      <c r="DC254">
        <v>2</v>
      </c>
      <c r="DD254">
        <v>6</v>
      </c>
      <c r="DE254">
        <v>1</v>
      </c>
      <c r="DF254">
        <v>1.97</v>
      </c>
      <c r="DG254">
        <v>1.31</v>
      </c>
      <c r="DH254">
        <v>1.31</v>
      </c>
      <c r="DI254">
        <v>21.4</v>
      </c>
      <c r="DJ254" s="6">
        <f>(-AS254-SQRT(AS254^2-2*AV254*(50-BO254)))/AV254</f>
        <v>-2.7569276388879568E-2</v>
      </c>
      <c r="DK254" s="2">
        <f>AR254+AU254*$DJ254</f>
        <v>-10.987850082975086</v>
      </c>
      <c r="DL254" s="2">
        <f>AS254+AV254*$DJ254</f>
        <v>-136.74711112083034</v>
      </c>
      <c r="DM254" s="2">
        <f>AT254+AW254*$DJ254</f>
        <v>-4.3682897397081586</v>
      </c>
      <c r="DN254" s="4">
        <f>(-DL254-SQRT(DL254^2-2*AV254*(BO254-17/12)))/AV254</f>
        <v>0.39804758134037665</v>
      </c>
      <c r="DO254" s="12">
        <f t="shared" si="58"/>
        <v>-3.6316329827843745</v>
      </c>
      <c r="DP254" s="12">
        <f t="shared" si="59"/>
        <v>-126.25327268792716</v>
      </c>
      <c r="DQ254" s="12">
        <f t="shared" si="60"/>
        <v>-13.781987594115488</v>
      </c>
      <c r="DR254" s="5">
        <f>(2 *DK254 +AU254*$DN254)/2</f>
        <v>-7.3097415328797304</v>
      </c>
      <c r="DS254" s="5">
        <f>(2 *DL254 +AV254*$DN254)/2</f>
        <v>-131.50019190437877</v>
      </c>
      <c r="DT254" s="5">
        <f>(2 *DM254 +AW254*$DN254)/2</f>
        <v>-9.0751386669118226</v>
      </c>
      <c r="DU254" s="5">
        <f>SQRT(DR254^2+DS254^2+DT254^2)</f>
        <v>132.01549505262489</v>
      </c>
      <c r="DV254" s="16">
        <f>DR254/$DU254</f>
        <v>-5.537033005077073E-2</v>
      </c>
      <c r="DW254" s="16">
        <f>DS254/$DU254</f>
        <v>-0.99609664647289542</v>
      </c>
      <c r="DX254" s="16">
        <f>DT254/$DU254</f>
        <v>-6.8742980990937702E-2</v>
      </c>
      <c r="DY254" s="16">
        <f t="shared" si="61"/>
        <v>27.869643580311813</v>
      </c>
      <c r="DZ254" s="9">
        <f>AU254+$DY254*DV254</f>
        <v>16.937596780839293</v>
      </c>
      <c r="EA254" s="9">
        <f>AV254+$DY254*DW254</f>
        <v>-1.3975820442402522</v>
      </c>
      <c r="EB254" s="9">
        <f>AW254+$DY254*DX254+32.174</f>
        <v>6.6084777946477153</v>
      </c>
      <c r="EC254" s="9">
        <f t="shared" si="62"/>
        <v>18.234785412585264</v>
      </c>
      <c r="ED254" s="22">
        <f t="shared" si="63"/>
        <v>0.19436514738265889</v>
      </c>
      <c r="EE254" s="22">
        <f t="shared" si="64"/>
        <v>0.1434005731979435</v>
      </c>
      <c r="EF254" s="22">
        <f t="shared" si="65"/>
        <v>1494.0422274500534</v>
      </c>
      <c r="EG254" s="23">
        <f t="shared" si="66"/>
        <v>0.60025802629572256</v>
      </c>
      <c r="EH254" s="12">
        <f>IF(S254="L",1,-1)</f>
        <v>1</v>
      </c>
      <c r="EI254" s="10">
        <f>DEGREES(ATAN(DM254/SQRT(DL254^2+DK254^2)))</f>
        <v>-1.8237769327183559</v>
      </c>
      <c r="EJ254" s="10">
        <f>-DEGREES(ATAN(DK254/SQRT(DL254^2+DM254^2)))*EH254</f>
        <v>4.5916060603679085</v>
      </c>
      <c r="EK254" s="10">
        <f>DEGREES(ATAN(DQ254/SQRT(DP254^2+DO254^2)))</f>
        <v>-6.2272665196160979</v>
      </c>
      <c r="EL254" s="10">
        <f>-DEGREES(ATAN(DO254/SQRT(DP254^2+DQ254^2)))*EH254</f>
        <v>1.6379149037416869</v>
      </c>
      <c r="EM254" s="15">
        <f>(AD254-D254- (DK254/DL254)*(17/12-BO254))*12*EH254</f>
        <v>15.550451167483523</v>
      </c>
      <c r="EN254" s="15">
        <f>(AE254-E254-(DM254/DL254)*(17/12-BO254)+0.5*32.174*DN254^2)*12</f>
        <v>7.211102818897011</v>
      </c>
      <c r="EO254" s="15">
        <f t="shared" si="67"/>
        <v>17.141077427542122</v>
      </c>
      <c r="EP254" s="15">
        <f>EM254/DN254*0.4</f>
        <v>15.626725945797009</v>
      </c>
      <c r="EQ254" s="15">
        <f>EN254/DN254*0.4</f>
        <v>7.2464731925911998</v>
      </c>
      <c r="ER254" s="17">
        <f>SIN(RADIANS(CJ254))*EH254</f>
        <v>0.73135370161917057</v>
      </c>
      <c r="ES254" s="17">
        <f t="shared" si="68"/>
        <v>0.68199836006249837</v>
      </c>
      <c r="ET254" s="16">
        <f t="shared" si="69"/>
        <v>1</v>
      </c>
      <c r="EU254" s="20">
        <f>(0.5*DZ254*DN254^2)*12*EH254</f>
        <v>16.101747756062146</v>
      </c>
      <c r="EV254" s="20">
        <f>(0.5*EB254*DN254^2)*12</f>
        <v>6.2823577558139654</v>
      </c>
      <c r="EW254" s="20">
        <f t="shared" si="70"/>
        <v>17.283931837747112</v>
      </c>
      <c r="EX254" s="14">
        <f t="shared" si="71"/>
        <v>3.4610802279923618</v>
      </c>
      <c r="EY254" s="14">
        <f t="shared" si="72"/>
        <v>-5.505255412961569</v>
      </c>
      <c r="EZ254" s="5">
        <f t="shared" si="73"/>
        <v>3.0142607411097817</v>
      </c>
      <c r="FA254" s="5">
        <f t="shared" si="74"/>
        <v>-4.4790838763910248</v>
      </c>
      <c r="FB254" s="9">
        <f>IFERROR(INDEX('Pitcher Heights'!$B:$B,MATCH(H254,'Pitcher Heights'!A:A,0)),75)</f>
        <v>77</v>
      </c>
      <c r="FC254" s="26">
        <f>(9.58+0.31*FB254+1.02*ABS(D254)-2.57*E254-1.88*BE254)</f>
        <v>8.7297000000000047</v>
      </c>
      <c r="FD254" s="26">
        <f>17.16 -0.25*FB254-0.85*ABS(D254)+2.53*E254+0.665*BE254</f>
        <v>14.678700000000001</v>
      </c>
      <c r="FE254" s="26">
        <f t="shared" si="75"/>
        <v>6.8970259457970045</v>
      </c>
      <c r="FF254" s="26">
        <f t="shared" si="76"/>
        <v>-7.4322268074088012</v>
      </c>
    </row>
    <row r="255" spans="1:162" x14ac:dyDescent="0.25">
      <c r="A255" t="s">
        <v>143</v>
      </c>
      <c r="B255" s="1">
        <v>45505</v>
      </c>
      <c r="C255">
        <v>92.8</v>
      </c>
      <c r="D255">
        <v>-3.1</v>
      </c>
      <c r="E255">
        <v>5.41</v>
      </c>
      <c r="F255" t="s">
        <v>194</v>
      </c>
      <c r="G255">
        <v>677587</v>
      </c>
      <c r="H255">
        <v>657097</v>
      </c>
      <c r="J255" t="s">
        <v>128</v>
      </c>
      <c r="O255">
        <v>5</v>
      </c>
      <c r="P255" t="s">
        <v>199</v>
      </c>
      <c r="Q255" t="s">
        <v>118</v>
      </c>
      <c r="R255" t="s">
        <v>119</v>
      </c>
      <c r="S255" t="s">
        <v>118</v>
      </c>
      <c r="T255" t="s">
        <v>120</v>
      </c>
      <c r="U255" t="s">
        <v>121</v>
      </c>
      <c r="V255" t="s">
        <v>129</v>
      </c>
      <c r="Y255">
        <v>1</v>
      </c>
      <c r="Z255">
        <v>0</v>
      </c>
      <c r="AA255">
        <v>2024</v>
      </c>
      <c r="AB255">
        <v>-1.05</v>
      </c>
      <c r="AC255">
        <v>1.36</v>
      </c>
      <c r="AD255">
        <v>0.11</v>
      </c>
      <c r="AE255">
        <v>2.4300000000000002</v>
      </c>
      <c r="AI255">
        <v>2</v>
      </c>
      <c r="AJ255">
        <v>7</v>
      </c>
      <c r="AK255" t="s">
        <v>123</v>
      </c>
      <c r="AR255">
        <v>10.525595855528399</v>
      </c>
      <c r="AS255">
        <v>-134.78732260507101</v>
      </c>
      <c r="AT255">
        <v>-4.8091739325520404</v>
      </c>
      <c r="AU255">
        <v>-15.102044710763399</v>
      </c>
      <c r="AV255">
        <v>28.6583054187657</v>
      </c>
      <c r="AW255">
        <v>-14.685850987399199</v>
      </c>
      <c r="AX255">
        <v>3.16</v>
      </c>
      <c r="AY255">
        <v>1.46</v>
      </c>
      <c r="AZ255">
        <v>167</v>
      </c>
      <c r="BA255">
        <v>79.3</v>
      </c>
      <c r="BB255">
        <v>71</v>
      </c>
      <c r="BC255">
        <v>93</v>
      </c>
      <c r="BD255">
        <v>2482</v>
      </c>
      <c r="BE255">
        <v>6.4</v>
      </c>
      <c r="BF255">
        <v>746607</v>
      </c>
      <c r="BG255">
        <v>668939</v>
      </c>
      <c r="BH255">
        <v>663624</v>
      </c>
      <c r="BI255">
        <v>702616</v>
      </c>
      <c r="BJ255">
        <v>602104</v>
      </c>
      <c r="BK255">
        <v>683002</v>
      </c>
      <c r="BL255">
        <v>681297</v>
      </c>
      <c r="BM255">
        <v>656775</v>
      </c>
      <c r="BN255">
        <v>623993</v>
      </c>
      <c r="BO255">
        <v>54.06</v>
      </c>
      <c r="BW255">
        <v>61</v>
      </c>
      <c r="BX255">
        <v>2</v>
      </c>
      <c r="BY255" t="s">
        <v>144</v>
      </c>
      <c r="BZ255">
        <v>10</v>
      </c>
      <c r="CA255">
        <v>2</v>
      </c>
      <c r="CB255">
        <v>10</v>
      </c>
      <c r="CC255">
        <v>2</v>
      </c>
      <c r="CD255">
        <v>2</v>
      </c>
      <c r="CE255">
        <v>10</v>
      </c>
      <c r="CF255">
        <v>10</v>
      </c>
      <c r="CG255">
        <v>2</v>
      </c>
      <c r="CH255" t="s">
        <v>126</v>
      </c>
      <c r="CI255" t="s">
        <v>126</v>
      </c>
      <c r="CJ255">
        <v>225</v>
      </c>
      <c r="CK255">
        <v>0</v>
      </c>
      <c r="CL255">
        <v>-0.02</v>
      </c>
      <c r="CM255">
        <v>68.7</v>
      </c>
      <c r="CN255">
        <v>7.4</v>
      </c>
      <c r="CP255">
        <v>0.02</v>
      </c>
      <c r="CQ255">
        <v>88</v>
      </c>
      <c r="CR255">
        <v>8</v>
      </c>
      <c r="CS255">
        <v>8</v>
      </c>
      <c r="CT255">
        <v>0.999</v>
      </c>
      <c r="CU255">
        <v>0.999</v>
      </c>
      <c r="CV255">
        <v>30</v>
      </c>
      <c r="CW255">
        <v>23</v>
      </c>
      <c r="CX255">
        <v>31</v>
      </c>
      <c r="CY255">
        <v>23</v>
      </c>
      <c r="CZ255">
        <v>1</v>
      </c>
      <c r="DA255">
        <v>3</v>
      </c>
      <c r="DB255">
        <v>3</v>
      </c>
      <c r="DC255">
        <v>2</v>
      </c>
      <c r="DD255">
        <v>1</v>
      </c>
      <c r="DE255">
        <v>1</v>
      </c>
      <c r="DF255">
        <v>1.29</v>
      </c>
      <c r="DG255">
        <v>1.05</v>
      </c>
      <c r="DH255">
        <v>-1.05</v>
      </c>
      <c r="DI255">
        <v>29.2</v>
      </c>
      <c r="DJ255" s="6">
        <f>(-AS255-SQRT(AS255^2-2*AV255*(50-BO255)))/AV255</f>
        <v>-3.0025684851954209E-2</v>
      </c>
      <c r="DK255" s="2">
        <f>AR255+AU255*$DJ255</f>
        <v>10.979045090633903</v>
      </c>
      <c r="DL255" s="2">
        <f>AS255+AV255*$DJ255</f>
        <v>-135.64780785196592</v>
      </c>
      <c r="DM255" s="2">
        <f>AT255+AW255*$DJ255</f>
        <v>-4.3682211990216313</v>
      </c>
      <c r="DN255" s="4">
        <f>(-DL255-SQRT(DL255^2-2*AV255*(BO255-17/12)))/AV255</f>
        <v>0.40545398933922827</v>
      </c>
      <c r="DO255" s="12">
        <f t="shared" si="58"/>
        <v>4.8558608154754914</v>
      </c>
      <c r="DP255" s="12">
        <f t="shared" si="59"/>
        <v>-124.02818359222535</v>
      </c>
      <c r="DQ255" s="12">
        <f t="shared" si="60"/>
        <v>-10.322658068704081</v>
      </c>
      <c r="DR255" s="5">
        <f>(2 *DK255 +AU255*$DN255)/2</f>
        <v>7.9174529530546973</v>
      </c>
      <c r="DS255" s="5">
        <f>(2 *DL255 +AV255*$DN255)/2</f>
        <v>-129.83799572209563</v>
      </c>
      <c r="DT255" s="5">
        <f>(2 *DM255 +AW255*$DN255)/2</f>
        <v>-7.3454396338628563</v>
      </c>
      <c r="DU255" s="5">
        <f>SQRT(DR255^2+DS255^2+DT255^2)</f>
        <v>130.28640250543984</v>
      </c>
      <c r="DV255" s="16">
        <f>DR255/$DU255</f>
        <v>6.0769602973143114E-2</v>
      </c>
      <c r="DW255" s="16">
        <f>DS255/$DU255</f>
        <v>-0.99655829944858987</v>
      </c>
      <c r="DX255" s="16">
        <f>DT255/$DU255</f>
        <v>-5.6379173057266377E-2</v>
      </c>
      <c r="DY255" s="16">
        <f t="shared" si="61"/>
        <v>30.463384753991885</v>
      </c>
      <c r="DZ255" s="9">
        <f>AU255+$DY255*DV255</f>
        <v>-13.250796914045212</v>
      </c>
      <c r="EA255" s="9">
        <f>AV255+$DY255*DW255</f>
        <v>-1.7002334871205527</v>
      </c>
      <c r="EB255" s="9">
        <f>AW255+$DY255*DX255+32.174</f>
        <v>15.770648571645403</v>
      </c>
      <c r="EC255" s="9">
        <f t="shared" si="62"/>
        <v>20.668521213147724</v>
      </c>
      <c r="ED255" s="22">
        <f t="shared" si="63"/>
        <v>0.22619279780683429</v>
      </c>
      <c r="EE255" s="22">
        <f t="shared" si="64"/>
        <v>0.18565191652284899</v>
      </c>
      <c r="EF255" s="22">
        <f t="shared" si="65"/>
        <v>1908.9106718124153</v>
      </c>
      <c r="EG255" s="23">
        <f t="shared" si="66"/>
        <v>0.76910180169718589</v>
      </c>
      <c r="EH255" s="12">
        <f>IF(S255="L",1,-1)</f>
        <v>-1</v>
      </c>
      <c r="EI255" s="10">
        <f>DEGREES(ATAN(DM255/SQRT(DL255^2+DK255^2)))</f>
        <v>-1.8384317696794774</v>
      </c>
      <c r="EJ255" s="10">
        <f>-DEGREES(ATAN(DK255/SQRT(DL255^2+DM255^2)))*EH255</f>
        <v>4.6249247027585909</v>
      </c>
      <c r="EK255" s="10">
        <f>DEGREES(ATAN(DQ255/SQRT(DP255^2+DO255^2)))</f>
        <v>-4.754041200302999</v>
      </c>
      <c r="EL255" s="10">
        <f>-DEGREES(ATAN(DO255/SQRT(DP255^2+DQ255^2)))*EH255</f>
        <v>2.2343400422475099</v>
      </c>
      <c r="EM255" s="15">
        <f>(AD255-D255- (DK255/DL255)*(17/12-BO255))*12*EH255</f>
        <v>12.610073345705988</v>
      </c>
      <c r="EN255" s="15">
        <f>(AE255-E255-(DM255/DL255)*(17/12-BO255)+0.5*32.174*DN255^2)*12</f>
        <v>16.318139081209544</v>
      </c>
      <c r="EO255" s="15">
        <f t="shared" si="67"/>
        <v>20.622696546712383</v>
      </c>
      <c r="EP255" s="15">
        <f>EM255/DN255*0.4</f>
        <v>12.440448166517468</v>
      </c>
      <c r="EQ255" s="15">
        <f>EN255/DN255*0.4</f>
        <v>16.098634627128323</v>
      </c>
      <c r="ER255" s="17">
        <f>SIN(RADIANS(CJ255))*EH255</f>
        <v>0.70710678118654746</v>
      </c>
      <c r="ES255" s="17">
        <f t="shared" si="68"/>
        <v>0.70710678118654768</v>
      </c>
      <c r="ET255" s="16">
        <f t="shared" si="69"/>
        <v>1</v>
      </c>
      <c r="EU255" s="20">
        <f>(0.5*DZ255*DN255^2)*12*EH255</f>
        <v>13.070024571196882</v>
      </c>
      <c r="EV255" s="20">
        <f>(0.5*EB255*DN255^2)*12</f>
        <v>15.555499467102702</v>
      </c>
      <c r="EW255" s="20">
        <f t="shared" si="70"/>
        <v>20.317458157031425</v>
      </c>
      <c r="EX255" s="14">
        <f t="shared" si="71"/>
        <v>-1.2965878681139706</v>
      </c>
      <c r="EY255" s="14">
        <f t="shared" si="72"/>
        <v>1.1888870277918446</v>
      </c>
      <c r="EZ255" s="5">
        <f t="shared" si="73"/>
        <v>-1.9723752288267331</v>
      </c>
      <c r="FA255" s="5">
        <f t="shared" si="74"/>
        <v>1.7356905066768178</v>
      </c>
      <c r="FB255" s="9">
        <f>IFERROR(INDEX('Pitcher Heights'!$B:$B,MATCH(H255,'Pitcher Heights'!A:A,0)),75)</f>
        <v>74</v>
      </c>
      <c r="FC255" s="26">
        <f>(9.58+0.31*FB255+1.02*ABS(D255)-2.57*E255-1.88*BE255)</f>
        <v>9.7463000000000015</v>
      </c>
      <c r="FD255" s="26">
        <f>17.16 -0.25*FB255-0.85*ABS(D255)+2.53*E255+0.665*BE255</f>
        <v>13.968299999999999</v>
      </c>
      <c r="FE255" s="26">
        <f t="shared" si="75"/>
        <v>2.6941481665174667</v>
      </c>
      <c r="FF255" s="26">
        <f t="shared" si="76"/>
        <v>2.1303346271283239</v>
      </c>
    </row>
    <row r="256" spans="1:162" x14ac:dyDescent="0.25">
      <c r="A256" t="s">
        <v>143</v>
      </c>
      <c r="B256" s="1">
        <v>45505</v>
      </c>
      <c r="C256">
        <v>89.7</v>
      </c>
      <c r="D256">
        <v>-1.47</v>
      </c>
      <c r="E256">
        <v>5.29</v>
      </c>
      <c r="F256" t="s">
        <v>134</v>
      </c>
      <c r="G256">
        <v>702616</v>
      </c>
      <c r="H256">
        <v>594902</v>
      </c>
      <c r="J256" t="s">
        <v>145</v>
      </c>
      <c r="O256">
        <v>8</v>
      </c>
      <c r="P256" t="s">
        <v>177</v>
      </c>
      <c r="Q256" t="s">
        <v>118</v>
      </c>
      <c r="R256" t="s">
        <v>119</v>
      </c>
      <c r="S256" t="s">
        <v>118</v>
      </c>
      <c r="T256" t="s">
        <v>120</v>
      </c>
      <c r="U256" t="s">
        <v>121</v>
      </c>
      <c r="V256" t="s">
        <v>129</v>
      </c>
      <c r="Y256">
        <v>1</v>
      </c>
      <c r="Z256">
        <v>1</v>
      </c>
      <c r="AA256">
        <v>2024</v>
      </c>
      <c r="AB256">
        <v>-0.77</v>
      </c>
      <c r="AC256">
        <v>1.1399999999999999</v>
      </c>
      <c r="AD256">
        <v>-0.27</v>
      </c>
      <c r="AE256">
        <v>1.93</v>
      </c>
      <c r="AI256">
        <v>0</v>
      </c>
      <c r="AJ256">
        <v>3</v>
      </c>
      <c r="AK256" t="s">
        <v>140</v>
      </c>
      <c r="AR256">
        <v>4.6528221176014304</v>
      </c>
      <c r="AS256">
        <v>-130.51321047804001</v>
      </c>
      <c r="AT256">
        <v>-4.7692134944763902</v>
      </c>
      <c r="AU256">
        <v>-9.8062583232795397</v>
      </c>
      <c r="AV256">
        <v>26.883409482212699</v>
      </c>
      <c r="AW256">
        <v>-18.372101338955201</v>
      </c>
      <c r="AX256">
        <v>3.5</v>
      </c>
      <c r="AY256">
        <v>1.65</v>
      </c>
      <c r="BC256">
        <v>90.8</v>
      </c>
      <c r="BD256">
        <v>1954</v>
      </c>
      <c r="BE256">
        <v>6.9</v>
      </c>
      <c r="BF256">
        <v>746607</v>
      </c>
      <c r="BG256">
        <v>666310</v>
      </c>
      <c r="BH256">
        <v>647304</v>
      </c>
      <c r="BI256">
        <v>671289</v>
      </c>
      <c r="BJ256">
        <v>608070</v>
      </c>
      <c r="BK256">
        <v>677587</v>
      </c>
      <c r="BL256">
        <v>680757</v>
      </c>
      <c r="BM256">
        <v>657041</v>
      </c>
      <c r="BN256">
        <v>678877</v>
      </c>
      <c r="BO256">
        <v>53.6</v>
      </c>
      <c r="BW256">
        <v>18</v>
      </c>
      <c r="BX256">
        <v>3</v>
      </c>
      <c r="BY256" t="s">
        <v>144</v>
      </c>
      <c r="BZ256">
        <v>2</v>
      </c>
      <c r="CA256">
        <v>1</v>
      </c>
      <c r="CB256">
        <v>1</v>
      </c>
      <c r="CC256">
        <v>2</v>
      </c>
      <c r="CD256">
        <v>1</v>
      </c>
      <c r="CE256">
        <v>2</v>
      </c>
      <c r="CF256">
        <v>1</v>
      </c>
      <c r="CG256">
        <v>2</v>
      </c>
      <c r="CH256" t="s">
        <v>126</v>
      </c>
      <c r="CI256" t="s">
        <v>126</v>
      </c>
      <c r="CJ256">
        <v>217</v>
      </c>
      <c r="CK256">
        <v>0</v>
      </c>
      <c r="CL256">
        <v>-5.0999999999999997E-2</v>
      </c>
      <c r="CP256">
        <v>5.0999999999999997E-2</v>
      </c>
      <c r="CR256">
        <v>1</v>
      </c>
      <c r="CS256">
        <v>-1</v>
      </c>
      <c r="CT256">
        <v>0.61699999999999999</v>
      </c>
      <c r="CU256">
        <v>0.38300000000000001</v>
      </c>
      <c r="CV256">
        <v>32</v>
      </c>
      <c r="CW256">
        <v>20</v>
      </c>
      <c r="CX256">
        <v>32</v>
      </c>
      <c r="CY256">
        <v>21</v>
      </c>
      <c r="CZ256">
        <v>1</v>
      </c>
      <c r="DA256">
        <v>0</v>
      </c>
      <c r="DB256">
        <v>6</v>
      </c>
      <c r="DC256">
        <v>1</v>
      </c>
      <c r="DD256">
        <v>6</v>
      </c>
      <c r="DE256">
        <v>1</v>
      </c>
      <c r="DF256">
        <v>1.69</v>
      </c>
      <c r="DG256">
        <v>0.77</v>
      </c>
      <c r="DH256">
        <v>-0.77</v>
      </c>
      <c r="DI256">
        <v>37.299999999999997</v>
      </c>
      <c r="DJ256" s="6">
        <f>(-AS256-SQRT(AS256^2-2*AV256*(50-BO256)))/AV256</f>
        <v>-2.7505496445508294E-2</v>
      </c>
      <c r="DK256" s="2">
        <f>AR256+AU256*$DJ256</f>
        <v>4.9225481210561322</v>
      </c>
      <c r="DL256" s="2">
        <f>AS256+AV256*$DJ256</f>
        <v>-131.25265200199615</v>
      </c>
      <c r="DM256" s="2">
        <f>AT256+AW256*$DJ256</f>
        <v>-4.2638797264012398</v>
      </c>
      <c r="DN256" s="4">
        <f>(-DL256-SQRT(DL256^2-2*AV256*(BO256-17/12)))/AV256</f>
        <v>0.41523715276722156</v>
      </c>
      <c r="DO256" s="12">
        <f t="shared" si="58"/>
        <v>0.85062533559766784</v>
      </c>
      <c r="DP256" s="12">
        <f t="shared" si="59"/>
        <v>-120.08966159192683</v>
      </c>
      <c r="DQ256" s="12">
        <f t="shared" si="60"/>
        <v>-11.892658776739857</v>
      </c>
      <c r="DR256" s="5">
        <f>(2 *DK256 +AU256*$DN256)/2</f>
        <v>2.8865867283269</v>
      </c>
      <c r="DS256" s="5">
        <f>(2 *DL256 +AV256*$DN256)/2</f>
        <v>-125.6711567969615</v>
      </c>
      <c r="DT256" s="5">
        <f>(2 *DM256 +AW256*$DN256)/2</f>
        <v>-8.0782692515705481</v>
      </c>
      <c r="DU256" s="5">
        <f>SQRT(DR256^2+DS256^2+DT256^2)</f>
        <v>125.96360771162243</v>
      </c>
      <c r="DV256" s="16">
        <f>DR256/$DU256</f>
        <v>2.2916037264789774E-2</v>
      </c>
      <c r="DW256" s="16">
        <f>DS256/$DU256</f>
        <v>-0.99767829042075029</v>
      </c>
      <c r="DX256" s="16">
        <f>DT256/$DU256</f>
        <v>-6.4131771059342091E-2</v>
      </c>
      <c r="DY256" s="16">
        <f t="shared" si="61"/>
        <v>27.930854799173748</v>
      </c>
      <c r="DZ256" s="9">
        <f>AU256+$DY256*DV256</f>
        <v>-9.1661938138642416</v>
      </c>
      <c r="EA256" s="9">
        <f>AV256+$DY256*DW256</f>
        <v>-0.98259798381717545</v>
      </c>
      <c r="EB256" s="9">
        <f>AW256+$DY256*DX256+32.174</f>
        <v>12.010643475572461</v>
      </c>
      <c r="EC256" s="9">
        <f t="shared" si="62"/>
        <v>15.140679130357263</v>
      </c>
      <c r="ED256" s="22">
        <f t="shared" si="63"/>
        <v>0.17726489046694696</v>
      </c>
      <c r="EE256" s="22">
        <f t="shared" si="64"/>
        <v>0.12447913791791547</v>
      </c>
      <c r="EF256" s="22">
        <f t="shared" si="65"/>
        <v>1237.4530751571288</v>
      </c>
      <c r="EG256" s="23">
        <f t="shared" si="66"/>
        <v>0.63329225954817236</v>
      </c>
      <c r="EH256" s="12">
        <f>IF(S256="L",1,-1)</f>
        <v>-1</v>
      </c>
      <c r="EI256" s="10">
        <f>DEGREES(ATAN(DM256/SQRT(DL256^2+DK256^2)))</f>
        <v>-1.8593526999206256</v>
      </c>
      <c r="EJ256" s="10">
        <f>-DEGREES(ATAN(DK256/SQRT(DL256^2+DM256^2)))*EH256</f>
        <v>2.1467041057088307</v>
      </c>
      <c r="EK256" s="10">
        <f>DEGREES(ATAN(DQ256/SQRT(DP256^2+DO256^2)))</f>
        <v>-5.6555051270986354</v>
      </c>
      <c r="EL256" s="10">
        <f>-DEGREES(ATAN(DO256/SQRT(DP256^2+DQ256^2)))*EH256</f>
        <v>0.40385818889495817</v>
      </c>
      <c r="EM256" s="15">
        <f>(AD256-D256- (DK256/DL256)*(17/12-BO256))*12*EH256</f>
        <v>9.085236956267142</v>
      </c>
      <c r="EN256" s="15">
        <f>(AE256-E256-(DM256/DL256)*(17/12-BO256)+0.5*32.174*DN256^2)*12</f>
        <v>13.307774095874198</v>
      </c>
      <c r="EO256" s="15">
        <f t="shared" si="67"/>
        <v>16.113298294835314</v>
      </c>
      <c r="EP256" s="15">
        <f>EM256/DN256*0.4</f>
        <v>8.7518536293983793</v>
      </c>
      <c r="EQ256" s="15">
        <f>EN256/DN256*0.4</f>
        <v>12.819444509903404</v>
      </c>
      <c r="ER256" s="17">
        <f>SIN(RADIANS(CJ256))*EH256</f>
        <v>0.60181502315204838</v>
      </c>
      <c r="ES256" s="17">
        <f t="shared" si="68"/>
        <v>0.79863551004729283</v>
      </c>
      <c r="ET256" s="16">
        <f t="shared" si="69"/>
        <v>1</v>
      </c>
      <c r="EU256" s="20">
        <f>(0.5*DZ256*DN256^2)*12*EH256</f>
        <v>9.4827149360506535</v>
      </c>
      <c r="EV256" s="20">
        <f>(0.5*EB256*DN256^2)*12</f>
        <v>12.425387307992739</v>
      </c>
      <c r="EW256" s="20">
        <f t="shared" si="70"/>
        <v>15.630487270460419</v>
      </c>
      <c r="EX256" s="14">
        <f t="shared" si="71"/>
        <v>7.6052877500719873E-2</v>
      </c>
      <c r="EY256" s="14">
        <f t="shared" si="72"/>
        <v>-5.7674865539135922E-2</v>
      </c>
      <c r="EZ256" s="5">
        <f t="shared" si="73"/>
        <v>-0.61198803009503422</v>
      </c>
      <c r="FA256" s="5">
        <f t="shared" si="74"/>
        <v>0.43912189363422272</v>
      </c>
      <c r="FB256" s="9">
        <f>IFERROR(INDEX('Pitcher Heights'!$B:$B,MATCH(H256,'Pitcher Heights'!A:A,0)),75)</f>
        <v>76</v>
      </c>
      <c r="FC256" s="26">
        <f>(9.58+0.31*FB256+1.02*ABS(D256)-2.57*E256-1.88*BE256)</f>
        <v>8.0721000000000007</v>
      </c>
      <c r="FD256" s="26">
        <f>17.16 -0.25*FB256-0.85*ABS(D256)+2.53*E256+0.665*BE256</f>
        <v>14.8827</v>
      </c>
      <c r="FE256" s="26">
        <f t="shared" si="75"/>
        <v>0.67975362939837858</v>
      </c>
      <c r="FF256" s="26">
        <f t="shared" si="76"/>
        <v>-2.063255490096596</v>
      </c>
    </row>
    <row r="257" spans="1:162" x14ac:dyDescent="0.25">
      <c r="A257" t="s">
        <v>209</v>
      </c>
      <c r="B257" s="1">
        <v>45505</v>
      </c>
      <c r="C257">
        <v>85.4</v>
      </c>
      <c r="D257">
        <v>-1.5</v>
      </c>
      <c r="E257">
        <v>6.01</v>
      </c>
      <c r="F257" t="s">
        <v>178</v>
      </c>
      <c r="G257">
        <v>681807</v>
      </c>
      <c r="H257">
        <v>544150</v>
      </c>
      <c r="J257" t="s">
        <v>128</v>
      </c>
      <c r="O257">
        <v>14</v>
      </c>
      <c r="P257" t="s">
        <v>214</v>
      </c>
      <c r="Q257" t="s">
        <v>118</v>
      </c>
      <c r="R257" t="s">
        <v>118</v>
      </c>
      <c r="S257" t="s">
        <v>118</v>
      </c>
      <c r="T257" t="s">
        <v>120</v>
      </c>
      <c r="U257" t="s">
        <v>121</v>
      </c>
      <c r="V257" t="s">
        <v>129</v>
      </c>
      <c r="Y257">
        <v>3</v>
      </c>
      <c r="Z257">
        <v>2</v>
      </c>
      <c r="AA257">
        <v>2024</v>
      </c>
      <c r="AB257">
        <v>0.35</v>
      </c>
      <c r="AC257">
        <v>0.7</v>
      </c>
      <c r="AD257">
        <v>1.1100000000000001</v>
      </c>
      <c r="AE257">
        <v>1.9</v>
      </c>
      <c r="AG257">
        <v>647304</v>
      </c>
      <c r="AI257">
        <v>1</v>
      </c>
      <c r="AJ257">
        <v>5</v>
      </c>
      <c r="AK257" t="s">
        <v>123</v>
      </c>
      <c r="AR257">
        <v>5.4829302266418898</v>
      </c>
      <c r="AS257">
        <v>-124.182542989883</v>
      </c>
      <c r="AT257">
        <v>-4.8056968564695097</v>
      </c>
      <c r="AU257">
        <v>2.4607389215841802</v>
      </c>
      <c r="AV257">
        <v>25.180626242162099</v>
      </c>
      <c r="AW257">
        <v>-24.1478612899494</v>
      </c>
      <c r="AX257">
        <v>3.31</v>
      </c>
      <c r="AY257">
        <v>1.52</v>
      </c>
      <c r="AZ257">
        <v>2</v>
      </c>
      <c r="BA257">
        <v>58.5</v>
      </c>
      <c r="BB257">
        <v>-41</v>
      </c>
      <c r="BC257">
        <v>85.9</v>
      </c>
      <c r="BD257">
        <v>2078</v>
      </c>
      <c r="BE257">
        <v>6.7</v>
      </c>
      <c r="BF257">
        <v>746607</v>
      </c>
      <c r="BG257">
        <v>668939</v>
      </c>
      <c r="BH257">
        <v>663624</v>
      </c>
      <c r="BI257">
        <v>702616</v>
      </c>
      <c r="BJ257">
        <v>602104</v>
      </c>
      <c r="BK257">
        <v>683002</v>
      </c>
      <c r="BL257">
        <v>681297</v>
      </c>
      <c r="BM257">
        <v>656775</v>
      </c>
      <c r="BN257">
        <v>623993</v>
      </c>
      <c r="BO257">
        <v>53.82</v>
      </c>
      <c r="BW257">
        <v>41</v>
      </c>
      <c r="BX257">
        <v>8</v>
      </c>
      <c r="BY257" t="s">
        <v>211</v>
      </c>
      <c r="BZ257">
        <v>5</v>
      </c>
      <c r="CA257">
        <v>2</v>
      </c>
      <c r="CB257">
        <v>5</v>
      </c>
      <c r="CC257">
        <v>2</v>
      </c>
      <c r="CD257">
        <v>2</v>
      </c>
      <c r="CE257">
        <v>5</v>
      </c>
      <c r="CF257">
        <v>5</v>
      </c>
      <c r="CG257">
        <v>2</v>
      </c>
      <c r="CH257" t="s">
        <v>126</v>
      </c>
      <c r="CI257" t="s">
        <v>126</v>
      </c>
      <c r="CJ257">
        <v>203</v>
      </c>
      <c r="CK257">
        <v>0</v>
      </c>
      <c r="CL257">
        <v>0</v>
      </c>
      <c r="CM257">
        <v>63.2</v>
      </c>
      <c r="CN257">
        <v>8.8000000000000007</v>
      </c>
      <c r="CP257">
        <v>0</v>
      </c>
      <c r="CQ257">
        <v>88</v>
      </c>
      <c r="CR257">
        <v>3</v>
      </c>
      <c r="CS257">
        <v>3</v>
      </c>
      <c r="CT257">
        <v>0.9</v>
      </c>
      <c r="CU257">
        <v>0.9</v>
      </c>
      <c r="CV257">
        <v>34</v>
      </c>
      <c r="CW257">
        <v>28</v>
      </c>
      <c r="CX257">
        <v>35</v>
      </c>
      <c r="CY257">
        <v>29</v>
      </c>
      <c r="CZ257">
        <v>1</v>
      </c>
      <c r="DA257">
        <v>2</v>
      </c>
      <c r="DB257">
        <v>4</v>
      </c>
      <c r="DC257">
        <v>3</v>
      </c>
      <c r="DD257">
        <v>5</v>
      </c>
      <c r="DE257">
        <v>1</v>
      </c>
      <c r="DF257">
        <v>2.4300000000000002</v>
      </c>
      <c r="DG257">
        <v>-0.35</v>
      </c>
      <c r="DH257">
        <v>-0.35</v>
      </c>
      <c r="DI257">
        <v>32.9</v>
      </c>
      <c r="DJ257" s="6">
        <f>(-AS257-SQRT(AS257^2-2*AV257*(50-BO257)))/AV257</f>
        <v>-3.0665825228240646E-2</v>
      </c>
      <c r="DK257" s="2">
        <f>AR257+AU257*$DJ257</f>
        <v>5.4074696369402595</v>
      </c>
      <c r="DL257" s="2">
        <f>AS257+AV257*$DJ257</f>
        <v>-124.9547276733628</v>
      </c>
      <c r="DM257" s="2">
        <f>AT257+AW257*$DJ257</f>
        <v>-4.0651827625161232</v>
      </c>
      <c r="DN257" s="4">
        <f>(-DL257-SQRT(DL257^2-2*AV257*(BO257-17/12)))/AV257</f>
        <v>0.43877722863002988</v>
      </c>
      <c r="DO257" s="12">
        <f t="shared" si="58"/>
        <v>6.4871858413350143</v>
      </c>
      <c r="DP257" s="12">
        <f t="shared" si="59"/>
        <v>-113.90604227565831</v>
      </c>
      <c r="DQ257" s="12">
        <f t="shared" si="60"/>
        <v>-14.660714416662499</v>
      </c>
      <c r="DR257" s="5">
        <f>(2 *DK257 +AU257*$DN257)/2</f>
        <v>5.9473277391376369</v>
      </c>
      <c r="DS257" s="5">
        <f>(2 *DL257 +AV257*$DN257)/2</f>
        <v>-119.43038497451056</v>
      </c>
      <c r="DT257" s="5">
        <f>(2 *DM257 +AW257*$DN257)/2</f>
        <v>-9.3629485895893119</v>
      </c>
      <c r="DU257" s="5">
        <f>SQRT(DR257^2+DS257^2+DT257^2)</f>
        <v>119.94437197587808</v>
      </c>
      <c r="DV257" s="16">
        <f>DR257/$DU257</f>
        <v>4.9584050015566379E-2</v>
      </c>
      <c r="DW257" s="16">
        <f>DS257/$DU257</f>
        <v>-0.99571478850653461</v>
      </c>
      <c r="DX257" s="16">
        <f>DT257/$DU257</f>
        <v>-7.8060757960967828E-2</v>
      </c>
      <c r="DY257" s="16">
        <f t="shared" si="61"/>
        <v>25.577235002619862</v>
      </c>
      <c r="DZ257" s="9">
        <f>AU257+$DY257*DV257</f>
        <v>3.7289618212139786</v>
      </c>
      <c r="EA257" s="9">
        <f>AV257+$DY257*DW257</f>
        <v>-0.28700489905347126</v>
      </c>
      <c r="EB257" s="9">
        <f>AW257+$DY257*DX257+32.174</f>
        <v>6.0295603592002962</v>
      </c>
      <c r="EC257" s="9">
        <f t="shared" si="62"/>
        <v>7.0952890146485057</v>
      </c>
      <c r="ED257" s="22">
        <f t="shared" si="63"/>
        <v>9.161738529295517E-2</v>
      </c>
      <c r="EE257" s="22">
        <f t="shared" si="64"/>
        <v>5.2850427583896367E-2</v>
      </c>
      <c r="EF257" s="22">
        <f t="shared" si="65"/>
        <v>500.28266736374218</v>
      </c>
      <c r="EG257" s="23">
        <f t="shared" si="66"/>
        <v>0.24075200546859585</v>
      </c>
      <c r="EH257" s="12">
        <f>IF(S257="L",1,-1)</f>
        <v>-1</v>
      </c>
      <c r="EI257" s="10">
        <f>DEGREES(ATAN(DM257/SQRT(DL257^2+DK257^2)))</f>
        <v>-1.8616192710414403</v>
      </c>
      <c r="EJ257" s="10">
        <f>-DEGREES(ATAN(DK257/SQRT(DL257^2+DM257^2)))*EH257</f>
        <v>2.4766447488964074</v>
      </c>
      <c r="EK257" s="10">
        <f>DEGREES(ATAN(DQ257/SQRT(DP257^2+DO257^2)))</f>
        <v>-7.3224149457314986</v>
      </c>
      <c r="EL257" s="10">
        <f>-DEGREES(ATAN(DO257/SQRT(DP257^2+DQ257^2)))*EH257</f>
        <v>3.2329810999900559</v>
      </c>
      <c r="EM257" s="15">
        <f>(AD257-D257- (DK257/DL257)*(17/12-BO257))*12*EH257</f>
        <v>-4.1066782649281084</v>
      </c>
      <c r="EN257" s="15">
        <f>(AE257-E257-(DM257/DL257)*(17/12-BO257)+0.5*32.174*DN257^2)*12</f>
        <v>8.3040899500108925</v>
      </c>
      <c r="EO257" s="15">
        <f t="shared" si="67"/>
        <v>9.2640550661956258</v>
      </c>
      <c r="EP257" s="15">
        <f>EM257/DN257*0.4</f>
        <v>-3.7437478492219527</v>
      </c>
      <c r="EQ257" s="15">
        <f>EN257/DN257*0.4</f>
        <v>7.5702104924070914</v>
      </c>
      <c r="ER257" s="17">
        <f>SIN(RADIANS(CJ257))*EH257</f>
        <v>0.39073112848927355</v>
      </c>
      <c r="ES257" s="17">
        <f t="shared" si="68"/>
        <v>0.92050485345244037</v>
      </c>
      <c r="ET257" s="16">
        <f t="shared" si="69"/>
        <v>1</v>
      </c>
      <c r="EU257" s="20">
        <f>(0.5*DZ257*DN257^2)*12*EH257</f>
        <v>-4.3075204583645048</v>
      </c>
      <c r="EV257" s="20">
        <f>(0.5*EB257*DN257^2)*12</f>
        <v>6.9650631589849521</v>
      </c>
      <c r="EW257" s="20">
        <f t="shared" si="70"/>
        <v>8.1894344925567477</v>
      </c>
      <c r="EX257" s="14">
        <f t="shared" si="71"/>
        <v>-7.5073874393301843</v>
      </c>
      <c r="EY257" s="14">
        <f t="shared" si="72"/>
        <v>-0.57335103844435764</v>
      </c>
      <c r="EZ257" s="5">
        <f t="shared" si="73"/>
        <v>-7.7264329553294964</v>
      </c>
      <c r="FA257" s="5">
        <f t="shared" si="74"/>
        <v>-0.22351770107285063</v>
      </c>
      <c r="FB257" s="9">
        <f>IFERROR(INDEX('Pitcher Heights'!$B:$B,MATCH(H257,'Pitcher Heights'!A:A,0)),75)</f>
        <v>75</v>
      </c>
      <c r="FC257" s="26">
        <f>(9.58+0.31*FB257+1.02*ABS(D257)-2.57*E257-1.88*BE257)</f>
        <v>6.3183000000000007</v>
      </c>
      <c r="FD257" s="26">
        <f>17.16 -0.25*FB257-0.85*ABS(D257)+2.53*E257+0.665*BE257</f>
        <v>16.7958</v>
      </c>
      <c r="FE257" s="26">
        <f t="shared" si="75"/>
        <v>-10.062047849221953</v>
      </c>
      <c r="FF257" s="26">
        <f t="shared" si="76"/>
        <v>-9.2255895075929075</v>
      </c>
    </row>
    <row r="258" spans="1:162" x14ac:dyDescent="0.25">
      <c r="A258" t="s">
        <v>131</v>
      </c>
      <c r="B258" s="1">
        <v>45505</v>
      </c>
      <c r="C258">
        <v>84.8</v>
      </c>
      <c r="D258">
        <v>2.64</v>
      </c>
      <c r="E258">
        <v>5.61</v>
      </c>
      <c r="F258" t="s">
        <v>114</v>
      </c>
      <c r="G258">
        <v>671289</v>
      </c>
      <c r="H258">
        <v>669432</v>
      </c>
      <c r="J258" t="s">
        <v>116</v>
      </c>
      <c r="O258">
        <v>14</v>
      </c>
      <c r="P258" t="s">
        <v>166</v>
      </c>
      <c r="Q258" t="s">
        <v>118</v>
      </c>
      <c r="R258" t="s">
        <v>118</v>
      </c>
      <c r="S258" t="s">
        <v>119</v>
      </c>
      <c r="T258" t="s">
        <v>120</v>
      </c>
      <c r="U258" t="s">
        <v>121</v>
      </c>
      <c r="V258" t="s">
        <v>122</v>
      </c>
      <c r="Y258">
        <v>1</v>
      </c>
      <c r="Z258">
        <v>2</v>
      </c>
      <c r="AA258">
        <v>2024</v>
      </c>
      <c r="AB258">
        <v>0.88</v>
      </c>
      <c r="AC258">
        <v>0.8</v>
      </c>
      <c r="AD258">
        <v>1.44</v>
      </c>
      <c r="AE258">
        <v>1.57</v>
      </c>
      <c r="AI258">
        <v>0</v>
      </c>
      <c r="AJ258">
        <v>4</v>
      </c>
      <c r="AK258" t="s">
        <v>123</v>
      </c>
      <c r="AR258">
        <v>-4.6079073662282202</v>
      </c>
      <c r="AS258">
        <v>-123.453405293599</v>
      </c>
      <c r="AT258">
        <v>-4.7453135684379504</v>
      </c>
      <c r="AU258">
        <v>9.8968026886137892</v>
      </c>
      <c r="AV258">
        <v>24.747347818555099</v>
      </c>
      <c r="AW258">
        <v>-23.287841857918099</v>
      </c>
      <c r="AX258">
        <v>3.25</v>
      </c>
      <c r="AY258">
        <v>1.38</v>
      </c>
      <c r="BC258">
        <v>85.6</v>
      </c>
      <c r="BD258">
        <v>1757</v>
      </c>
      <c r="BE258">
        <v>6.8</v>
      </c>
      <c r="BF258">
        <v>746607</v>
      </c>
      <c r="BG258">
        <v>668939</v>
      </c>
      <c r="BH258">
        <v>663624</v>
      </c>
      <c r="BI258">
        <v>702616</v>
      </c>
      <c r="BJ258">
        <v>602104</v>
      </c>
      <c r="BK258">
        <v>683002</v>
      </c>
      <c r="BL258">
        <v>681297</v>
      </c>
      <c r="BM258">
        <v>656775</v>
      </c>
      <c r="BN258">
        <v>623993</v>
      </c>
      <c r="BO258">
        <v>53.7</v>
      </c>
      <c r="BW258">
        <v>31</v>
      </c>
      <c r="BX258">
        <v>4</v>
      </c>
      <c r="BY258" t="s">
        <v>132</v>
      </c>
      <c r="BZ258">
        <v>5</v>
      </c>
      <c r="CA258">
        <v>2</v>
      </c>
      <c r="CB258">
        <v>5</v>
      </c>
      <c r="CC258">
        <v>2</v>
      </c>
      <c r="CD258">
        <v>2</v>
      </c>
      <c r="CE258">
        <v>5</v>
      </c>
      <c r="CF258">
        <v>5</v>
      </c>
      <c r="CG258">
        <v>2</v>
      </c>
      <c r="CH258" t="s">
        <v>126</v>
      </c>
      <c r="CI258" t="s">
        <v>126</v>
      </c>
      <c r="CJ258">
        <v>115</v>
      </c>
      <c r="CK258">
        <v>0</v>
      </c>
      <c r="CL258">
        <v>3.5999999999999997E-2</v>
      </c>
      <c r="CP258">
        <v>-3.5999999999999997E-2</v>
      </c>
      <c r="CR258">
        <v>3</v>
      </c>
      <c r="CS258">
        <v>3</v>
      </c>
      <c r="CT258">
        <v>0.86799999999999999</v>
      </c>
      <c r="CU258">
        <v>0.86799999999999999</v>
      </c>
      <c r="CV258">
        <v>26</v>
      </c>
      <c r="CW258">
        <v>25</v>
      </c>
      <c r="CX258">
        <v>27</v>
      </c>
      <c r="CY258">
        <v>25</v>
      </c>
      <c r="CZ258">
        <v>2</v>
      </c>
      <c r="DA258">
        <v>1</v>
      </c>
      <c r="DB258">
        <v>6</v>
      </c>
      <c r="DC258">
        <v>2</v>
      </c>
      <c r="DD258">
        <v>6</v>
      </c>
      <c r="DE258">
        <v>3</v>
      </c>
      <c r="DF258">
        <v>2.37</v>
      </c>
      <c r="DG258">
        <v>0.88</v>
      </c>
      <c r="DH258">
        <v>-0.88</v>
      </c>
      <c r="DI258">
        <v>25.5</v>
      </c>
      <c r="DJ258" s="6">
        <f>(-AS258-SQRT(AS258^2-2*AV258*(50-BO258)))/AV258</f>
        <v>-2.9881327415792035E-2</v>
      </c>
      <c r="DK258" s="2">
        <f>AR258+AU258*$DJ258</f>
        <v>-4.9036369677361797</v>
      </c>
      <c r="DL258" s="2">
        <f>AS258+AV258*$DJ258</f>
        <v>-124.19288889643774</v>
      </c>
      <c r="DM258" s="2">
        <f>AT258+AW258*$DJ258</f>
        <v>-4.0494419410743134</v>
      </c>
      <c r="DN258" s="4">
        <f>(-DL258-SQRT(DL258^2-2*AV258*(BO258-17/12)))/AV258</f>
        <v>0.44030013579054056</v>
      </c>
      <c r="DO258" s="12">
        <f t="shared" si="58"/>
        <v>-0.54607340004734173</v>
      </c>
      <c r="DP258" s="12">
        <f t="shared" si="59"/>
        <v>-113.29662829147219</v>
      </c>
      <c r="DQ258" s="12">
        <f t="shared" si="60"/>
        <v>-14.303081873384286</v>
      </c>
      <c r="DR258" s="5">
        <f>(2 *DK258 +AU258*$DN258)/2</f>
        <v>-2.7248551838917607</v>
      </c>
      <c r="DS258" s="5">
        <f>(2 *DL258 +AV258*$DN258)/2</f>
        <v>-118.74475859395497</v>
      </c>
      <c r="DT258" s="5">
        <f>(2 *DM258 +AW258*$DN258)/2</f>
        <v>-9.1762619072292999</v>
      </c>
      <c r="DU258" s="5">
        <f>SQRT(DR258^2+DS258^2+DT258^2)</f>
        <v>119.12995556072323</v>
      </c>
      <c r="DV258" s="16">
        <f>DR258/$DU258</f>
        <v>-2.2872963991855434E-2</v>
      </c>
      <c r="DW258" s="16">
        <f>DS258/$DU258</f>
        <v>-0.9967665817975403</v>
      </c>
      <c r="DX258" s="16">
        <f>DT258/$DU258</f>
        <v>-7.7027325864752388E-2</v>
      </c>
      <c r="DY258" s="16">
        <f t="shared" si="61"/>
        <v>25.578175504083006</v>
      </c>
      <c r="DZ258" s="9">
        <f>AU258+$DY258*DV258</f>
        <v>9.3117540013315399</v>
      </c>
      <c r="EA258" s="9">
        <f>AV258+$DY258*DW258</f>
        <v>-0.74812274726729555</v>
      </c>
      <c r="EB258" s="9">
        <f>AW258+$DY258*DX258+32.174</f>
        <v>6.9159396825030726</v>
      </c>
      <c r="EC258" s="9">
        <f t="shared" si="62"/>
        <v>11.623195426315149</v>
      </c>
      <c r="ED258" s="22">
        <f t="shared" si="63"/>
        <v>0.15214270472439709</v>
      </c>
      <c r="EE258" s="22">
        <f t="shared" si="64"/>
        <v>0.10008991122137162</v>
      </c>
      <c r="EF258" s="22">
        <f t="shared" si="65"/>
        <v>941.01893086034977</v>
      </c>
      <c r="EG258" s="23">
        <f t="shared" si="66"/>
        <v>0.53558277225973239</v>
      </c>
      <c r="EH258" s="12">
        <f>IF(S258="L",1,-1)</f>
        <v>1</v>
      </c>
      <c r="EI258" s="10">
        <f>DEGREES(ATAN(DM258/SQRT(DL258^2+DK258^2)))</f>
        <v>-1.8660755197041865</v>
      </c>
      <c r="EJ258" s="10">
        <f>-DEGREES(ATAN(DK258/SQRT(DL258^2+DM258^2)))*EH258</f>
        <v>2.2598945746164754</v>
      </c>
      <c r="EK258" s="10">
        <f>DEGREES(ATAN(DQ258/SQRT(DP258^2+DO258^2)))</f>
        <v>-7.1951332957674552</v>
      </c>
      <c r="EL258" s="10">
        <f>-DEGREES(ATAN(DO258/SQRT(DP258^2+DQ258^2)))*EH258</f>
        <v>0.27398060685184289</v>
      </c>
      <c r="EM258" s="15">
        <f>(AD258-D258- (DK258/DL258)*(17/12-BO258))*12*EH258</f>
        <v>10.37228656886429</v>
      </c>
      <c r="EN258" s="15">
        <f>(AE258-E258-(DM258/DL258)*(17/12-BO258)+0.5*32.174*DN258^2)*12</f>
        <v>9.4013703481401762</v>
      </c>
      <c r="EO258" s="15">
        <f t="shared" si="67"/>
        <v>13.998931855307099</v>
      </c>
      <c r="EP258" s="15">
        <f>EM258/DN258*0.4</f>
        <v>9.4229237974149438</v>
      </c>
      <c r="EQ258" s="15">
        <f>EN258/DN258*0.4</f>
        <v>8.5408743572249026</v>
      </c>
      <c r="ER258" s="17">
        <f>SIN(RADIANS(CJ258))*EH258</f>
        <v>0.90630778703665005</v>
      </c>
      <c r="ES258" s="17">
        <f t="shared" si="68"/>
        <v>0.42261826174069933</v>
      </c>
      <c r="ET258" s="16">
        <f t="shared" si="69"/>
        <v>1</v>
      </c>
      <c r="EU258" s="20">
        <f>(0.5*DZ258*DN258^2)*12*EH258</f>
        <v>10.831294975471048</v>
      </c>
      <c r="EV258" s="20">
        <f>(0.5*EB258*DN258^2)*12</f>
        <v>8.0445190801909892</v>
      </c>
      <c r="EW258" s="20">
        <f t="shared" si="70"/>
        <v>13.49189527372716</v>
      </c>
      <c r="EX258" s="14">
        <f t="shared" si="71"/>
        <v>-1.3965147729908516</v>
      </c>
      <c r="EY258" s="14">
        <f t="shared" si="72"/>
        <v>2.3425977520208603</v>
      </c>
      <c r="EZ258" s="5">
        <f t="shared" si="73"/>
        <v>-2.315054381795953</v>
      </c>
      <c r="FA258" s="5">
        <f t="shared" si="74"/>
        <v>3.4851661012237871</v>
      </c>
      <c r="FB258" s="9">
        <f>IFERROR(INDEX('Pitcher Heights'!$B:$B,MATCH(H258,'Pitcher Heights'!A:A,0)),75)</f>
        <v>77</v>
      </c>
      <c r="FC258" s="26">
        <f>(9.58+0.31*FB258+1.02*ABS(D258)-2.57*E258-1.88*BE258)</f>
        <v>8.9411000000000023</v>
      </c>
      <c r="FD258" s="26">
        <f>17.16 -0.25*FB258-0.85*ABS(D258)+2.53*E258+0.665*BE258</f>
        <v>14.3813</v>
      </c>
      <c r="FE258" s="26">
        <f t="shared" si="75"/>
        <v>0.48182379741494152</v>
      </c>
      <c r="FF258" s="26">
        <f t="shared" si="76"/>
        <v>-5.8404256427750969</v>
      </c>
    </row>
    <row r="259" spans="1:162" x14ac:dyDescent="0.25">
      <c r="A259" t="s">
        <v>113</v>
      </c>
      <c r="B259" s="1">
        <v>45505</v>
      </c>
      <c r="C259">
        <v>88.7</v>
      </c>
      <c r="D259">
        <v>2.14</v>
      </c>
      <c r="E259">
        <v>5.56</v>
      </c>
      <c r="F259" t="s">
        <v>206</v>
      </c>
      <c r="G259">
        <v>702616</v>
      </c>
      <c r="H259">
        <v>682120</v>
      </c>
      <c r="J259" t="s">
        <v>160</v>
      </c>
      <c r="O259">
        <v>13</v>
      </c>
      <c r="P259" t="s">
        <v>236</v>
      </c>
      <c r="Q259" t="s">
        <v>118</v>
      </c>
      <c r="R259" t="s">
        <v>119</v>
      </c>
      <c r="S259" t="s">
        <v>119</v>
      </c>
      <c r="T259" t="s">
        <v>120</v>
      </c>
      <c r="U259" t="s">
        <v>121</v>
      </c>
      <c r="V259" t="s">
        <v>129</v>
      </c>
      <c r="Y259">
        <v>0</v>
      </c>
      <c r="Z259">
        <v>0</v>
      </c>
      <c r="AA259">
        <v>2024</v>
      </c>
      <c r="AB259">
        <v>0.03</v>
      </c>
      <c r="AC259">
        <v>0.28999999999999998</v>
      </c>
      <c r="AD259">
        <v>-0.65</v>
      </c>
      <c r="AE259">
        <v>1.25</v>
      </c>
      <c r="AI259">
        <v>1</v>
      </c>
      <c r="AJ259">
        <v>8</v>
      </c>
      <c r="AK259" t="s">
        <v>140</v>
      </c>
      <c r="AR259">
        <v>-6.9309713196902898</v>
      </c>
      <c r="AS259">
        <v>-128.883244870667</v>
      </c>
      <c r="AT259">
        <v>-5.0557038052505403</v>
      </c>
      <c r="AU259">
        <v>1.8962329003688001</v>
      </c>
      <c r="AV259">
        <v>28.5563493452232</v>
      </c>
      <c r="AW259">
        <v>-27.9844688081625</v>
      </c>
      <c r="AX259">
        <v>3.55</v>
      </c>
      <c r="AY259">
        <v>1.66</v>
      </c>
      <c r="BC259">
        <v>89</v>
      </c>
      <c r="BD259">
        <v>2325</v>
      </c>
      <c r="BE259">
        <v>6.7</v>
      </c>
      <c r="BF259">
        <v>746607</v>
      </c>
      <c r="BG259">
        <v>666310</v>
      </c>
      <c r="BH259">
        <v>647304</v>
      </c>
      <c r="BI259">
        <v>671289</v>
      </c>
      <c r="BJ259">
        <v>608070</v>
      </c>
      <c r="BK259">
        <v>677587</v>
      </c>
      <c r="BL259">
        <v>680757</v>
      </c>
      <c r="BM259">
        <v>657041</v>
      </c>
      <c r="BN259">
        <v>678877</v>
      </c>
      <c r="BO259">
        <v>53.8</v>
      </c>
      <c r="BW259">
        <v>64</v>
      </c>
      <c r="BX259">
        <v>1</v>
      </c>
      <c r="BY259" t="s">
        <v>124</v>
      </c>
      <c r="BZ259">
        <v>10</v>
      </c>
      <c r="CA259">
        <v>2</v>
      </c>
      <c r="CB259">
        <v>2</v>
      </c>
      <c r="CC259">
        <v>10</v>
      </c>
      <c r="CD259">
        <v>2</v>
      </c>
      <c r="CE259">
        <v>10</v>
      </c>
      <c r="CF259">
        <v>2</v>
      </c>
      <c r="CG259">
        <v>10</v>
      </c>
      <c r="CH259" t="s">
        <v>126</v>
      </c>
      <c r="CI259" t="s">
        <v>126</v>
      </c>
      <c r="CJ259">
        <v>221</v>
      </c>
      <c r="CK259">
        <v>0</v>
      </c>
      <c r="CL259">
        <v>-2.3E-2</v>
      </c>
      <c r="CM259">
        <v>71.599999999999994</v>
      </c>
      <c r="CN259">
        <v>8.1999999999999993</v>
      </c>
      <c r="CP259">
        <v>2.3E-2</v>
      </c>
      <c r="CR259">
        <v>8</v>
      </c>
      <c r="CS259">
        <v>-8</v>
      </c>
      <c r="CT259">
        <v>0.999</v>
      </c>
      <c r="CU259">
        <v>1E-3</v>
      </c>
      <c r="CV259">
        <v>27</v>
      </c>
      <c r="CW259">
        <v>20</v>
      </c>
      <c r="CX259">
        <v>28</v>
      </c>
      <c r="CY259">
        <v>21</v>
      </c>
      <c r="CZ259">
        <v>1</v>
      </c>
      <c r="DA259">
        <v>2</v>
      </c>
      <c r="DB259">
        <v>2</v>
      </c>
      <c r="DC259">
        <v>1</v>
      </c>
      <c r="DD259">
        <v>3</v>
      </c>
      <c r="DE259">
        <v>1</v>
      </c>
      <c r="DF259">
        <v>2.63</v>
      </c>
      <c r="DG259">
        <v>0.03</v>
      </c>
      <c r="DH259">
        <v>0.03</v>
      </c>
      <c r="DI259">
        <v>28.8</v>
      </c>
      <c r="DJ259" s="6">
        <f>(-AS259-SQRT(AS259^2-2*AV259*(50-BO259)))/AV259</f>
        <v>-2.9388368396524023E-2</v>
      </c>
      <c r="DK259" s="2">
        <f>AR259+AU259*$DJ259</f>
        <v>-6.9866985107319373</v>
      </c>
      <c r="DL259" s="2">
        <f>AS259+AV259*$DJ259</f>
        <v>-129.72246938528426</v>
      </c>
      <c r="DM259" s="2">
        <f>AT259+AW259*$DJ259</f>
        <v>-4.233285926535225</v>
      </c>
      <c r="DN259" s="4">
        <f>(-DL259-SQRT(DL259^2-2*AV259*(BO259-17/12)))/AV259</f>
        <v>0.42355687676085846</v>
      </c>
      <c r="DO259" s="12">
        <f t="shared" ref="DO259:DO322" si="77">DK259+AU259*$DN259</f>
        <v>-6.1835360258405441</v>
      </c>
      <c r="DP259" s="12">
        <f t="shared" ref="DP259:DP322" si="78">DL259+AV259*$DN259</f>
        <v>-117.62723124492953</v>
      </c>
      <c r="DQ259" s="12">
        <f t="shared" ref="DQ259:DQ322" si="79">DM259+AW259*$DN259</f>
        <v>-16.086300132732198</v>
      </c>
      <c r="DR259" s="5">
        <f>(2 *DK259 +AU259*$DN259)/2</f>
        <v>-6.5851172682862407</v>
      </c>
      <c r="DS259" s="5">
        <f>(2 *DL259 +AV259*$DN259)/2</f>
        <v>-123.67485031510689</v>
      </c>
      <c r="DT259" s="5">
        <f>(2 *DM259 +AW259*$DN259)/2</f>
        <v>-10.159793029633711</v>
      </c>
      <c r="DU259" s="5">
        <f>SQRT(DR259^2+DS259^2+DT259^2)</f>
        <v>124.2660603878073</v>
      </c>
      <c r="DV259" s="16">
        <f>DR259/$DU259</f>
        <v>-5.2992082051491168E-2</v>
      </c>
      <c r="DW259" s="16">
        <f>DS259/$DU259</f>
        <v>-0.99524238500154127</v>
      </c>
      <c r="DX259" s="16">
        <f>DT259/$DU259</f>
        <v>-8.1758390005502793E-2</v>
      </c>
      <c r="DY259" s="16">
        <f t="shared" ref="DY259:DY322" si="80">-(DV259*AU259+DW259*AV259+DX259*(AW259+32.174))</f>
        <v>28.86350388384469</v>
      </c>
      <c r="DZ259" s="9">
        <f>AU259+$DY259*DV259</f>
        <v>0.3666957342625683</v>
      </c>
      <c r="EA259" s="9">
        <f>AV259+$DY259*DW259</f>
        <v>-0.16983309963563897</v>
      </c>
      <c r="EB259" s="9">
        <f>AW259+$DY259*DX259+32.174</f>
        <v>1.8296975843767811</v>
      </c>
      <c r="EC259" s="9">
        <f t="shared" ref="EC259:EC322" si="81">SQRT(DZ259^2+EA259^2+EB259^2)</f>
        <v>1.8737935568072703</v>
      </c>
      <c r="ED259" s="22">
        <f t="shared" ref="ED259:ED322" si="82">EC259/(0.0053831*DU259^2)</f>
        <v>2.254157376049553E-2</v>
      </c>
      <c r="EE259" s="22">
        <f t="shared" ref="EE259:EE322" si="83">0.166*LN((0.336/(0.336-ED259)))</f>
        <v>1.1527773779785986E-2</v>
      </c>
      <c r="EF259" s="22">
        <f t="shared" ref="EF259:EF322" si="84">78.92*EE259*DU259</f>
        <v>113.05377069720102</v>
      </c>
      <c r="EG259" s="23">
        <f t="shared" ref="EG259:EG322" si="85">MAX(MIN(EF259/BD259,1),0)</f>
        <v>4.8625277719226243E-2</v>
      </c>
      <c r="EH259" s="12">
        <f>IF(S259="L",1,-1)</f>
        <v>1</v>
      </c>
      <c r="EI259" s="10">
        <f>DEGREES(ATAN(DM259/SQRT(DL259^2+DK259^2)))</f>
        <v>-1.8663899875693499</v>
      </c>
      <c r="EJ259" s="10">
        <f>-DEGREES(ATAN(DK259/SQRT(DL259^2+DM259^2)))*EH259</f>
        <v>3.081267089821552</v>
      </c>
      <c r="EK259" s="10">
        <f>DEGREES(ATAN(DQ259/SQRT(DP259^2+DO259^2)))</f>
        <v>-7.7766626531749976</v>
      </c>
      <c r="EL259" s="10">
        <f>-DEGREES(ATAN(DO259/SQRT(DP259^2+DQ259^2)))*EH259</f>
        <v>2.9815063918073186</v>
      </c>
      <c r="EM259" s="15">
        <f>(AD259-D259- (DK259/DL259)*(17/12-BO259))*12*EH259</f>
        <v>0.37565125808734123</v>
      </c>
      <c r="EN259" s="15">
        <f>(AE259-E259-(DM259/DL259)*(17/12-BO259)+0.5*32.174*DN259^2)*12</f>
        <v>3.4255347975568817</v>
      </c>
      <c r="EO259" s="15">
        <f t="shared" ref="EO259:EO322" si="86">SQRT(EM259^2+EN259^2)</f>
        <v>3.4460705908288745</v>
      </c>
      <c r="EP259" s="15">
        <f>EM259/DN259*0.4</f>
        <v>0.35475873838727462</v>
      </c>
      <c r="EQ259" s="15">
        <f>EN259/DN259*0.4</f>
        <v>3.2350175246862536</v>
      </c>
      <c r="ER259" s="17">
        <f>SIN(RADIANS(CJ259))*EH259</f>
        <v>-0.65605902899050705</v>
      </c>
      <c r="ES259" s="17">
        <f t="shared" ref="ES259:ES322" si="87">-COS(RADIANS(CJ259))</f>
        <v>0.75470958022277213</v>
      </c>
      <c r="ET259" s="16">
        <f t="shared" ref="ET259:ET322" si="88">ER259^2+ES259^2</f>
        <v>0.99999999999999989</v>
      </c>
      <c r="EU259" s="20">
        <f>(0.5*DZ259*DN259^2)*12*EH259</f>
        <v>0.39471222970795694</v>
      </c>
      <c r="EV259" s="20">
        <f>(0.5*EB259*DN259^2)*12</f>
        <v>1.9694911768553487</v>
      </c>
      <c r="EW259" s="20">
        <f t="shared" ref="EW259:EW322" si="89">SQRT(EU259^2+EV259^2)</f>
        <v>2.0086545845396349</v>
      </c>
      <c r="EX259" s="14">
        <f t="shared" ref="EX259:EX322" si="90">EU259-EW259*ER259</f>
        <v>1.7125082060183603</v>
      </c>
      <c r="EY259" s="14">
        <f t="shared" ref="EY259:EY322" si="91">EV259-EW259*ES259</f>
        <v>0.45354031854489407</v>
      </c>
      <c r="EZ259" s="5">
        <f t="shared" ref="EZ259:EZ322" si="92">EM259-EO259*ER259</f>
        <v>2.6364769837392754</v>
      </c>
      <c r="FA259" s="5">
        <f t="shared" ref="FA259:FA322" si="93">EN259-EO259*ES259</f>
        <v>0.82475230853438175</v>
      </c>
      <c r="FB259" s="9">
        <f>IFERROR(INDEX('Pitcher Heights'!$B:$B,MATCH(H259,'Pitcher Heights'!A:A,0)),75)</f>
        <v>78</v>
      </c>
      <c r="FC259" s="26">
        <f>(9.58+0.31*FB259+1.02*ABS(D259)-2.57*E259-1.88*BE259)</f>
        <v>9.0576000000000008</v>
      </c>
      <c r="FD259" s="26">
        <f>17.16 -0.25*FB259-0.85*ABS(D259)+2.53*E259+0.665*BE259</f>
        <v>14.363299999999999</v>
      </c>
      <c r="FE259" s="26">
        <f t="shared" ref="FE259:FE322" si="94">EP259-FC259</f>
        <v>-8.7028412616127255</v>
      </c>
      <c r="FF259" s="26">
        <f t="shared" ref="FF259:FF322" si="95">EQ259-FD259</f>
        <v>-11.128282475313746</v>
      </c>
    </row>
    <row r="260" spans="1:162" x14ac:dyDescent="0.25">
      <c r="A260" t="s">
        <v>201</v>
      </c>
      <c r="B260" s="1">
        <v>45505</v>
      </c>
      <c r="C260">
        <v>90.1</v>
      </c>
      <c r="D260">
        <v>-2.67</v>
      </c>
      <c r="E260">
        <v>5.65</v>
      </c>
      <c r="F260" t="s">
        <v>223</v>
      </c>
      <c r="G260">
        <v>656811</v>
      </c>
      <c r="H260">
        <v>671922</v>
      </c>
      <c r="J260" t="s">
        <v>116</v>
      </c>
      <c r="O260">
        <v>14</v>
      </c>
      <c r="P260" t="s">
        <v>238</v>
      </c>
      <c r="Q260" t="s">
        <v>118</v>
      </c>
      <c r="R260" t="s">
        <v>119</v>
      </c>
      <c r="S260" t="s">
        <v>118</v>
      </c>
      <c r="T260" t="s">
        <v>120</v>
      </c>
      <c r="U260" t="s">
        <v>121</v>
      </c>
      <c r="V260" t="s">
        <v>122</v>
      </c>
      <c r="Y260">
        <v>1</v>
      </c>
      <c r="Z260">
        <v>0</v>
      </c>
      <c r="AA260">
        <v>2024</v>
      </c>
      <c r="AB260">
        <v>-1.1200000000000001</v>
      </c>
      <c r="AC260">
        <v>-0.1</v>
      </c>
      <c r="AD260">
        <v>0.94</v>
      </c>
      <c r="AE260">
        <v>1.1200000000000001</v>
      </c>
      <c r="AI260">
        <v>0</v>
      </c>
      <c r="AJ260">
        <v>7</v>
      </c>
      <c r="AK260" t="s">
        <v>140</v>
      </c>
      <c r="AR260">
        <v>11.502557353395501</v>
      </c>
      <c r="AS260">
        <v>-130.67756445124701</v>
      </c>
      <c r="AT260">
        <v>-5.1290686487560899</v>
      </c>
      <c r="AU260">
        <v>-15.211975100680601</v>
      </c>
      <c r="AV260">
        <v>26.423018481629001</v>
      </c>
      <c r="AW260">
        <v>-32.433442657080001</v>
      </c>
      <c r="AX260">
        <v>3.58</v>
      </c>
      <c r="AY260">
        <v>1.65</v>
      </c>
      <c r="BC260">
        <v>91.5</v>
      </c>
      <c r="BD260">
        <v>855</v>
      </c>
      <c r="BE260">
        <v>7.2</v>
      </c>
      <c r="BF260">
        <v>746607</v>
      </c>
      <c r="BG260">
        <v>666310</v>
      </c>
      <c r="BH260">
        <v>647304</v>
      </c>
      <c r="BI260">
        <v>671289</v>
      </c>
      <c r="BJ260">
        <v>608070</v>
      </c>
      <c r="BK260">
        <v>677587</v>
      </c>
      <c r="BL260">
        <v>680757</v>
      </c>
      <c r="BM260">
        <v>657041</v>
      </c>
      <c r="BN260">
        <v>678877</v>
      </c>
      <c r="BO260">
        <v>53.3</v>
      </c>
      <c r="BW260">
        <v>51</v>
      </c>
      <c r="BX260">
        <v>2</v>
      </c>
      <c r="BY260" t="s">
        <v>204</v>
      </c>
      <c r="BZ260">
        <v>5</v>
      </c>
      <c r="CA260">
        <v>2</v>
      </c>
      <c r="CB260">
        <v>2</v>
      </c>
      <c r="CC260">
        <v>5</v>
      </c>
      <c r="CD260">
        <v>2</v>
      </c>
      <c r="CE260">
        <v>5</v>
      </c>
      <c r="CF260">
        <v>2</v>
      </c>
      <c r="CG260">
        <v>5</v>
      </c>
      <c r="CH260" t="s">
        <v>126</v>
      </c>
      <c r="CI260" t="s">
        <v>126</v>
      </c>
      <c r="CJ260">
        <v>248</v>
      </c>
      <c r="CK260">
        <v>0</v>
      </c>
      <c r="CL260">
        <v>6.2E-2</v>
      </c>
      <c r="CP260">
        <v>-6.2E-2</v>
      </c>
      <c r="CR260">
        <v>3</v>
      </c>
      <c r="CS260">
        <v>-3</v>
      </c>
      <c r="CT260">
        <v>0.90200000000000002</v>
      </c>
      <c r="CU260">
        <v>9.8000000000000004E-2</v>
      </c>
      <c r="CV260">
        <v>25</v>
      </c>
      <c r="CW260">
        <v>30</v>
      </c>
      <c r="CX260">
        <v>25</v>
      </c>
      <c r="CY260">
        <v>31</v>
      </c>
      <c r="CZ260">
        <v>1</v>
      </c>
      <c r="DA260">
        <v>2</v>
      </c>
      <c r="DB260">
        <v>2</v>
      </c>
      <c r="DC260">
        <v>1</v>
      </c>
      <c r="DD260">
        <v>1</v>
      </c>
      <c r="DE260">
        <v>1</v>
      </c>
      <c r="DF260">
        <v>2.92</v>
      </c>
      <c r="DG260">
        <v>1.1200000000000001</v>
      </c>
      <c r="DH260">
        <v>-1.1200000000000001</v>
      </c>
      <c r="DI260">
        <v>33.5</v>
      </c>
      <c r="DJ260" s="6">
        <f>(-AS260-SQRT(AS260^2-2*AV260*(50-BO260)))/AV260</f>
        <v>-2.5188850125938547E-2</v>
      </c>
      <c r="DK260" s="2">
        <f>AR260+AU260*$DJ260</f>
        <v>11.885729514326053</v>
      </c>
      <c r="DL260" s="2">
        <f>AS260+AV260*$DJ260</f>
        <v>-131.34312990365567</v>
      </c>
      <c r="DM260" s="2">
        <f>AT260+AW260*$DJ260</f>
        <v>-4.31210752259868</v>
      </c>
      <c r="DN260" s="4">
        <f>(-DL260-SQRT(DL260^2-2*AV260*(BO260-17/12)))/AV260</f>
        <v>0.41210409022923994</v>
      </c>
      <c r="DO260" s="12">
        <f t="shared" si="77"/>
        <v>5.6168123548702233</v>
      </c>
      <c r="DP260" s="12">
        <f t="shared" si="78"/>
        <v>-120.45409591117355</v>
      </c>
      <c r="DQ260" s="12">
        <f t="shared" si="79"/>
        <v>-17.678061901796855</v>
      </c>
      <c r="DR260" s="5">
        <f>(2 *DK260 +AU260*$DN260)/2</f>
        <v>8.7512709345981392</v>
      </c>
      <c r="DS260" s="5">
        <f>(2 *DL260 +AV260*$DN260)/2</f>
        <v>-125.89861290741462</v>
      </c>
      <c r="DT260" s="5">
        <f>(2 *DM260 +AW260*$DN260)/2</f>
        <v>-10.995084712197768</v>
      </c>
      <c r="DU260" s="5">
        <f>SQRT(DR260^2+DS260^2+DT260^2)</f>
        <v>126.68045375199038</v>
      </c>
      <c r="DV260" s="16">
        <f>DR260/$DU260</f>
        <v>6.9081461862545948E-2</v>
      </c>
      <c r="DW260" s="16">
        <f>DS260/$DU260</f>
        <v>-0.9938282440469749</v>
      </c>
      <c r="DX260" s="16">
        <f>DT260/$DU260</f>
        <v>-8.679385324687483E-2</v>
      </c>
      <c r="DY260" s="16">
        <f t="shared" si="80"/>
        <v>27.2882895098852</v>
      </c>
      <c r="DZ260" s="9">
        <f>AU260+$DY260*DV260</f>
        <v>-13.326860169609354</v>
      </c>
      <c r="EA260" s="9">
        <f>AV260+$DY260*DW260</f>
        <v>-0.69685436502569331</v>
      </c>
      <c r="EB260" s="9">
        <f>AW260+$DY260*DX260+32.174</f>
        <v>-2.6278984521592079</v>
      </c>
      <c r="EC260" s="9">
        <f t="shared" si="81"/>
        <v>13.601347663420576</v>
      </c>
      <c r="ED260" s="22">
        <f t="shared" si="82"/>
        <v>0.15744550764737941</v>
      </c>
      <c r="EE260" s="22">
        <f t="shared" si="83"/>
        <v>0.10494807612352985</v>
      </c>
      <c r="EF260" s="22">
        <f t="shared" si="84"/>
        <v>1049.2311328021499</v>
      </c>
      <c r="EG260" s="23">
        <f t="shared" si="85"/>
        <v>1</v>
      </c>
      <c r="EH260" s="12">
        <f>IF(S260="L",1,-1)</f>
        <v>-1</v>
      </c>
      <c r="EI260" s="10">
        <f>DEGREES(ATAN(DM260/SQRT(DL260^2+DK260^2)))</f>
        <v>-1.8727471835500582</v>
      </c>
      <c r="EJ260" s="10">
        <f>-DEGREES(ATAN(DK260/SQRT(DL260^2+DM260^2)))*EH260</f>
        <v>5.1680551789618576</v>
      </c>
      <c r="EK260" s="10">
        <f>DEGREES(ATAN(DQ260/SQRT(DP260^2+DO260^2)))</f>
        <v>-8.3402934810524947</v>
      </c>
      <c r="EL260" s="10">
        <f>-DEGREES(ATAN(DO260/SQRT(DP260^2+DQ260^2)))*EH260</f>
        <v>2.6415305589428031</v>
      </c>
      <c r="EM260" s="15">
        <f>(AD260-D260- (DK260/DL260)*(17/12-BO260))*12*EH260</f>
        <v>13.021395252630077</v>
      </c>
      <c r="EN260" s="15">
        <f>(AE260-E260-(DM260/DL260)*(17/12-BO260)+0.5*32.174*DN260^2)*12</f>
        <v>-1.1348881207491033</v>
      </c>
      <c r="EO260" s="15">
        <f t="shared" si="86"/>
        <v>13.070757643374561</v>
      </c>
      <c r="EP260" s="15">
        <f>EM260/DN260*0.4</f>
        <v>12.638938133699867</v>
      </c>
      <c r="EQ260" s="15">
        <f>EN260/DN260*0.4</f>
        <v>-1.1015548233144714</v>
      </c>
      <c r="ER260" s="17">
        <f>SIN(RADIANS(CJ260))*EH260</f>
        <v>0.92718385456678731</v>
      </c>
      <c r="ES260" s="17">
        <f t="shared" si="87"/>
        <v>0.37460659341591229</v>
      </c>
      <c r="ET260" s="16">
        <f t="shared" si="88"/>
        <v>1</v>
      </c>
      <c r="EU260" s="20">
        <f>(0.5*DZ260*DN260^2)*12*EH260</f>
        <v>13.579786478820708</v>
      </c>
      <c r="EV260" s="20">
        <f>(0.5*EB260*DN260^2)*12</f>
        <v>-2.6777725146186131</v>
      </c>
      <c r="EW260" s="20">
        <f t="shared" si="89"/>
        <v>13.84128124309338</v>
      </c>
      <c r="EX260" s="14">
        <f t="shared" si="90"/>
        <v>0.74637398370641428</v>
      </c>
      <c r="EY260" s="14">
        <f t="shared" si="91"/>
        <v>-7.8628077296053878</v>
      </c>
      <c r="EZ260" s="5">
        <f t="shared" si="92"/>
        <v>0.90239979873775411</v>
      </c>
      <c r="FA260" s="5">
        <f t="shared" si="93"/>
        <v>-6.031280114898645</v>
      </c>
      <c r="FB260" s="9">
        <f>IFERROR(INDEX('Pitcher Heights'!$B:$B,MATCH(H260,'Pitcher Heights'!A:A,0)),75)</f>
        <v>77</v>
      </c>
      <c r="FC260" s="26">
        <f>(9.58+0.31*FB260+1.02*ABS(D260)-2.57*E260-1.88*BE260)</f>
        <v>8.1169000000000029</v>
      </c>
      <c r="FD260" s="26">
        <f>17.16 -0.25*FB260-0.85*ABS(D260)+2.53*E260+0.665*BE260</f>
        <v>14.722999999999999</v>
      </c>
      <c r="FE260" s="26">
        <f t="shared" si="94"/>
        <v>4.5220381336998638</v>
      </c>
      <c r="FF260" s="26">
        <f t="shared" si="95"/>
        <v>-15.82455482331447</v>
      </c>
    </row>
    <row r="261" spans="1:162" x14ac:dyDescent="0.25">
      <c r="A261" t="s">
        <v>127</v>
      </c>
      <c r="B261" s="1">
        <v>45505</v>
      </c>
      <c r="C261">
        <v>91.2</v>
      </c>
      <c r="D261">
        <v>2.52</v>
      </c>
      <c r="E261">
        <v>5.72</v>
      </c>
      <c r="F261" t="s">
        <v>114</v>
      </c>
      <c r="G261">
        <v>657041</v>
      </c>
      <c r="H261">
        <v>669432</v>
      </c>
      <c r="I261" t="s">
        <v>162</v>
      </c>
      <c r="J261" t="s">
        <v>145</v>
      </c>
      <c r="O261">
        <v>8</v>
      </c>
      <c r="P261" t="s">
        <v>184</v>
      </c>
      <c r="Q261" t="s">
        <v>118</v>
      </c>
      <c r="R261" t="s">
        <v>118</v>
      </c>
      <c r="S261" t="s">
        <v>119</v>
      </c>
      <c r="T261" t="s">
        <v>120</v>
      </c>
      <c r="U261" t="s">
        <v>121</v>
      </c>
      <c r="V261" t="s">
        <v>129</v>
      </c>
      <c r="W261">
        <v>2</v>
      </c>
      <c r="Y261">
        <v>1</v>
      </c>
      <c r="Z261">
        <v>2</v>
      </c>
      <c r="AA261">
        <v>2024</v>
      </c>
      <c r="AB261">
        <v>1.42</v>
      </c>
      <c r="AC261">
        <v>0.61</v>
      </c>
      <c r="AD261">
        <v>-0.26</v>
      </c>
      <c r="AE261">
        <v>1.92</v>
      </c>
      <c r="AI261">
        <v>1</v>
      </c>
      <c r="AJ261">
        <v>3</v>
      </c>
      <c r="AK261" t="s">
        <v>123</v>
      </c>
      <c r="AR261">
        <v>-10.1333212751081</v>
      </c>
      <c r="AS261">
        <v>-132.42273257576699</v>
      </c>
      <c r="AT261">
        <v>-5.04443808500322</v>
      </c>
      <c r="AU261">
        <v>18.843857649503299</v>
      </c>
      <c r="AV261">
        <v>26.378091833744499</v>
      </c>
      <c r="AW261">
        <v>-24.105855955736999</v>
      </c>
      <c r="AX261">
        <v>3.2</v>
      </c>
      <c r="AY261">
        <v>1.48</v>
      </c>
      <c r="BC261">
        <v>92.2</v>
      </c>
      <c r="BD261">
        <v>2353</v>
      </c>
      <c r="BE261">
        <v>6.9</v>
      </c>
      <c r="BF261">
        <v>746607</v>
      </c>
      <c r="BG261">
        <v>668939</v>
      </c>
      <c r="BH261">
        <v>663624</v>
      </c>
      <c r="BI261">
        <v>702616</v>
      </c>
      <c r="BJ261">
        <v>602104</v>
      </c>
      <c r="BK261">
        <v>683002</v>
      </c>
      <c r="BL261">
        <v>681297</v>
      </c>
      <c r="BM261">
        <v>656775</v>
      </c>
      <c r="BN261">
        <v>623993</v>
      </c>
      <c r="BO261">
        <v>53.62</v>
      </c>
      <c r="BQ261">
        <v>0</v>
      </c>
      <c r="BR261">
        <v>0</v>
      </c>
      <c r="BS261">
        <v>1</v>
      </c>
      <c r="BT261">
        <v>0</v>
      </c>
      <c r="BU261">
        <v>0</v>
      </c>
      <c r="BW261">
        <v>22</v>
      </c>
      <c r="BX261">
        <v>4</v>
      </c>
      <c r="BY261" t="s">
        <v>130</v>
      </c>
      <c r="BZ261">
        <v>2</v>
      </c>
      <c r="CA261">
        <v>1</v>
      </c>
      <c r="CB261">
        <v>2</v>
      </c>
      <c r="CC261">
        <v>1</v>
      </c>
      <c r="CD261">
        <v>1</v>
      </c>
      <c r="CE261">
        <v>2</v>
      </c>
      <c r="CF261">
        <v>2</v>
      </c>
      <c r="CG261">
        <v>1</v>
      </c>
      <c r="CH261" t="s">
        <v>126</v>
      </c>
      <c r="CI261" t="s">
        <v>126</v>
      </c>
      <c r="CJ261">
        <v>135</v>
      </c>
      <c r="CK261">
        <v>-1.4999999999999999E-2</v>
      </c>
      <c r="CL261">
        <v>-0.115</v>
      </c>
      <c r="CP261">
        <v>0.115</v>
      </c>
      <c r="CR261">
        <v>1</v>
      </c>
      <c r="CS261">
        <v>1</v>
      </c>
      <c r="CT261">
        <v>0.65300000000000002</v>
      </c>
      <c r="CU261">
        <v>0.65300000000000002</v>
      </c>
      <c r="CV261">
        <v>26</v>
      </c>
      <c r="CW261">
        <v>28</v>
      </c>
      <c r="CX261">
        <v>27</v>
      </c>
      <c r="CY261">
        <v>29</v>
      </c>
      <c r="CZ261">
        <v>2</v>
      </c>
      <c r="DA261">
        <v>1</v>
      </c>
      <c r="DB261">
        <v>6</v>
      </c>
      <c r="DC261">
        <v>2</v>
      </c>
      <c r="DD261">
        <v>6</v>
      </c>
      <c r="DE261">
        <v>1</v>
      </c>
      <c r="DF261">
        <v>2.13</v>
      </c>
      <c r="DG261">
        <v>1.42</v>
      </c>
      <c r="DH261">
        <v>-1.42</v>
      </c>
      <c r="DI261">
        <v>22.3</v>
      </c>
      <c r="DJ261" s="6">
        <f>(-AS261-SQRT(AS261^2-2*AV261*(50-BO261)))/AV261</f>
        <v>-2.726266955707907E-2</v>
      </c>
      <c r="DK261" s="2">
        <f>AR261+AU261*$DJ261</f>
        <v>-10.647055139387145</v>
      </c>
      <c r="DL261" s="2">
        <f>AS261+AV261*$DJ261</f>
        <v>-133.14186977697665</v>
      </c>
      <c r="DM261" s="2">
        <f>AT261+AW261*$DJ261</f>
        <v>-4.3872480996914156</v>
      </c>
      <c r="DN261" s="4">
        <f>(-DL261-SQRT(DL261^2-2*AV261*(BO261-17/12)))/AV261</f>
        <v>0.40862883858141097</v>
      </c>
      <c r="DO261" s="12">
        <f t="shared" si="77"/>
        <v>-2.9469114736771758</v>
      </c>
      <c r="DP261" s="12">
        <f t="shared" si="78"/>
        <v>-122.36302074695983</v>
      </c>
      <c r="DQ261" s="12">
        <f t="shared" si="79"/>
        <v>-14.237596021895014</v>
      </c>
      <c r="DR261" s="5">
        <f>(2 *DK261 +AU261*$DN261)/2</f>
        <v>-6.7969833065321605</v>
      </c>
      <c r="DS261" s="5">
        <f>(2 *DL261 +AV261*$DN261)/2</f>
        <v>-127.75244526196823</v>
      </c>
      <c r="DT261" s="5">
        <f>(2 *DM261 +AW261*$DN261)/2</f>
        <v>-9.3124220607932138</v>
      </c>
      <c r="DU261" s="5">
        <f>SQRT(DR261^2+DS261^2+DT261^2)</f>
        <v>128.27161594491517</v>
      </c>
      <c r="DV261" s="16">
        <f>DR261/$DU261</f>
        <v>-5.2988989469432195E-2</v>
      </c>
      <c r="DW261" s="16">
        <f>DS261/$DU261</f>
        <v>-0.99595256768909901</v>
      </c>
      <c r="DX261" s="16">
        <f>DT261/$DU261</f>
        <v>-7.2599241790111471E-2</v>
      </c>
      <c r="DY261" s="16">
        <f t="shared" si="80"/>
        <v>27.855586407376595</v>
      </c>
      <c r="DZ261" s="9">
        <f>AU261+$DY261*DV261</f>
        <v>17.36781827469796</v>
      </c>
      <c r="EA261" s="9">
        <f>AV261+$DY261*DW261</f>
        <v>-1.3647509731677872</v>
      </c>
      <c r="EB261" s="9">
        <f>AW261+$DY261*DX261+32.174</f>
        <v>6.0458495914685244</v>
      </c>
      <c r="EC261" s="9">
        <f t="shared" si="81"/>
        <v>18.440606121392946</v>
      </c>
      <c r="ED261" s="22">
        <f t="shared" si="82"/>
        <v>0.20820042523458671</v>
      </c>
      <c r="EE261" s="22">
        <f t="shared" si="83"/>
        <v>0.16046355893133521</v>
      </c>
      <c r="EF261" s="22">
        <f t="shared" si="84"/>
        <v>1624.4040467468135</v>
      </c>
      <c r="EG261" s="23">
        <f t="shared" si="85"/>
        <v>0.69035446100587061</v>
      </c>
      <c r="EH261" s="12">
        <f>IF(S261="L",1,-1)</f>
        <v>1</v>
      </c>
      <c r="EI261" s="10">
        <f>DEGREES(ATAN(DM261/SQRT(DL261^2+DK261^2)))</f>
        <v>-1.8813078114151112</v>
      </c>
      <c r="EJ261" s="10">
        <f>-DEGREES(ATAN(DK261/SQRT(DL261^2+DM261^2)))*EH261</f>
        <v>4.5696152644545931</v>
      </c>
      <c r="EK261" s="10">
        <f>DEGREES(ATAN(DQ261/SQRT(DP261^2+DO261^2)))</f>
        <v>-6.6349219034474345</v>
      </c>
      <c r="EL261" s="10">
        <f>-DEGREES(ATAN(DO261/SQRT(DP261^2+DQ261^2)))*EH261</f>
        <v>1.3703659799014765</v>
      </c>
      <c r="EM261" s="15">
        <f>(AD261-D261- (DK261/DL261)*(17/12-BO261))*12*EH261</f>
        <v>16.734994404765665</v>
      </c>
      <c r="EN261" s="15">
        <f>(AE261-E261-(DM261/DL261)*(17/12-BO261)+0.5*32.174*DN261^2)*12</f>
        <v>7.2762593968403255</v>
      </c>
      <c r="EO261" s="15">
        <f t="shared" si="86"/>
        <v>18.248396875825701</v>
      </c>
      <c r="EP261" s="15">
        <f>EM261/DN261*0.4</f>
        <v>16.381608760519782</v>
      </c>
      <c r="EQ261" s="15">
        <f>EN261/DN261*0.4</f>
        <v>7.1226097718413275</v>
      </c>
      <c r="ER261" s="17">
        <f>SIN(RADIANS(CJ261))*EH261</f>
        <v>0.70710678118654757</v>
      </c>
      <c r="ES261" s="17">
        <f t="shared" si="87"/>
        <v>0.70710678118654746</v>
      </c>
      <c r="ET261" s="16">
        <f t="shared" si="88"/>
        <v>1</v>
      </c>
      <c r="EU261" s="20">
        <f>(0.5*DZ261*DN261^2)*12*EH261</f>
        <v>17.400212144436743</v>
      </c>
      <c r="EV261" s="20">
        <f>(0.5*EB261*DN261^2)*12</f>
        <v>6.0571261065165665</v>
      </c>
      <c r="EW261" s="20">
        <f t="shared" si="89"/>
        <v>18.424336062437867</v>
      </c>
      <c r="EX261" s="14">
        <f t="shared" si="90"/>
        <v>4.3722391758270724</v>
      </c>
      <c r="EY261" s="14">
        <f t="shared" si="91"/>
        <v>-6.9708468620931008</v>
      </c>
      <c r="EZ261" s="5">
        <f t="shared" si="92"/>
        <v>3.8314292280859021</v>
      </c>
      <c r="FA261" s="5">
        <f t="shared" si="93"/>
        <v>-5.6273057798394355</v>
      </c>
      <c r="FB261" s="9">
        <f>IFERROR(INDEX('Pitcher Heights'!$B:$B,MATCH(H261,'Pitcher Heights'!A:A,0)),75)</f>
        <v>77</v>
      </c>
      <c r="FC261" s="26">
        <f>(9.58+0.31*FB261+1.02*ABS(D261)-2.57*E261-1.88*BE261)</f>
        <v>8.3480000000000043</v>
      </c>
      <c r="FD261" s="26">
        <f>17.16 -0.25*FB261-0.85*ABS(D261)+2.53*E261+0.665*BE261</f>
        <v>14.828099999999999</v>
      </c>
      <c r="FE261" s="26">
        <f t="shared" si="94"/>
        <v>8.0336087605197779</v>
      </c>
      <c r="FF261" s="26">
        <f t="shared" si="95"/>
        <v>-7.7054902281586717</v>
      </c>
    </row>
    <row r="262" spans="1:162" x14ac:dyDescent="0.25">
      <c r="A262" t="s">
        <v>143</v>
      </c>
      <c r="B262" s="1">
        <v>45505</v>
      </c>
      <c r="C262">
        <v>88.6</v>
      </c>
      <c r="D262">
        <v>2.4900000000000002</v>
      </c>
      <c r="E262">
        <v>5.79</v>
      </c>
      <c r="F262" t="s">
        <v>114</v>
      </c>
      <c r="G262">
        <v>671289</v>
      </c>
      <c r="H262">
        <v>669432</v>
      </c>
      <c r="J262" t="s">
        <v>145</v>
      </c>
      <c r="O262">
        <v>4</v>
      </c>
      <c r="P262" t="s">
        <v>166</v>
      </c>
      <c r="Q262" t="s">
        <v>118</v>
      </c>
      <c r="R262" t="s">
        <v>118</v>
      </c>
      <c r="S262" t="s">
        <v>119</v>
      </c>
      <c r="T262" t="s">
        <v>120</v>
      </c>
      <c r="U262" t="s">
        <v>121</v>
      </c>
      <c r="V262" t="s">
        <v>129</v>
      </c>
      <c r="Y262">
        <v>0</v>
      </c>
      <c r="Z262">
        <v>0</v>
      </c>
      <c r="AA262">
        <v>2024</v>
      </c>
      <c r="AB262">
        <v>0.86</v>
      </c>
      <c r="AC262">
        <v>1.24</v>
      </c>
      <c r="AD262">
        <v>-0.28999999999999998</v>
      </c>
      <c r="AE262">
        <v>2.41</v>
      </c>
      <c r="AI262">
        <v>0</v>
      </c>
      <c r="AJ262">
        <v>4</v>
      </c>
      <c r="AK262" t="s">
        <v>123</v>
      </c>
      <c r="AR262">
        <v>-8.6147922095782494</v>
      </c>
      <c r="AS262">
        <v>-128.832963332254</v>
      </c>
      <c r="AT262">
        <v>-4.84116843375448</v>
      </c>
      <c r="AU262">
        <v>11.2687286585683</v>
      </c>
      <c r="AV262">
        <v>24.660283100561799</v>
      </c>
      <c r="AW262">
        <v>-17.491520692462899</v>
      </c>
      <c r="AX262">
        <v>3.3</v>
      </c>
      <c r="AY262">
        <v>1.4</v>
      </c>
      <c r="BC262">
        <v>89.1</v>
      </c>
      <c r="BD262">
        <v>2296</v>
      </c>
      <c r="BE262">
        <v>6.4</v>
      </c>
      <c r="BF262">
        <v>746607</v>
      </c>
      <c r="BG262">
        <v>668939</v>
      </c>
      <c r="BH262">
        <v>663624</v>
      </c>
      <c r="BI262">
        <v>702616</v>
      </c>
      <c r="BJ262">
        <v>602104</v>
      </c>
      <c r="BK262">
        <v>683002</v>
      </c>
      <c r="BL262">
        <v>681297</v>
      </c>
      <c r="BM262">
        <v>656775</v>
      </c>
      <c r="BN262">
        <v>623993</v>
      </c>
      <c r="BO262">
        <v>54.05</v>
      </c>
      <c r="BW262">
        <v>31</v>
      </c>
      <c r="BX262">
        <v>1</v>
      </c>
      <c r="BY262" t="s">
        <v>144</v>
      </c>
      <c r="BZ262">
        <v>5</v>
      </c>
      <c r="CA262">
        <v>2</v>
      </c>
      <c r="CB262">
        <v>5</v>
      </c>
      <c r="CC262">
        <v>2</v>
      </c>
      <c r="CD262">
        <v>2</v>
      </c>
      <c r="CE262">
        <v>5</v>
      </c>
      <c r="CF262">
        <v>5</v>
      </c>
      <c r="CG262">
        <v>2</v>
      </c>
      <c r="CH262" t="s">
        <v>126</v>
      </c>
      <c r="CI262" t="s">
        <v>126</v>
      </c>
      <c r="CJ262">
        <v>131</v>
      </c>
      <c r="CK262">
        <v>0</v>
      </c>
      <c r="CL262">
        <v>-3.3000000000000002E-2</v>
      </c>
      <c r="CP262">
        <v>3.3000000000000002E-2</v>
      </c>
      <c r="CR262">
        <v>3</v>
      </c>
      <c r="CS262">
        <v>3</v>
      </c>
      <c r="CT262">
        <v>0.86799999999999999</v>
      </c>
      <c r="CU262">
        <v>0.86799999999999999</v>
      </c>
      <c r="CV262">
        <v>26</v>
      </c>
      <c r="CW262">
        <v>25</v>
      </c>
      <c r="CX262">
        <v>27</v>
      </c>
      <c r="CY262">
        <v>25</v>
      </c>
      <c r="CZ262">
        <v>2</v>
      </c>
      <c r="DA262">
        <v>1</v>
      </c>
      <c r="DB262">
        <v>6</v>
      </c>
      <c r="DC262">
        <v>2</v>
      </c>
      <c r="DD262">
        <v>6</v>
      </c>
      <c r="DE262">
        <v>3</v>
      </c>
      <c r="DF262">
        <v>1.65</v>
      </c>
      <c r="DG262">
        <v>0.86</v>
      </c>
      <c r="DH262">
        <v>-0.86</v>
      </c>
      <c r="DI262">
        <v>23.2</v>
      </c>
      <c r="DJ262" s="6">
        <f>(-AS262-SQRT(AS262^2-2*AV262*(50-BO262)))/AV262</f>
        <v>-3.1342039401816388E-2</v>
      </c>
      <c r="DK262" s="2">
        <f>AR262+AU262*$DJ262</f>
        <v>-8.9679771472034737</v>
      </c>
      <c r="DL262" s="2">
        <f>AS262+AV262*$DJ262</f>
        <v>-129.60586689685175</v>
      </c>
      <c r="DM262" s="2">
        <f>AT262+AW262*$DJ262</f>
        <v>-4.292948503013621</v>
      </c>
      <c r="DN262" s="4">
        <f>(-DL262-SQRT(DL262^2-2*AV262*(BO262-17/12)))/AV262</f>
        <v>0.42313653721317002</v>
      </c>
      <c r="DO262" s="12">
        <f t="shared" si="77"/>
        <v>-4.1997663238220726</v>
      </c>
      <c r="DP262" s="12">
        <f t="shared" si="78"/>
        <v>-119.17120009898358</v>
      </c>
      <c r="DQ262" s="12">
        <f t="shared" si="79"/>
        <v>-11.694249999414883</v>
      </c>
      <c r="DR262" s="5">
        <f>(2 *DK262 +AU262*$DN262)/2</f>
        <v>-6.5838717355127727</v>
      </c>
      <c r="DS262" s="5">
        <f>(2 *DL262 +AV262*$DN262)/2</f>
        <v>-124.38853349791766</v>
      </c>
      <c r="DT262" s="5">
        <f>(2 *DM262 +AW262*$DN262)/2</f>
        <v>-7.9935992512142509</v>
      </c>
      <c r="DU262" s="5">
        <f>SQRT(DR262^2+DS262^2+DT262^2)</f>
        <v>124.81887782615769</v>
      </c>
      <c r="DV262" s="16">
        <f>DR262/$DU262</f>
        <v>-5.2747403679453866E-2</v>
      </c>
      <c r="DW262" s="16">
        <f>DS262/$DU262</f>
        <v>-0.99655224966179079</v>
      </c>
      <c r="DX262" s="16">
        <f>DT262/$DU262</f>
        <v>-6.4041588823986931E-2</v>
      </c>
      <c r="DY262" s="16">
        <f t="shared" si="80"/>
        <v>26.109946083399223</v>
      </c>
      <c r="DZ262" s="9">
        <f>AU262+$DY262*DV262</f>
        <v>9.8914967924584651</v>
      </c>
      <c r="EA262" s="9">
        <f>AV262+$DY262*DW262</f>
        <v>-1.3596424073977609</v>
      </c>
      <c r="EB262" s="9">
        <f>AW262+$DY262*DX262+32.174</f>
        <v>13.010356876247581</v>
      </c>
      <c r="EC262" s="9">
        <f t="shared" si="81"/>
        <v>16.399991534099435</v>
      </c>
      <c r="ED262" s="22">
        <f t="shared" si="82"/>
        <v>0.19554676185844505</v>
      </c>
      <c r="EE262" s="22">
        <f t="shared" si="83"/>
        <v>0.14479126749971055</v>
      </c>
      <c r="EF262" s="22">
        <f t="shared" si="84"/>
        <v>1426.2961840566629</v>
      </c>
      <c r="EG262" s="23">
        <f t="shared" si="85"/>
        <v>0.62120913939750122</v>
      </c>
      <c r="EH262" s="12">
        <f>IF(S262="L",1,-1)</f>
        <v>1</v>
      </c>
      <c r="EI262" s="10">
        <f>DEGREES(ATAN(DM262/SQRT(DL262^2+DK262^2)))</f>
        <v>-1.8925984012072459</v>
      </c>
      <c r="EJ262" s="10">
        <f>-DEGREES(ATAN(DK262/SQRT(DL262^2+DM262^2)))*EH262</f>
        <v>3.956065131615961</v>
      </c>
      <c r="EK262" s="10">
        <f>DEGREES(ATAN(DQ262/SQRT(DP262^2+DO262^2)))</f>
        <v>-5.601026952331801</v>
      </c>
      <c r="EL262" s="10">
        <f>-DEGREES(ATAN(DO262/SQRT(DP262^2+DQ262^2)))*EH262</f>
        <v>2.0087109903907137</v>
      </c>
      <c r="EM262" s="15">
        <f>(AD262-D262- (DK262/DL262)*(17/12-BO262))*12*EH262</f>
        <v>10.343070715784876</v>
      </c>
      <c r="EN262" s="15">
        <f>(AE262-E262-(DM262/DL262)*(17/12-BO262)+0.5*32.174*DN262^2)*12</f>
        <v>14.924024053992131</v>
      </c>
      <c r="EO262" s="15">
        <f t="shared" si="86"/>
        <v>18.157797382828743</v>
      </c>
      <c r="EP262" s="15">
        <f>EM262/DN262*0.4</f>
        <v>9.7775255088162609</v>
      </c>
      <c r="EQ262" s="15">
        <f>EN262/DN262*0.4</f>
        <v>14.107998474708532</v>
      </c>
      <c r="ER262" s="17">
        <f>SIN(RADIANS(CJ262))*EH262</f>
        <v>0.75470958022277213</v>
      </c>
      <c r="ES262" s="17">
        <f t="shared" si="87"/>
        <v>0.65605902899050716</v>
      </c>
      <c r="ET262" s="16">
        <f t="shared" si="88"/>
        <v>1</v>
      </c>
      <c r="EU262" s="20">
        <f>(0.5*DZ262*DN262^2)*12*EH262</f>
        <v>10.626110313268349</v>
      </c>
      <c r="EV262" s="20">
        <f>(0.5*EB262*DN262^2)*12</f>
        <v>13.976599323916396</v>
      </c>
      <c r="EW262" s="20">
        <f t="shared" si="89"/>
        <v>17.55732180746962</v>
      </c>
      <c r="EX262" s="14">
        <f t="shared" si="90"/>
        <v>-2.6245686578831702</v>
      </c>
      <c r="EY262" s="14">
        <f t="shared" si="91"/>
        <v>2.4579598272340206</v>
      </c>
      <c r="EZ262" s="5">
        <f t="shared" si="92"/>
        <v>-3.3607929247799557</v>
      </c>
      <c r="FA262" s="5">
        <f t="shared" si="93"/>
        <v>3.0114371344071333</v>
      </c>
      <c r="FB262" s="9">
        <f>IFERROR(INDEX('Pitcher Heights'!$B:$B,MATCH(H262,'Pitcher Heights'!A:A,0)),75)</f>
        <v>77</v>
      </c>
      <c r="FC262" s="26">
        <f>(9.58+0.31*FB262+1.02*ABS(D262)-2.57*E262-1.88*BE262)</f>
        <v>9.0775000000000041</v>
      </c>
      <c r="FD262" s="26">
        <f>17.16 -0.25*FB262-0.85*ABS(D262)+2.53*E262+0.665*BE262</f>
        <v>14.6982</v>
      </c>
      <c r="FE262" s="26">
        <f t="shared" si="94"/>
        <v>0.7000255088162568</v>
      </c>
      <c r="FF262" s="26">
        <f t="shared" si="95"/>
        <v>-0.59020152529146763</v>
      </c>
    </row>
    <row r="263" spans="1:162" x14ac:dyDescent="0.25">
      <c r="A263" t="s">
        <v>127</v>
      </c>
      <c r="B263" s="1">
        <v>45505</v>
      </c>
      <c r="C263">
        <v>89.8</v>
      </c>
      <c r="D263">
        <v>2.4300000000000002</v>
      </c>
      <c r="E263">
        <v>5.69</v>
      </c>
      <c r="F263" t="s">
        <v>114</v>
      </c>
      <c r="G263">
        <v>657041</v>
      </c>
      <c r="H263">
        <v>669432</v>
      </c>
      <c r="J263" t="s">
        <v>145</v>
      </c>
      <c r="O263">
        <v>9</v>
      </c>
      <c r="P263" t="s">
        <v>156</v>
      </c>
      <c r="Q263" t="s">
        <v>118</v>
      </c>
      <c r="R263" t="s">
        <v>118</v>
      </c>
      <c r="S263" t="s">
        <v>119</v>
      </c>
      <c r="T263" t="s">
        <v>120</v>
      </c>
      <c r="U263" t="s">
        <v>121</v>
      </c>
      <c r="V263" t="s">
        <v>129</v>
      </c>
      <c r="Y263">
        <v>0</v>
      </c>
      <c r="Z263">
        <v>0</v>
      </c>
      <c r="AA263">
        <v>2024</v>
      </c>
      <c r="AB263">
        <v>1.47</v>
      </c>
      <c r="AC263">
        <v>0.66</v>
      </c>
      <c r="AD263">
        <v>0.68</v>
      </c>
      <c r="AE263">
        <v>1.81</v>
      </c>
      <c r="AF263">
        <v>677587</v>
      </c>
      <c r="AH263">
        <v>680757</v>
      </c>
      <c r="AI263">
        <v>2</v>
      </c>
      <c r="AJ263">
        <v>4</v>
      </c>
      <c r="AK263" t="s">
        <v>123</v>
      </c>
      <c r="AR263">
        <v>-7.5043758120425101</v>
      </c>
      <c r="AS263">
        <v>-130.52590208726301</v>
      </c>
      <c r="AT263">
        <v>-5.0313908366267199</v>
      </c>
      <c r="AU263">
        <v>18.398490069482701</v>
      </c>
      <c r="AV263">
        <v>27.664585276927401</v>
      </c>
      <c r="AW263">
        <v>-23.791429373318199</v>
      </c>
      <c r="AX263">
        <v>3.2</v>
      </c>
      <c r="AY263">
        <v>1.43</v>
      </c>
      <c r="BC263">
        <v>90.5</v>
      </c>
      <c r="BD263">
        <v>2375</v>
      </c>
      <c r="BE263">
        <v>6.8</v>
      </c>
      <c r="BF263">
        <v>746607</v>
      </c>
      <c r="BG263">
        <v>668939</v>
      </c>
      <c r="BH263">
        <v>663624</v>
      </c>
      <c r="BI263">
        <v>702616</v>
      </c>
      <c r="BJ263">
        <v>602104</v>
      </c>
      <c r="BK263">
        <v>683002</v>
      </c>
      <c r="BL263">
        <v>681297</v>
      </c>
      <c r="BM263">
        <v>656775</v>
      </c>
      <c r="BN263">
        <v>623993</v>
      </c>
      <c r="BO263">
        <v>53.72</v>
      </c>
      <c r="BW263">
        <v>35</v>
      </c>
      <c r="BX263">
        <v>1</v>
      </c>
      <c r="BY263" t="s">
        <v>130</v>
      </c>
      <c r="BZ263">
        <v>5</v>
      </c>
      <c r="CA263">
        <v>2</v>
      </c>
      <c r="CB263">
        <v>5</v>
      </c>
      <c r="CC263">
        <v>2</v>
      </c>
      <c r="CD263">
        <v>2</v>
      </c>
      <c r="CE263">
        <v>5</v>
      </c>
      <c r="CF263">
        <v>5</v>
      </c>
      <c r="CG263">
        <v>2</v>
      </c>
      <c r="CH263" t="s">
        <v>126</v>
      </c>
      <c r="CI263" t="s">
        <v>126</v>
      </c>
      <c r="CJ263">
        <v>125</v>
      </c>
      <c r="CK263">
        <v>0</v>
      </c>
      <c r="CL263">
        <v>-7.6999999999999999E-2</v>
      </c>
      <c r="CP263">
        <v>7.6999999999999999E-2</v>
      </c>
      <c r="CR263">
        <v>3</v>
      </c>
      <c r="CS263">
        <v>3</v>
      </c>
      <c r="CT263">
        <v>0.86799999999999999</v>
      </c>
      <c r="CU263">
        <v>0.86799999999999999</v>
      </c>
      <c r="CV263">
        <v>26</v>
      </c>
      <c r="CW263">
        <v>28</v>
      </c>
      <c r="CX263">
        <v>27</v>
      </c>
      <c r="CY263">
        <v>29</v>
      </c>
      <c r="CZ263">
        <v>3</v>
      </c>
      <c r="DA263">
        <v>2</v>
      </c>
      <c r="DB263">
        <v>6</v>
      </c>
      <c r="DC263">
        <v>2</v>
      </c>
      <c r="DD263">
        <v>6</v>
      </c>
      <c r="DE263">
        <v>1</v>
      </c>
      <c r="DF263">
        <v>2.1800000000000002</v>
      </c>
      <c r="DG263">
        <v>1.47</v>
      </c>
      <c r="DH263">
        <v>-1.47</v>
      </c>
      <c r="DI263">
        <v>20.399999999999999</v>
      </c>
      <c r="DJ263" s="6">
        <f>(-AS263-SQRT(AS263^2-2*AV263*(50-BO263)))/AV263</f>
        <v>-2.8414528832148348E-2</v>
      </c>
      <c r="DK263" s="2">
        <f>AR263+AU263*$DJ263</f>
        <v>-8.027160238589822</v>
      </c>
      <c r="DL263" s="2">
        <f>AS263+AV263*$DJ263</f>
        <v>-131.31197824324369</v>
      </c>
      <c r="DM263" s="2">
        <f>AT263+AW263*$DJ263</f>
        <v>-4.3553685807405493</v>
      </c>
      <c r="DN263" s="4">
        <f>(-DL263-SQRT(DL263^2-2*AV263*(BO263-17/12)))/AV263</f>
        <v>0.41659527905401594</v>
      </c>
      <c r="DO263" s="12">
        <f t="shared" si="77"/>
        <v>-0.36243613392113527</v>
      </c>
      <c r="DP263" s="12">
        <f t="shared" si="78"/>
        <v>-119.7870426198885</v>
      </c>
      <c r="DQ263" s="12">
        <f t="shared" si="79"/>
        <v>-14.266765739611955</v>
      </c>
      <c r="DR263" s="5">
        <f>(2 *DK263 +AU263*$DN263)/2</f>
        <v>-4.1947981862554791</v>
      </c>
      <c r="DS263" s="5">
        <f>(2 *DL263 +AV263*$DN263)/2</f>
        <v>-125.54951043156609</v>
      </c>
      <c r="DT263" s="5">
        <f>(2 *DM263 +AW263*$DN263)/2</f>
        <v>-9.3110671601762522</v>
      </c>
      <c r="DU263" s="5">
        <f>SQRT(DR263^2+DS263^2+DT263^2)</f>
        <v>125.96416900488269</v>
      </c>
      <c r="DV263" s="16">
        <f>DR263/$DU263</f>
        <v>-3.330151914940889E-2</v>
      </c>
      <c r="DW263" s="16">
        <f>DS263/$DU263</f>
        <v>-0.99670812282101806</v>
      </c>
      <c r="DX263" s="16">
        <f>DT263/$DU263</f>
        <v>-7.3918378803541601E-2</v>
      </c>
      <c r="DY263" s="16">
        <f t="shared" si="80"/>
        <v>28.80584056028788</v>
      </c>
      <c r="DZ263" s="9">
        <f>AU263+$DY263*DV263</f>
        <v>17.439211818449454</v>
      </c>
      <c r="EA263" s="9">
        <f>AV263+$DY263*DW263</f>
        <v>-1.0464299941986752</v>
      </c>
      <c r="EB263" s="9">
        <f>AW263+$DY263*DX263+32.174</f>
        <v>6.2532895923920186</v>
      </c>
      <c r="EC263" s="9">
        <f t="shared" si="81"/>
        <v>18.555989742070459</v>
      </c>
      <c r="ED263" s="22">
        <f t="shared" si="82"/>
        <v>0.21724891905912416</v>
      </c>
      <c r="EE263" s="22">
        <f t="shared" si="83"/>
        <v>0.17265354799535934</v>
      </c>
      <c r="EF263" s="22">
        <f t="shared" si="84"/>
        <v>1716.364842363507</v>
      </c>
      <c r="EG263" s="23">
        <f t="shared" si="85"/>
        <v>0.72267993362673977</v>
      </c>
      <c r="EH263" s="12">
        <f>IF(S263="L",1,-1)</f>
        <v>1</v>
      </c>
      <c r="EI263" s="10">
        <f>DEGREES(ATAN(DM263/SQRT(DL263^2+DK263^2)))</f>
        <v>-1.8961585962431586</v>
      </c>
      <c r="EJ263" s="10">
        <f>-DEGREES(ATAN(DK263/SQRT(DL263^2+DM263^2)))*EH263</f>
        <v>3.4962457684507768</v>
      </c>
      <c r="EK263" s="10">
        <f>DEGREES(ATAN(DQ263/SQRT(DP263^2+DO263^2)))</f>
        <v>-6.7919638476533262</v>
      </c>
      <c r="EL263" s="10">
        <f>-DEGREES(ATAN(DO263/SQRT(DP263^2+DQ263^2)))*EH263</f>
        <v>0.17214101771780638</v>
      </c>
      <c r="EM263" s="15">
        <f>(AD263-D263- (DK263/DL263)*(17/12-BO263))*12*EH263</f>
        <v>17.367915246968277</v>
      </c>
      <c r="EN263" s="15">
        <f>(AE263-E263-(DM263/DL263)*(17/12-BO263)+0.5*32.174*DN263^2)*12</f>
        <v>7.7607253056501353</v>
      </c>
      <c r="EO263" s="15">
        <f t="shared" si="86"/>
        <v>19.022968677249917</v>
      </c>
      <c r="EP263" s="15">
        <f>EM263/DN263*0.4</f>
        <v>16.676055750229803</v>
      </c>
      <c r="EQ263" s="15">
        <f>EN263/DN263*0.4</f>
        <v>7.4515729734362894</v>
      </c>
      <c r="ER263" s="17">
        <f>SIN(RADIANS(CJ263))*EH263</f>
        <v>0.81915204428899169</v>
      </c>
      <c r="ES263" s="17">
        <f t="shared" si="87"/>
        <v>0.57357643635104616</v>
      </c>
      <c r="ET263" s="16">
        <f t="shared" si="88"/>
        <v>1</v>
      </c>
      <c r="EU263" s="20">
        <f>(0.5*DZ263*DN263^2)*12*EH263</f>
        <v>18.159621458968388</v>
      </c>
      <c r="EV263" s="20">
        <f>(0.5*EB263*DN263^2)*12</f>
        <v>6.5116114795400382</v>
      </c>
      <c r="EW263" s="20">
        <f t="shared" si="89"/>
        <v>19.291784147494052</v>
      </c>
      <c r="EX263" s="14">
        <f t="shared" si="90"/>
        <v>2.356717036566673</v>
      </c>
      <c r="EY263" s="14">
        <f t="shared" si="91"/>
        <v>-4.5537013226332057</v>
      </c>
      <c r="EZ263" s="5">
        <f t="shared" si="92"/>
        <v>1.7852115665535511</v>
      </c>
      <c r="FA263" s="5">
        <f t="shared" si="93"/>
        <v>-3.1504012770644465</v>
      </c>
      <c r="FB263" s="9">
        <f>IFERROR(INDEX('Pitcher Heights'!$B:$B,MATCH(H263,'Pitcher Heights'!A:A,0)),75)</f>
        <v>77</v>
      </c>
      <c r="FC263" s="26">
        <f>(9.58+0.31*FB263+1.02*ABS(D263)-2.57*E263-1.88*BE263)</f>
        <v>8.5213000000000036</v>
      </c>
      <c r="FD263" s="26">
        <f>17.16 -0.25*FB263-0.85*ABS(D263)+2.53*E263+0.665*BE263</f>
        <v>14.7622</v>
      </c>
      <c r="FE263" s="26">
        <f t="shared" si="94"/>
        <v>8.1547557502297998</v>
      </c>
      <c r="FF263" s="26">
        <f t="shared" si="95"/>
        <v>-7.3106270265637106</v>
      </c>
    </row>
    <row r="264" spans="1:162" x14ac:dyDescent="0.25">
      <c r="A264" t="s">
        <v>143</v>
      </c>
      <c r="B264" s="1">
        <v>45505</v>
      </c>
      <c r="C264">
        <v>90.6</v>
      </c>
      <c r="D264">
        <v>-1.49</v>
      </c>
      <c r="E264">
        <v>5.32</v>
      </c>
      <c r="F264" t="s">
        <v>134</v>
      </c>
      <c r="G264">
        <v>681297</v>
      </c>
      <c r="H264">
        <v>594902</v>
      </c>
      <c r="J264" t="s">
        <v>128</v>
      </c>
      <c r="O264">
        <v>7</v>
      </c>
      <c r="P264" t="s">
        <v>233</v>
      </c>
      <c r="Q264" t="s">
        <v>118</v>
      </c>
      <c r="R264" t="s">
        <v>119</v>
      </c>
      <c r="S264" t="s">
        <v>118</v>
      </c>
      <c r="T264" t="s">
        <v>120</v>
      </c>
      <c r="U264" t="s">
        <v>121</v>
      </c>
      <c r="V264" t="s">
        <v>129</v>
      </c>
      <c r="Y264">
        <v>3</v>
      </c>
      <c r="Z264">
        <v>2</v>
      </c>
      <c r="AA264">
        <v>2024</v>
      </c>
      <c r="AB264">
        <v>-0.71</v>
      </c>
      <c r="AC264">
        <v>1.22</v>
      </c>
      <c r="AD264">
        <v>-0.57999999999999996</v>
      </c>
      <c r="AE264">
        <v>2.0499999999999998</v>
      </c>
      <c r="AI264">
        <v>0</v>
      </c>
      <c r="AJ264">
        <v>1</v>
      </c>
      <c r="AK264" t="s">
        <v>140</v>
      </c>
      <c r="AR264">
        <v>3.8532181498421498</v>
      </c>
      <c r="AS264">
        <v>-131.88518131496599</v>
      </c>
      <c r="AT264">
        <v>-4.8992043884428798</v>
      </c>
      <c r="AU264">
        <v>-9.1501305645564397</v>
      </c>
      <c r="AV264">
        <v>28.093629966595699</v>
      </c>
      <c r="AW264">
        <v>-17.0592151368154</v>
      </c>
      <c r="AX264">
        <v>3.37</v>
      </c>
      <c r="AY264">
        <v>1.61</v>
      </c>
      <c r="AZ264">
        <v>209</v>
      </c>
      <c r="BA264">
        <v>75.099999999999994</v>
      </c>
      <c r="BB264">
        <v>51</v>
      </c>
      <c r="BC264">
        <v>91.7</v>
      </c>
      <c r="BD264">
        <v>1899</v>
      </c>
      <c r="BE264">
        <v>6.9</v>
      </c>
      <c r="BF264">
        <v>746607</v>
      </c>
      <c r="BG264">
        <v>666310</v>
      </c>
      <c r="BH264">
        <v>647304</v>
      </c>
      <c r="BI264">
        <v>671289</v>
      </c>
      <c r="BJ264">
        <v>608070</v>
      </c>
      <c r="BK264">
        <v>677587</v>
      </c>
      <c r="BL264">
        <v>680757</v>
      </c>
      <c r="BM264">
        <v>657041</v>
      </c>
      <c r="BN264">
        <v>678877</v>
      </c>
      <c r="BO264">
        <v>53.57</v>
      </c>
      <c r="BW264">
        <v>1</v>
      </c>
      <c r="BX264">
        <v>6</v>
      </c>
      <c r="BY264" t="s">
        <v>144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 t="s">
        <v>142</v>
      </c>
      <c r="CI264" t="s">
        <v>126</v>
      </c>
      <c r="CJ264">
        <v>218</v>
      </c>
      <c r="CK264">
        <v>0</v>
      </c>
      <c r="CL264">
        <v>0</v>
      </c>
      <c r="CM264">
        <v>77.099999999999994</v>
      </c>
      <c r="CN264">
        <v>7.5</v>
      </c>
      <c r="CP264">
        <v>0</v>
      </c>
      <c r="CQ264">
        <v>88</v>
      </c>
      <c r="CR264">
        <v>0</v>
      </c>
      <c r="CS264">
        <v>0</v>
      </c>
      <c r="CT264">
        <v>0.5</v>
      </c>
      <c r="CU264">
        <v>0.5</v>
      </c>
      <c r="CV264">
        <v>32</v>
      </c>
      <c r="CW264">
        <v>24</v>
      </c>
      <c r="CX264">
        <v>32</v>
      </c>
      <c r="CY264">
        <v>24</v>
      </c>
      <c r="CZ264">
        <v>1</v>
      </c>
      <c r="DA264">
        <v>0</v>
      </c>
      <c r="DB264">
        <v>6</v>
      </c>
      <c r="DC264">
        <v>1</v>
      </c>
      <c r="DD264">
        <v>6</v>
      </c>
      <c r="DE264">
        <v>1</v>
      </c>
      <c r="DF264">
        <v>1.55</v>
      </c>
      <c r="DG264">
        <v>0.71</v>
      </c>
      <c r="DH264">
        <v>-0.71</v>
      </c>
      <c r="DI264">
        <v>38</v>
      </c>
      <c r="DJ264" s="6">
        <f>(-AS264-SQRT(AS264^2-2*AV264*(50-BO264)))/AV264</f>
        <v>-2.69914053620007E-2</v>
      </c>
      <c r="DK264" s="2">
        <f>AR264+AU264*$DJ264</f>
        <v>4.1001930330253247</v>
      </c>
      <c r="DL264" s="2">
        <f>AS264+AV264*$DJ264</f>
        <v>-132.64346786948443</v>
      </c>
      <c r="DM264" s="2">
        <f>AT264+AW264*$DJ264</f>
        <v>-4.438752197527517</v>
      </c>
      <c r="DN264" s="4">
        <f>(-DL264-SQRT(DL264^2-2*AV264*(BO264-17/12)))/AV264</f>
        <v>0.41107985469056996</v>
      </c>
      <c r="DO264" s="12">
        <f t="shared" si="77"/>
        <v>0.33875869014772064</v>
      </c>
      <c r="DP264" s="12">
        <f t="shared" si="78"/>
        <v>-121.09474254508562</v>
      </c>
      <c r="DQ264" s="12">
        <f t="shared" si="79"/>
        <v>-11.451451877104763</v>
      </c>
      <c r="DR264" s="5">
        <f>(2 *DK264 +AU264*$DN264)/2</f>
        <v>2.2194758615865227</v>
      </c>
      <c r="DS264" s="5">
        <f>(2 *DL264 +AV264*$DN264)/2</f>
        <v>-126.86910520728503</v>
      </c>
      <c r="DT264" s="5">
        <f>(2 *DM264 +AW264*$DN264)/2</f>
        <v>-7.9451020373161398</v>
      </c>
      <c r="DU264" s="5">
        <f>SQRT(DR264^2+DS264^2+DT264^2)</f>
        <v>127.13701497038811</v>
      </c>
      <c r="DV264" s="16">
        <f>DR264/$DU264</f>
        <v>1.7457353880012582E-2</v>
      </c>
      <c r="DW264" s="16">
        <f>DS264/$DU264</f>
        <v>-0.99789274773231484</v>
      </c>
      <c r="DX264" s="16">
        <f>DT264/$DU264</f>
        <v>-6.2492438092609452E-2</v>
      </c>
      <c r="DY264" s="16">
        <f t="shared" si="80"/>
        <v>29.138726425800538</v>
      </c>
      <c r="DZ264" s="9">
        <f>AU264+$DY264*DV264</f>
        <v>-8.641445505728365</v>
      </c>
      <c r="EA264" s="9">
        <f>AV264+$DY264*DW264</f>
        <v>-0.98369381186661187</v>
      </c>
      <c r="EB264" s="9">
        <f>AW264+$DY264*DX264+32.174</f>
        <v>13.293834805922778</v>
      </c>
      <c r="EC264" s="9">
        <f t="shared" si="81"/>
        <v>15.886103291592358</v>
      </c>
      <c r="ED264" s="22">
        <f t="shared" si="82"/>
        <v>0.18257483356534546</v>
      </c>
      <c r="EE264" s="22">
        <f t="shared" si="83"/>
        <v>0.13012710566436272</v>
      </c>
      <c r="EF264" s="22">
        <f t="shared" si="84"/>
        <v>1305.650252948893</v>
      </c>
      <c r="EG264" s="23">
        <f t="shared" si="85"/>
        <v>0.68754621008367189</v>
      </c>
      <c r="EH264" s="12">
        <f>IF(S264="L",1,-1)</f>
        <v>-1</v>
      </c>
      <c r="EI264" s="10">
        <f>DEGREES(ATAN(DM264/SQRT(DL264^2+DK264^2)))</f>
        <v>-1.9157039686960029</v>
      </c>
      <c r="EJ264" s="10">
        <f>-DEGREES(ATAN(DK264/SQRT(DL264^2+DM264^2)))*EH264</f>
        <v>1.7695381263735364</v>
      </c>
      <c r="EK264" s="10">
        <f>DEGREES(ATAN(DQ264/SQRT(DP264^2+DO264^2)))</f>
        <v>-5.4021495498547605</v>
      </c>
      <c r="EL264" s="10">
        <f>-DEGREES(ATAN(DO264/SQRT(DP264^2+DQ264^2)))*EH264</f>
        <v>0.15957079428465004</v>
      </c>
      <c r="EM264" s="15">
        <f>(AD264-D264- (DK264/DL264)*(17/12-BO264))*12*EH264</f>
        <v>8.4255799143721788</v>
      </c>
      <c r="EN264" s="15">
        <f>(AE264-E264-(DM264/DL264)*(17/12-BO264)+0.5*32.174*DN264^2)*12</f>
        <v>14.324832092804408</v>
      </c>
      <c r="EO264" s="15">
        <f t="shared" si="86"/>
        <v>16.619001515750309</v>
      </c>
      <c r="EP264" s="15">
        <f>EM264/DN264*0.4</f>
        <v>8.1984848619880175</v>
      </c>
      <c r="EQ264" s="15">
        <f>EN264/DN264*0.4</f>
        <v>13.938734218525077</v>
      </c>
      <c r="ER264" s="17">
        <f>SIN(RADIANS(CJ264))*EH264</f>
        <v>0.61566147532565818</v>
      </c>
      <c r="ES264" s="17">
        <f t="shared" si="87"/>
        <v>0.78801075360672201</v>
      </c>
      <c r="ET264" s="16">
        <f t="shared" si="88"/>
        <v>1</v>
      </c>
      <c r="EU264" s="20">
        <f>(0.5*DZ264*DN264^2)*12*EH264</f>
        <v>8.7617334039736061</v>
      </c>
      <c r="EV264" s="20">
        <f>(0.5*EB264*DN264^2)*12</f>
        <v>13.478883412358339</v>
      </c>
      <c r="EW264" s="20">
        <f t="shared" si="89"/>
        <v>16.076326392750794</v>
      </c>
      <c r="EX264" s="14">
        <f t="shared" si="90"/>
        <v>-1.1358414208041641</v>
      </c>
      <c r="EY264" s="14">
        <f t="shared" si="91"/>
        <v>0.81056533637915074</v>
      </c>
      <c r="EZ264" s="5">
        <f t="shared" si="92"/>
        <v>-1.8060990772540055</v>
      </c>
      <c r="FA264" s="5">
        <f t="shared" si="93"/>
        <v>1.2288801841867514</v>
      </c>
      <c r="FB264" s="9">
        <f>IFERROR(INDEX('Pitcher Heights'!$B:$B,MATCH(H264,'Pitcher Heights'!A:A,0)),75)</f>
        <v>76</v>
      </c>
      <c r="FC264" s="26">
        <f>(9.58+0.31*FB264+1.02*ABS(D264)-2.57*E264-1.88*BE264)</f>
        <v>8.015400000000005</v>
      </c>
      <c r="FD264" s="26">
        <f>17.16 -0.25*FB264-0.85*ABS(D264)+2.53*E264+0.665*BE264</f>
        <v>14.941600000000001</v>
      </c>
      <c r="FE264" s="26">
        <f t="shared" si="94"/>
        <v>0.18308486198801255</v>
      </c>
      <c r="FF264" s="26">
        <f t="shared" si="95"/>
        <v>-1.0028657814749238</v>
      </c>
    </row>
    <row r="265" spans="1:162" x14ac:dyDescent="0.25">
      <c r="A265" t="s">
        <v>131</v>
      </c>
      <c r="B265" s="1">
        <v>45505</v>
      </c>
      <c r="C265">
        <v>84.7</v>
      </c>
      <c r="D265">
        <v>-3.14</v>
      </c>
      <c r="E265">
        <v>5.49</v>
      </c>
      <c r="F265" t="s">
        <v>194</v>
      </c>
      <c r="G265">
        <v>666310</v>
      </c>
      <c r="H265">
        <v>657097</v>
      </c>
      <c r="J265" t="s">
        <v>116</v>
      </c>
      <c r="O265">
        <v>14</v>
      </c>
      <c r="P265" t="s">
        <v>217</v>
      </c>
      <c r="Q265" t="s">
        <v>118</v>
      </c>
      <c r="R265" t="s">
        <v>119</v>
      </c>
      <c r="S265" t="s">
        <v>118</v>
      </c>
      <c r="T265" t="s">
        <v>120</v>
      </c>
      <c r="U265" t="s">
        <v>121</v>
      </c>
      <c r="V265" t="s">
        <v>122</v>
      </c>
      <c r="Y265">
        <v>1</v>
      </c>
      <c r="Z265">
        <v>0</v>
      </c>
      <c r="AA265">
        <v>2024</v>
      </c>
      <c r="AB265">
        <v>-1.37</v>
      </c>
      <c r="AC265">
        <v>0.76</v>
      </c>
      <c r="AD265">
        <v>0.63</v>
      </c>
      <c r="AE265">
        <v>1.29</v>
      </c>
      <c r="AG265">
        <v>647304</v>
      </c>
      <c r="AH265">
        <v>671289</v>
      </c>
      <c r="AI265">
        <v>2</v>
      </c>
      <c r="AJ265">
        <v>7</v>
      </c>
      <c r="AK265" t="s">
        <v>123</v>
      </c>
      <c r="AR265">
        <v>11.5313863519699</v>
      </c>
      <c r="AS265">
        <v>-122.792566030746</v>
      </c>
      <c r="AT265">
        <v>-4.9593104646236501</v>
      </c>
      <c r="AU265">
        <v>-16.103065173335899</v>
      </c>
      <c r="AV265">
        <v>23.081439441733899</v>
      </c>
      <c r="AW265">
        <v>-23.6723047922593</v>
      </c>
      <c r="AX265">
        <v>3.28</v>
      </c>
      <c r="AY265">
        <v>1.48</v>
      </c>
      <c r="BC265">
        <v>84.7</v>
      </c>
      <c r="BD265">
        <v>2164</v>
      </c>
      <c r="BE265">
        <v>6.4</v>
      </c>
      <c r="BF265">
        <v>746607</v>
      </c>
      <c r="BG265">
        <v>668939</v>
      </c>
      <c r="BH265">
        <v>663624</v>
      </c>
      <c r="BI265">
        <v>702616</v>
      </c>
      <c r="BJ265">
        <v>602104</v>
      </c>
      <c r="BK265">
        <v>683002</v>
      </c>
      <c r="BL265">
        <v>681297</v>
      </c>
      <c r="BM265">
        <v>656775</v>
      </c>
      <c r="BN265">
        <v>623993</v>
      </c>
      <c r="BO265">
        <v>54.1</v>
      </c>
      <c r="BW265">
        <v>60</v>
      </c>
      <c r="BX265">
        <v>2</v>
      </c>
      <c r="BY265" t="s">
        <v>132</v>
      </c>
      <c r="BZ265">
        <v>7</v>
      </c>
      <c r="CA265">
        <v>2</v>
      </c>
      <c r="CB265">
        <v>7</v>
      </c>
      <c r="CC265">
        <v>2</v>
      </c>
      <c r="CD265">
        <v>2</v>
      </c>
      <c r="CE265">
        <v>7</v>
      </c>
      <c r="CF265">
        <v>7</v>
      </c>
      <c r="CG265">
        <v>2</v>
      </c>
      <c r="CH265" t="s">
        <v>126</v>
      </c>
      <c r="CI265" t="s">
        <v>126</v>
      </c>
      <c r="CJ265">
        <v>245</v>
      </c>
      <c r="CK265">
        <v>0</v>
      </c>
      <c r="CL265">
        <v>7.0000000000000007E-2</v>
      </c>
      <c r="CP265">
        <v>-7.0000000000000007E-2</v>
      </c>
      <c r="CR265">
        <v>5</v>
      </c>
      <c r="CS265">
        <v>5</v>
      </c>
      <c r="CT265">
        <v>0.98699999999999999</v>
      </c>
      <c r="CU265">
        <v>0.98699999999999999</v>
      </c>
      <c r="CV265">
        <v>30</v>
      </c>
      <c r="CW265">
        <v>24</v>
      </c>
      <c r="CX265">
        <v>31</v>
      </c>
      <c r="CY265">
        <v>24</v>
      </c>
      <c r="CZ265">
        <v>1</v>
      </c>
      <c r="DA265">
        <v>3</v>
      </c>
      <c r="DB265">
        <v>3</v>
      </c>
      <c r="DC265">
        <v>3</v>
      </c>
      <c r="DD265">
        <v>1</v>
      </c>
      <c r="DE265">
        <v>2</v>
      </c>
      <c r="DF265">
        <v>2.4300000000000002</v>
      </c>
      <c r="DG265">
        <v>1.37</v>
      </c>
      <c r="DH265">
        <v>-1.37</v>
      </c>
      <c r="DI265">
        <v>32.1</v>
      </c>
      <c r="DJ265" s="6">
        <f>(-AS265-SQRT(AS265^2-2*AV265*(50-BO265)))/AV265</f>
        <v>-3.3285514544566824E-2</v>
      </c>
      <c r="DK265" s="2">
        <f>AR265+AU265*$DJ265</f>
        <v>12.06738516200908</v>
      </c>
      <c r="DL265" s="2">
        <f>AS265+AV265*$DJ265</f>
        <v>-123.56084361899337</v>
      </c>
      <c r="DM265" s="2">
        <f>AT265+AW265*$DJ265</f>
        <v>-4.1713656191574842</v>
      </c>
      <c r="DN265" s="4">
        <f>(-DL265-SQRT(DL265^2-2*AV265*(BO265-17/12)))/AV265</f>
        <v>0.44485973269478352</v>
      </c>
      <c r="DO265" s="12">
        <f t="shared" si="77"/>
        <v>4.9037798934321941</v>
      </c>
      <c r="DP265" s="12">
        <f t="shared" si="78"/>
        <v>-113.2928406387328</v>
      </c>
      <c r="DQ265" s="12">
        <f t="shared" si="79"/>
        <v>-14.7022208013114</v>
      </c>
      <c r="DR265" s="5">
        <f>(2 *DK265 +AU265*$DN265)/2</f>
        <v>8.4855825277206378</v>
      </c>
      <c r="DS265" s="5">
        <f>(2 *DL265 +AV265*$DN265)/2</f>
        <v>-118.42684212886309</v>
      </c>
      <c r="DT265" s="5">
        <f>(2 *DM265 +AW265*$DN265)/2</f>
        <v>-9.4367932102344412</v>
      </c>
      <c r="DU265" s="5">
        <f>SQRT(DR265^2+DS265^2+DT265^2)</f>
        <v>119.10489122425723</v>
      </c>
      <c r="DV265" s="16">
        <f>DR265/$DU265</f>
        <v>7.1244618424137734E-2</v>
      </c>
      <c r="DW265" s="16">
        <f>DS265/$DU265</f>
        <v>-0.9943071263621116</v>
      </c>
      <c r="DX265" s="16">
        <f>DT265/$DU265</f>
        <v>-7.923094604457788E-2</v>
      </c>
      <c r="DY265" s="16">
        <f t="shared" si="80"/>
        <v>24.770893811636821</v>
      </c>
      <c r="DZ265" s="9">
        <f>AU265+$DY265*DV265</f>
        <v>-14.338272295701</v>
      </c>
      <c r="EA265" s="9">
        <f>AV265+$DY265*DW265</f>
        <v>-1.5484368015357219</v>
      </c>
      <c r="EB265" s="9">
        <f>AW265+$DY265*DX265+32.174</f>
        <v>6.5390738566749356</v>
      </c>
      <c r="EC265" s="9">
        <f t="shared" si="81"/>
        <v>15.834872776788155</v>
      </c>
      <c r="ED265" s="22">
        <f t="shared" si="82"/>
        <v>0.20735902262811168</v>
      </c>
      <c r="EE265" s="22">
        <f t="shared" si="83"/>
        <v>0.15937423563414177</v>
      </c>
      <c r="EF265" s="22">
        <f t="shared" si="84"/>
        <v>1498.0792488532018</v>
      </c>
      <c r="EG265" s="23">
        <f t="shared" si="85"/>
        <v>0.6922732203573021</v>
      </c>
      <c r="EH265" s="12">
        <f>IF(S265="L",1,-1)</f>
        <v>-1</v>
      </c>
      <c r="EI265" s="10">
        <f>DEGREES(ATAN(DM265/SQRT(DL265^2+DK265^2)))</f>
        <v>-1.9243998024234332</v>
      </c>
      <c r="EJ265" s="10">
        <f>-DEGREES(ATAN(DK265/SQRT(DL265^2+DM265^2)))*EH265</f>
        <v>5.5748609665952467</v>
      </c>
      <c r="EK265" s="10">
        <f>DEGREES(ATAN(DQ265/SQRT(DP265^2+DO265^2)))</f>
        <v>-7.3872163245252649</v>
      </c>
      <c r="EL265" s="10">
        <f>-DEGREES(ATAN(DO265/SQRT(DP265^2+DQ265^2)))*EH265</f>
        <v>2.4578657245041318</v>
      </c>
      <c r="EM265" s="15">
        <f>(AD265-D265- (DK265/DL265)*(17/12-BO265))*12*EH265</f>
        <v>16.502868338990808</v>
      </c>
      <c r="EN265" s="15">
        <f>(AE265-E265-(DM265/DL265)*(17/12-BO265)+0.5*32.174*DN265^2)*12</f>
        <v>9.1462667370157948</v>
      </c>
      <c r="EO265" s="15">
        <f t="shared" si="86"/>
        <v>18.867932018075187</v>
      </c>
      <c r="EP265" s="15">
        <f>EM265/DN265*0.4</f>
        <v>14.838716229965781</v>
      </c>
      <c r="EQ265" s="15">
        <f>EN265/DN265*0.4</f>
        <v>8.2239556110069536</v>
      </c>
      <c r="ER265" s="17">
        <f>SIN(RADIANS(CJ265))*EH265</f>
        <v>0.90630778703665005</v>
      </c>
      <c r="ES265" s="17">
        <f t="shared" si="87"/>
        <v>0.42261826174069916</v>
      </c>
      <c r="ET265" s="16">
        <f t="shared" si="88"/>
        <v>1</v>
      </c>
      <c r="EU265" s="20">
        <f>(0.5*DZ265*DN265^2)*12*EH265</f>
        <v>17.025280161803579</v>
      </c>
      <c r="EV265" s="20">
        <f>(0.5*EB265*DN265^2)*12</f>
        <v>7.7645034291890109</v>
      </c>
      <c r="EW265" s="20">
        <f t="shared" si="89"/>
        <v>18.712233380593307</v>
      </c>
      <c r="EX265" s="14">
        <f t="shared" si="90"/>
        <v>6.6237336124725488E-2</v>
      </c>
      <c r="EY265" s="14">
        <f t="shared" si="91"/>
        <v>-0.14362811540361964</v>
      </c>
      <c r="EZ265" s="5">
        <f t="shared" si="92"/>
        <v>-0.59728537426886774</v>
      </c>
      <c r="FA265" s="5">
        <f t="shared" si="93"/>
        <v>1.1723341048951772</v>
      </c>
      <c r="FB265" s="9">
        <f>IFERROR(INDEX('Pitcher Heights'!$B:$B,MATCH(H265,'Pitcher Heights'!A:A,0)),75)</f>
        <v>74</v>
      </c>
      <c r="FC265" s="26">
        <f>(9.58+0.31*FB265+1.02*ABS(D265)-2.57*E265-1.88*BE265)</f>
        <v>9.581500000000009</v>
      </c>
      <c r="FD265" s="26">
        <f>17.16 -0.25*FB265-0.85*ABS(D265)+2.53*E265+0.665*BE265</f>
        <v>14.136699999999999</v>
      </c>
      <c r="FE265" s="26">
        <f t="shared" si="94"/>
        <v>5.2572162299657723</v>
      </c>
      <c r="FF265" s="26">
        <f t="shared" si="95"/>
        <v>-5.9127443889930458</v>
      </c>
    </row>
    <row r="266" spans="1:162" x14ac:dyDescent="0.25">
      <c r="A266" t="s">
        <v>209</v>
      </c>
      <c r="B266" s="1">
        <v>45505</v>
      </c>
      <c r="C266">
        <v>85</v>
      </c>
      <c r="D266">
        <v>-1.55</v>
      </c>
      <c r="E266">
        <v>6.09</v>
      </c>
      <c r="F266" t="s">
        <v>178</v>
      </c>
      <c r="G266">
        <v>681807</v>
      </c>
      <c r="H266">
        <v>544150</v>
      </c>
      <c r="J266" t="s">
        <v>128</v>
      </c>
      <c r="O266">
        <v>14</v>
      </c>
      <c r="P266" t="s">
        <v>214</v>
      </c>
      <c r="Q266" t="s">
        <v>118</v>
      </c>
      <c r="R266" t="s">
        <v>118</v>
      </c>
      <c r="S266" t="s">
        <v>118</v>
      </c>
      <c r="T266" t="s">
        <v>120</v>
      </c>
      <c r="U266" t="s">
        <v>121</v>
      </c>
      <c r="V266" t="s">
        <v>129</v>
      </c>
      <c r="Y266">
        <v>2</v>
      </c>
      <c r="Z266">
        <v>2</v>
      </c>
      <c r="AA266">
        <v>2024</v>
      </c>
      <c r="AB266">
        <v>0.28000000000000003</v>
      </c>
      <c r="AC266">
        <v>0.61</v>
      </c>
      <c r="AD266">
        <v>0.98</v>
      </c>
      <c r="AE266">
        <v>1.8</v>
      </c>
      <c r="AG266">
        <v>647304</v>
      </c>
      <c r="AI266">
        <v>1</v>
      </c>
      <c r="AJ266">
        <v>5</v>
      </c>
      <c r="AK266" t="s">
        <v>123</v>
      </c>
      <c r="AR266">
        <v>5.39457979859068</v>
      </c>
      <c r="AS266">
        <v>-123.639086976702</v>
      </c>
      <c r="AT266">
        <v>-4.9746475213279204</v>
      </c>
      <c r="AU266">
        <v>1.83970863644607</v>
      </c>
      <c r="AV266">
        <v>24.3014450764529</v>
      </c>
      <c r="AW266">
        <v>-25.171721588266301</v>
      </c>
      <c r="AX266">
        <v>3.31</v>
      </c>
      <c r="AY266">
        <v>1.52</v>
      </c>
      <c r="AZ266">
        <v>201</v>
      </c>
      <c r="BA266">
        <v>77.7</v>
      </c>
      <c r="BB266">
        <v>57</v>
      </c>
      <c r="BC266">
        <v>85.6</v>
      </c>
      <c r="BD266">
        <v>2149</v>
      </c>
      <c r="BE266">
        <v>6.7</v>
      </c>
      <c r="BF266">
        <v>746607</v>
      </c>
      <c r="BG266">
        <v>668939</v>
      </c>
      <c r="BH266">
        <v>663624</v>
      </c>
      <c r="BI266">
        <v>702616</v>
      </c>
      <c r="BJ266">
        <v>602104</v>
      </c>
      <c r="BK266">
        <v>683002</v>
      </c>
      <c r="BL266">
        <v>681297</v>
      </c>
      <c r="BM266">
        <v>656775</v>
      </c>
      <c r="BN266">
        <v>623993</v>
      </c>
      <c r="BO266">
        <v>53.82</v>
      </c>
      <c r="BW266">
        <v>41</v>
      </c>
      <c r="BX266">
        <v>6</v>
      </c>
      <c r="BY266" t="s">
        <v>211</v>
      </c>
      <c r="BZ266">
        <v>5</v>
      </c>
      <c r="CA266">
        <v>2</v>
      </c>
      <c r="CB266">
        <v>5</v>
      </c>
      <c r="CC266">
        <v>2</v>
      </c>
      <c r="CD266">
        <v>2</v>
      </c>
      <c r="CE266">
        <v>5</v>
      </c>
      <c r="CF266">
        <v>5</v>
      </c>
      <c r="CG266">
        <v>2</v>
      </c>
      <c r="CH266" t="s">
        <v>126</v>
      </c>
      <c r="CI266" t="s">
        <v>126</v>
      </c>
      <c r="CJ266">
        <v>197</v>
      </c>
      <c r="CK266">
        <v>0</v>
      </c>
      <c r="CL266">
        <v>0</v>
      </c>
      <c r="CM266">
        <v>62.8</v>
      </c>
      <c r="CN266">
        <v>8.1</v>
      </c>
      <c r="CP266">
        <v>0</v>
      </c>
      <c r="CQ266">
        <v>88</v>
      </c>
      <c r="CR266">
        <v>3</v>
      </c>
      <c r="CS266">
        <v>3</v>
      </c>
      <c r="CT266">
        <v>0.9</v>
      </c>
      <c r="CU266">
        <v>0.9</v>
      </c>
      <c r="CV266">
        <v>34</v>
      </c>
      <c r="CW266">
        <v>28</v>
      </c>
      <c r="CX266">
        <v>35</v>
      </c>
      <c r="CY266">
        <v>29</v>
      </c>
      <c r="CZ266">
        <v>1</v>
      </c>
      <c r="DA266">
        <v>2</v>
      </c>
      <c r="DB266">
        <v>4</v>
      </c>
      <c r="DC266">
        <v>3</v>
      </c>
      <c r="DD266">
        <v>5</v>
      </c>
      <c r="DE266">
        <v>1</v>
      </c>
      <c r="DF266">
        <v>2.5499999999999998</v>
      </c>
      <c r="DG266">
        <v>-0.28000000000000003</v>
      </c>
      <c r="DH266">
        <v>-0.28000000000000003</v>
      </c>
      <c r="DI266">
        <v>36.200000000000003</v>
      </c>
      <c r="DJ266" s="6">
        <f>(-AS266-SQRT(AS266^2-2*AV266*(50-BO266)))/AV266</f>
        <v>-3.080313101674988E-2</v>
      </c>
      <c r="DK266" s="2">
        <f>AR266+AU266*$DJ266</f>
        <v>5.3379110124295854</v>
      </c>
      <c r="DL266" s="2">
        <f>AS266+AV266*$DJ266</f>
        <v>-124.38764757328833</v>
      </c>
      <c r="DM266" s="2">
        <f>AT266+AW266*$DJ266</f>
        <v>-4.1992796833274024</v>
      </c>
      <c r="DN266" s="4">
        <f>(-DL266-SQRT(DL266^2-2*AV266*(BO266-17/12)))/AV266</f>
        <v>0.44022119597516829</v>
      </c>
      <c r="DO266" s="12">
        <f t="shared" si="77"/>
        <v>6.1477897486117206</v>
      </c>
      <c r="DP266" s="12">
        <f t="shared" si="78"/>
        <v>-113.68963635780737</v>
      </c>
      <c r="DQ266" s="12">
        <f t="shared" si="79"/>
        <v>-15.280405065667956</v>
      </c>
      <c r="DR266" s="5">
        <f>(2 *DK266 +AU266*$DN266)/2</f>
        <v>5.742850380520653</v>
      </c>
      <c r="DS266" s="5">
        <f>(2 *DL266 +AV266*$DN266)/2</f>
        <v>-119.03864196554785</v>
      </c>
      <c r="DT266" s="5">
        <f>(2 *DM266 +AW266*$DN266)/2</f>
        <v>-9.7398423744976803</v>
      </c>
      <c r="DU266" s="5">
        <f>SQRT(DR266^2+DS266^2+DT266^2)</f>
        <v>119.57442511245871</v>
      </c>
      <c r="DV266" s="16">
        <f>DR266/$DU266</f>
        <v>4.802741368080634E-2</v>
      </c>
      <c r="DW266" s="16">
        <f>DS266/$DU266</f>
        <v>-0.99551924965219807</v>
      </c>
      <c r="DX266" s="16">
        <f>DT266/$DU266</f>
        <v>-8.1454227066845131E-2</v>
      </c>
      <c r="DY266" s="16">
        <f t="shared" si="80"/>
        <v>24.674565095974373</v>
      </c>
      <c r="DZ266" s="9">
        <f>AU266+$DY266*DV266</f>
        <v>3.0247641817044162</v>
      </c>
      <c r="EA266" s="9">
        <f>AV266+$DY266*DW266</f>
        <v>-0.26255945338582265</v>
      </c>
      <c r="EB266" s="9">
        <f>AW266+$DY266*DX266+32.174</f>
        <v>4.9924307836305495</v>
      </c>
      <c r="EC266" s="9">
        <f t="shared" si="81"/>
        <v>5.8431584738757678</v>
      </c>
      <c r="ED266" s="22">
        <f t="shared" si="82"/>
        <v>7.5916925975541394E-2</v>
      </c>
      <c r="EE266" s="22">
        <f t="shared" si="83"/>
        <v>4.2514270707529486E-2</v>
      </c>
      <c r="EF266" s="22">
        <f t="shared" si="84"/>
        <v>401.19924927701999</v>
      </c>
      <c r="EG266" s="23">
        <f t="shared" si="85"/>
        <v>0.1866911350753932</v>
      </c>
      <c r="EH266" s="12">
        <f>IF(S266="L",1,-1)</f>
        <v>-1</v>
      </c>
      <c r="EI266" s="10">
        <f>DEGREES(ATAN(DM266/SQRT(DL266^2+DK266^2)))</f>
        <v>-1.9317728095095508</v>
      </c>
      <c r="EJ266" s="10">
        <f>-DEGREES(ATAN(DK266/SQRT(DL266^2+DM266^2)))*EH266</f>
        <v>2.4558581815777476</v>
      </c>
      <c r="EK266" s="10">
        <f>DEGREES(ATAN(DQ266/SQRT(DP266^2+DO266^2)))</f>
        <v>-7.6439039396804276</v>
      </c>
      <c r="EL266" s="10">
        <f>-DEGREES(ATAN(DO266/SQRT(DP266^2+DQ266^2)))*EH266</f>
        <v>3.0677348045848118</v>
      </c>
      <c r="EM266" s="15">
        <f>(AD266-D266- (DK266/DL266)*(17/12-BO266))*12*EH266</f>
        <v>-3.3742660743022643</v>
      </c>
      <c r="EN266" s="15">
        <f>(AE266-E266-(DM266/DL266)*(17/12-BO266)+0.5*32.174*DN266^2)*12</f>
        <v>7.1603036161736426</v>
      </c>
      <c r="EO266" s="15">
        <f t="shared" si="86"/>
        <v>7.9155302675169246</v>
      </c>
      <c r="EP266" s="15">
        <f>EM266/DN266*0.4</f>
        <v>-3.0659732926559018</v>
      </c>
      <c r="EQ266" s="15">
        <f>EN266/DN266*0.4</f>
        <v>6.5060961913133655</v>
      </c>
      <c r="ER266" s="17">
        <f>SIN(RADIANS(CJ266))*EH266</f>
        <v>0.29237170472273677</v>
      </c>
      <c r="ES266" s="17">
        <f t="shared" si="87"/>
        <v>0.95630475596303544</v>
      </c>
      <c r="ET266" s="16">
        <f t="shared" si="88"/>
        <v>1</v>
      </c>
      <c r="EU266" s="20">
        <f>(0.5*DZ266*DN266^2)*12*EH266</f>
        <v>-3.5170996281353633</v>
      </c>
      <c r="EV266" s="20">
        <f>(0.5*EB266*DN266^2)*12</f>
        <v>5.8050397974179724</v>
      </c>
      <c r="EW266" s="20">
        <f t="shared" si="89"/>
        <v>6.7873762857113205</v>
      </c>
      <c r="EX266" s="14">
        <f t="shared" si="90"/>
        <v>-5.5015364033834597</v>
      </c>
      <c r="EY266" s="14">
        <f t="shared" si="91"/>
        <v>-0.68576042511848545</v>
      </c>
      <c r="EZ266" s="5">
        <f t="shared" si="92"/>
        <v>-5.6885431524006087</v>
      </c>
      <c r="FA266" s="5">
        <f t="shared" si="93"/>
        <v>-0.40935562462215014</v>
      </c>
      <c r="FB266" s="9">
        <f>IFERROR(INDEX('Pitcher Heights'!$B:$B,MATCH(H266,'Pitcher Heights'!A:A,0)),75)</f>
        <v>75</v>
      </c>
      <c r="FC266" s="26">
        <f>(9.58+0.31*FB266+1.02*ABS(D266)-2.57*E266-1.88*BE266)</f>
        <v>6.1637000000000022</v>
      </c>
      <c r="FD266" s="26">
        <f>17.16 -0.25*FB266-0.85*ABS(D266)+2.53*E266+0.665*BE266</f>
        <v>16.9557</v>
      </c>
      <c r="FE266" s="26">
        <f t="shared" si="94"/>
        <v>-9.2296732926559031</v>
      </c>
      <c r="FF266" s="26">
        <f t="shared" si="95"/>
        <v>-10.449603808686636</v>
      </c>
    </row>
    <row r="267" spans="1:162" x14ac:dyDescent="0.25">
      <c r="A267" t="s">
        <v>143</v>
      </c>
      <c r="B267" s="1">
        <v>45505</v>
      </c>
      <c r="C267">
        <v>89.8</v>
      </c>
      <c r="D267">
        <v>-1.34</v>
      </c>
      <c r="E267">
        <v>5.33</v>
      </c>
      <c r="F267" t="s">
        <v>134</v>
      </c>
      <c r="G267">
        <v>681297</v>
      </c>
      <c r="H267">
        <v>594902</v>
      </c>
      <c r="J267" t="s">
        <v>145</v>
      </c>
      <c r="O267">
        <v>7</v>
      </c>
      <c r="P267" t="s">
        <v>154</v>
      </c>
      <c r="Q267" t="s">
        <v>118</v>
      </c>
      <c r="R267" t="s">
        <v>119</v>
      </c>
      <c r="S267" t="s">
        <v>118</v>
      </c>
      <c r="T267" t="s">
        <v>120</v>
      </c>
      <c r="U267" t="s">
        <v>121</v>
      </c>
      <c r="V267" t="s">
        <v>129</v>
      </c>
      <c r="Y267">
        <v>2</v>
      </c>
      <c r="Z267">
        <v>1</v>
      </c>
      <c r="AA267">
        <v>2024</v>
      </c>
      <c r="AB267">
        <v>-0.74</v>
      </c>
      <c r="AC267">
        <v>1.1399999999999999</v>
      </c>
      <c r="AD267">
        <v>-0.38</v>
      </c>
      <c r="AE267">
        <v>1.91</v>
      </c>
      <c r="AI267">
        <v>0</v>
      </c>
      <c r="AJ267">
        <v>6</v>
      </c>
      <c r="AK267" t="s">
        <v>140</v>
      </c>
      <c r="AR267">
        <v>4.0035386794538903</v>
      </c>
      <c r="AS267">
        <v>-130.657689426882</v>
      </c>
      <c r="AT267">
        <v>-4.9741694874785303</v>
      </c>
      <c r="AU267">
        <v>-9.3146510198560009</v>
      </c>
      <c r="AV267">
        <v>26.526553938379799</v>
      </c>
      <c r="AW267">
        <v>-18.245877747292798</v>
      </c>
      <c r="AX267">
        <v>3.35</v>
      </c>
      <c r="AY267">
        <v>1.53</v>
      </c>
      <c r="BC267">
        <v>91</v>
      </c>
      <c r="BD267">
        <v>2090</v>
      </c>
      <c r="BE267">
        <v>6.9</v>
      </c>
      <c r="BF267">
        <v>746607</v>
      </c>
      <c r="BG267">
        <v>666310</v>
      </c>
      <c r="BH267">
        <v>647304</v>
      </c>
      <c r="BI267">
        <v>671289</v>
      </c>
      <c r="BJ267">
        <v>608070</v>
      </c>
      <c r="BK267">
        <v>677587</v>
      </c>
      <c r="BL267">
        <v>680757</v>
      </c>
      <c r="BM267">
        <v>657041</v>
      </c>
      <c r="BN267">
        <v>678877</v>
      </c>
      <c r="BO267">
        <v>53.56</v>
      </c>
      <c r="BW267">
        <v>44</v>
      </c>
      <c r="BX267">
        <v>4</v>
      </c>
      <c r="BY267" t="s">
        <v>144</v>
      </c>
      <c r="BZ267">
        <v>5</v>
      </c>
      <c r="CA267">
        <v>2</v>
      </c>
      <c r="CB267">
        <v>2</v>
      </c>
      <c r="CC267">
        <v>5</v>
      </c>
      <c r="CD267">
        <v>2</v>
      </c>
      <c r="CE267">
        <v>5</v>
      </c>
      <c r="CF267">
        <v>2</v>
      </c>
      <c r="CG267">
        <v>5</v>
      </c>
      <c r="CH267" t="s">
        <v>126</v>
      </c>
      <c r="CI267" t="s">
        <v>126</v>
      </c>
      <c r="CJ267">
        <v>214</v>
      </c>
      <c r="CK267">
        <v>0</v>
      </c>
      <c r="CL267">
        <v>-6.2E-2</v>
      </c>
      <c r="CP267">
        <v>6.2E-2</v>
      </c>
      <c r="CR267">
        <v>3</v>
      </c>
      <c r="CS267">
        <v>-3</v>
      </c>
      <c r="CT267">
        <v>0.872</v>
      </c>
      <c r="CU267">
        <v>0.128</v>
      </c>
      <c r="CV267">
        <v>32</v>
      </c>
      <c r="CW267">
        <v>24</v>
      </c>
      <c r="CX267">
        <v>32</v>
      </c>
      <c r="CY267">
        <v>24</v>
      </c>
      <c r="CZ267">
        <v>3</v>
      </c>
      <c r="DA267">
        <v>2</v>
      </c>
      <c r="DB267">
        <v>6</v>
      </c>
      <c r="DC267">
        <v>1</v>
      </c>
      <c r="DD267">
        <v>6</v>
      </c>
      <c r="DE267">
        <v>1</v>
      </c>
      <c r="DF267">
        <v>1.68</v>
      </c>
      <c r="DG267">
        <v>0.74</v>
      </c>
      <c r="DH267">
        <v>-0.74</v>
      </c>
      <c r="DI267">
        <v>41</v>
      </c>
      <c r="DJ267" s="6">
        <f>(-AS267-SQRT(AS267^2-2*AV267*(50-BO267)))/AV267</f>
        <v>-2.717182304775162E-2</v>
      </c>
      <c r="DK267" s="2">
        <f>AR267+AU267*$DJ267</f>
        <v>4.2566347287169766</v>
      </c>
      <c r="DL267" s="2">
        <f>AS267+AV267*$DJ267</f>
        <v>-131.3784642565623</v>
      </c>
      <c r="DM267" s="2">
        <f>AT267+AW267*$DJ267</f>
        <v>-4.4783957259781815</v>
      </c>
      <c r="DN267" s="4">
        <f>(-DL267-SQRT(DL267^2-2*AV267*(BO267-17/12)))/AV267</f>
        <v>0.41421530834901793</v>
      </c>
      <c r="DO267" s="12">
        <f t="shared" si="77"/>
        <v>0.39836368436382896</v>
      </c>
      <c r="DP267" s="12">
        <f t="shared" si="78"/>
        <v>-120.39075953753945</v>
      </c>
      <c r="DQ267" s="12">
        <f t="shared" si="79"/>
        <v>-12.036117603171553</v>
      </c>
      <c r="DR267" s="5">
        <f>(2 *DK267 +AU267*$DN267)/2</f>
        <v>2.327499206540403</v>
      </c>
      <c r="DS267" s="5">
        <f>(2 *DL267 +AV267*$DN267)/2</f>
        <v>-125.88461189705087</v>
      </c>
      <c r="DT267" s="5">
        <f>(2 *DM267 +AW267*$DN267)/2</f>
        <v>-8.257256664574868</v>
      </c>
      <c r="DU267" s="5">
        <f>SQRT(DR267^2+DS267^2+DT267^2)</f>
        <v>126.1766026355609</v>
      </c>
      <c r="DV267" s="16">
        <f>DR267/$DU267</f>
        <v>1.8446361353245327E-2</v>
      </c>
      <c r="DW267" s="16">
        <f>DS267/$DU267</f>
        <v>-0.99768585670868482</v>
      </c>
      <c r="DX267" s="16">
        <f>DT267/$DU267</f>
        <v>-6.544205892454176E-2</v>
      </c>
      <c r="DY267" s="16">
        <f t="shared" si="80"/>
        <v>27.548474107303111</v>
      </c>
      <c r="DZ267" s="9">
        <f>AU267+$DY267*DV267</f>
        <v>-8.806481911742166</v>
      </c>
      <c r="EA267" s="9">
        <f>AV267+$DY267*DW267</f>
        <v>-0.95816905238192618</v>
      </c>
      <c r="EB267" s="9">
        <f>AW267+$DY267*DX267+32.174</f>
        <v>12.125293386895859</v>
      </c>
      <c r="EC267" s="9">
        <f t="shared" si="81"/>
        <v>15.016489313853784</v>
      </c>
      <c r="ED267" s="22">
        <f t="shared" si="82"/>
        <v>0.17521783281672371</v>
      </c>
      <c r="EE267" s="22">
        <f t="shared" si="83"/>
        <v>0.12235207785498349</v>
      </c>
      <c r="EF267" s="22">
        <f t="shared" si="84"/>
        <v>1218.364553661602</v>
      </c>
      <c r="EG267" s="23">
        <f t="shared" si="85"/>
        <v>0.58294954720650816</v>
      </c>
      <c r="EH267" s="12">
        <f>IF(S267="L",1,-1)</f>
        <v>-1</v>
      </c>
      <c r="EI267" s="10">
        <f>DEGREES(ATAN(DM267/SQRT(DL267^2+DK267^2)))</f>
        <v>-1.9513049039850676</v>
      </c>
      <c r="EJ267" s="10">
        <f>-DEGREES(ATAN(DK267/SQRT(DL267^2+DM267^2)))*EH267</f>
        <v>1.8546456335636139</v>
      </c>
      <c r="EK267" s="10">
        <f>DEGREES(ATAN(DQ267/SQRT(DP267^2+DO267^2)))</f>
        <v>-5.709168102065612</v>
      </c>
      <c r="EL267" s="10">
        <f>-DEGREES(ATAN(DO267/SQRT(DP267^2+DQ267^2)))*EH267</f>
        <v>0.18864618144165979</v>
      </c>
      <c r="EM267" s="15">
        <f>(AD267-D267- (DK267/DL267)*(17/12-BO267))*12*EH267</f>
        <v>8.7531969621097776</v>
      </c>
      <c r="EN267" s="15">
        <f>(AE267-E267-(DM267/DL267)*(17/12-BO267)+0.5*32.174*DN267^2)*12</f>
        <v>13.410777810815768</v>
      </c>
      <c r="EO267" s="15">
        <f t="shared" si="86"/>
        <v>16.014600168238868</v>
      </c>
      <c r="EP267" s="15">
        <f>EM267/DN267*0.4</f>
        <v>8.4527990981292582</v>
      </c>
      <c r="EQ267" s="15">
        <f>EN267/DN267*0.4</f>
        <v>12.950538080563497</v>
      </c>
      <c r="ER267" s="17">
        <f>SIN(RADIANS(CJ267))*EH267</f>
        <v>0.55919290347074668</v>
      </c>
      <c r="ES267" s="17">
        <f t="shared" si="87"/>
        <v>0.82903757255504185</v>
      </c>
      <c r="ET267" s="16">
        <f t="shared" si="88"/>
        <v>1</v>
      </c>
      <c r="EU267" s="20">
        <f>(0.5*DZ267*DN267^2)*12*EH267</f>
        <v>9.0657969618732288</v>
      </c>
      <c r="EV267" s="20">
        <f>(0.5*EB267*DN267^2)*12</f>
        <v>12.48233392748725</v>
      </c>
      <c r="EW267" s="20">
        <f t="shared" si="89"/>
        <v>15.427162241682984</v>
      </c>
      <c r="EX267" s="14">
        <f t="shared" si="90"/>
        <v>0.43903731563224824</v>
      </c>
      <c r="EY267" s="14">
        <f t="shared" si="91"/>
        <v>-0.30736320877040768</v>
      </c>
      <c r="EZ267" s="5">
        <f t="shared" si="92"/>
        <v>-0.2020538038908235</v>
      </c>
      <c r="FA267" s="5">
        <f t="shared" si="93"/>
        <v>0.13407256189945116</v>
      </c>
      <c r="FB267" s="9">
        <f>IFERROR(INDEX('Pitcher Heights'!$B:$B,MATCH(H267,'Pitcher Heights'!A:A,0)),75)</f>
        <v>76</v>
      </c>
      <c r="FC267" s="26">
        <f>(9.58+0.31*FB267+1.02*ABS(D267)-2.57*E267-1.88*BE267)</f>
        <v>7.8366999999999987</v>
      </c>
      <c r="FD267" s="26">
        <f>17.16 -0.25*FB267-0.85*ABS(D267)+2.53*E267+0.665*BE267</f>
        <v>15.0944</v>
      </c>
      <c r="FE267" s="26">
        <f t="shared" si="94"/>
        <v>0.61609909812925956</v>
      </c>
      <c r="FF267" s="26">
        <f t="shared" si="95"/>
        <v>-2.1438619194365032</v>
      </c>
    </row>
    <row r="268" spans="1:162" x14ac:dyDescent="0.25">
      <c r="A268" t="s">
        <v>143</v>
      </c>
      <c r="B268" s="1">
        <v>45505</v>
      </c>
      <c r="C268">
        <v>93.3</v>
      </c>
      <c r="D268">
        <v>-1.34</v>
      </c>
      <c r="E268">
        <v>6.35</v>
      </c>
      <c r="F268" t="s">
        <v>178</v>
      </c>
      <c r="G268">
        <v>647304</v>
      </c>
      <c r="H268">
        <v>544150</v>
      </c>
      <c r="J268" t="s">
        <v>182</v>
      </c>
      <c r="O268">
        <v>3</v>
      </c>
      <c r="P268" t="s">
        <v>179</v>
      </c>
      <c r="Q268" t="s">
        <v>118</v>
      </c>
      <c r="R268" t="s">
        <v>119</v>
      </c>
      <c r="S268" t="s">
        <v>118</v>
      </c>
      <c r="T268" t="s">
        <v>120</v>
      </c>
      <c r="U268" t="s">
        <v>121</v>
      </c>
      <c r="V268" t="s">
        <v>129</v>
      </c>
      <c r="Y268">
        <v>1</v>
      </c>
      <c r="Z268">
        <v>1</v>
      </c>
      <c r="AA268">
        <v>2024</v>
      </c>
      <c r="AB268">
        <v>-0.15</v>
      </c>
      <c r="AC268">
        <v>1.23</v>
      </c>
      <c r="AD268">
        <v>0.8</v>
      </c>
      <c r="AE268">
        <v>3.19</v>
      </c>
      <c r="AI268">
        <v>0</v>
      </c>
      <c r="AJ268">
        <v>7</v>
      </c>
      <c r="AK268" t="s">
        <v>123</v>
      </c>
      <c r="AR268">
        <v>5.8950994933977698</v>
      </c>
      <c r="AS268">
        <v>-135.76482036598301</v>
      </c>
      <c r="AT268">
        <v>-5.1341970541614597</v>
      </c>
      <c r="AU268">
        <v>-3.18017983543431</v>
      </c>
      <c r="AV268">
        <v>29.106977317609399</v>
      </c>
      <c r="AW268">
        <v>-16.008205576125899</v>
      </c>
      <c r="AX268">
        <v>3.13</v>
      </c>
      <c r="AY268">
        <v>1.5</v>
      </c>
      <c r="BC268">
        <v>94.1</v>
      </c>
      <c r="BD268">
        <v>2332</v>
      </c>
      <c r="BE268">
        <v>6.7</v>
      </c>
      <c r="BF268">
        <v>746607</v>
      </c>
      <c r="BG268">
        <v>668939</v>
      </c>
      <c r="BH268">
        <v>663624</v>
      </c>
      <c r="BI268">
        <v>702616</v>
      </c>
      <c r="BJ268">
        <v>602104</v>
      </c>
      <c r="BK268">
        <v>683002</v>
      </c>
      <c r="BL268">
        <v>681297</v>
      </c>
      <c r="BM268">
        <v>656775</v>
      </c>
      <c r="BN268">
        <v>623993</v>
      </c>
      <c r="BO268">
        <v>53.78</v>
      </c>
      <c r="BW268">
        <v>56</v>
      </c>
      <c r="BX268">
        <v>3</v>
      </c>
      <c r="BY268" t="s">
        <v>144</v>
      </c>
      <c r="BZ268">
        <v>7</v>
      </c>
      <c r="CA268">
        <v>2</v>
      </c>
      <c r="CB268">
        <v>7</v>
      </c>
      <c r="CC268">
        <v>2</v>
      </c>
      <c r="CD268">
        <v>2</v>
      </c>
      <c r="CE268">
        <v>7</v>
      </c>
      <c r="CF268">
        <v>7</v>
      </c>
      <c r="CG268">
        <v>2</v>
      </c>
      <c r="CH268" t="s">
        <v>125</v>
      </c>
      <c r="CI268" t="s">
        <v>126</v>
      </c>
      <c r="CJ268">
        <v>208</v>
      </c>
      <c r="CK268">
        <v>0</v>
      </c>
      <c r="CL268">
        <v>-5.0999999999999997E-2</v>
      </c>
      <c r="CM268">
        <v>66.2</v>
      </c>
      <c r="CN268">
        <v>6.2</v>
      </c>
      <c r="CP268">
        <v>5.0999999999999997E-2</v>
      </c>
      <c r="CR268">
        <v>5</v>
      </c>
      <c r="CS268">
        <v>5</v>
      </c>
      <c r="CT268">
        <v>0.98799999999999999</v>
      </c>
      <c r="CU268">
        <v>0.98799999999999999</v>
      </c>
      <c r="CV268">
        <v>34</v>
      </c>
      <c r="CW268">
        <v>27</v>
      </c>
      <c r="CX268">
        <v>35</v>
      </c>
      <c r="CY268">
        <v>27</v>
      </c>
      <c r="CZ268">
        <v>1</v>
      </c>
      <c r="DA268">
        <v>3</v>
      </c>
      <c r="DB268">
        <v>4</v>
      </c>
      <c r="DC268">
        <v>2</v>
      </c>
      <c r="DD268">
        <v>5</v>
      </c>
      <c r="DE268">
        <v>1</v>
      </c>
      <c r="DF268">
        <v>1.38</v>
      </c>
      <c r="DG268">
        <v>0.15</v>
      </c>
      <c r="DH268">
        <v>-0.15</v>
      </c>
      <c r="DI268">
        <v>44</v>
      </c>
      <c r="DJ268" s="6">
        <f>(-AS268-SQRT(AS268^2-2*AV268*(50-BO268)))/AV268</f>
        <v>-2.7759658878978358E-2</v>
      </c>
      <c r="DK268" s="2">
        <f>AR268+AU268*$DJ268</f>
        <v>5.9833802008032322</v>
      </c>
      <c r="DL268" s="2">
        <f>AS268+AV268*$DJ268</f>
        <v>-136.57282012731801</v>
      </c>
      <c r="DM268" s="2">
        <f>AT268+AW268*$DJ268</f>
        <v>-4.6898147281036451</v>
      </c>
      <c r="DN268" s="4">
        <f>(-DL268-SQRT(DL268^2-2*AV268*(BO268-17/12)))/AV268</f>
        <v>0.40050241836866363</v>
      </c>
      <c r="DO268" s="12">
        <f t="shared" si="77"/>
        <v>4.709710485864532</v>
      </c>
      <c r="DP268" s="12">
        <f t="shared" si="78"/>
        <v>-124.91540532021361</v>
      </c>
      <c r="DQ268" s="12">
        <f t="shared" si="79"/>
        <v>-11.101139775084793</v>
      </c>
      <c r="DR268" s="5">
        <f>(2 *DK268 +AU268*$DN268)/2</f>
        <v>5.3465453433338821</v>
      </c>
      <c r="DS268" s="5">
        <f>(2 *DL268 +AV268*$DN268)/2</f>
        <v>-130.7441127237658</v>
      </c>
      <c r="DT268" s="5">
        <f>(2 *DM268 +AW268*$DN268)/2</f>
        <v>-7.8954772515942189</v>
      </c>
      <c r="DU268" s="5">
        <f>SQRT(DR268^2+DS268^2+DT268^2)</f>
        <v>131.09136935764897</v>
      </c>
      <c r="DV268" s="16">
        <f>DR268/$DU268</f>
        <v>4.0784876758341068E-2</v>
      </c>
      <c r="DW268" s="16">
        <f>DS268/$DU268</f>
        <v>-0.99735103359141997</v>
      </c>
      <c r="DX268" s="16">
        <f>DT268/$DU268</f>
        <v>-6.0228810563824738E-2</v>
      </c>
      <c r="DY268" s="16">
        <f t="shared" si="80"/>
        <v>30.133223725066546</v>
      </c>
      <c r="DZ268" s="9">
        <f>AU268+$DY268*DV268</f>
        <v>-1.9512000194759518</v>
      </c>
      <c r="EA268" s="9">
        <f>AV268+$DY268*DW268</f>
        <v>-0.94642451002722083</v>
      </c>
      <c r="EB268" s="9">
        <f>AW268+$DY268*DX268+32.174</f>
        <v>14.350906200459718</v>
      </c>
      <c r="EC268" s="9">
        <f t="shared" si="81"/>
        <v>14.513835111491945</v>
      </c>
      <c r="ED268" s="22">
        <f t="shared" si="82"/>
        <v>0.15689226655439181</v>
      </c>
      <c r="EE268" s="22">
        <f t="shared" si="83"/>
        <v>0.10443452960920567</v>
      </c>
      <c r="EF268" s="22">
        <f t="shared" si="84"/>
        <v>1080.4515368411487</v>
      </c>
      <c r="EG268" s="23">
        <f t="shared" si="85"/>
        <v>0.46331541030924045</v>
      </c>
      <c r="EH268" s="12">
        <f>IF(S268="L",1,-1)</f>
        <v>-1</v>
      </c>
      <c r="EI268" s="10">
        <f>DEGREES(ATAN(DM268/SQRT(DL268^2+DK268^2)))</f>
        <v>-1.9648407566071557</v>
      </c>
      <c r="EJ268" s="10">
        <f>-DEGREES(ATAN(DK268/SQRT(DL268^2+DM268^2)))*EH268</f>
        <v>2.5071005093381098</v>
      </c>
      <c r="EK268" s="10">
        <f>DEGREES(ATAN(DQ268/SQRT(DP268^2+DO268^2)))</f>
        <v>-5.0749051487459287</v>
      </c>
      <c r="EL268" s="10">
        <f>-DEGREES(ATAN(DO268/SQRT(DP268^2+DQ268^2)))*EH268</f>
        <v>2.1507431808790765</v>
      </c>
      <c r="EM268" s="15">
        <f>(AD268-D268- (DK268/DL268)*(17/12-BO268))*12*EH268</f>
        <v>1.8490264891050643</v>
      </c>
      <c r="EN268" s="15">
        <f>(AE268-E268-(DM268/DL268)*(17/12-BO268)+0.5*32.174*DN268^2)*12</f>
        <v>14.622120913107198</v>
      </c>
      <c r="EO268" s="15">
        <f t="shared" si="86"/>
        <v>14.738565702093915</v>
      </c>
      <c r="EP268" s="15">
        <f>EM268/DN268*0.4</f>
        <v>1.8467069403840952</v>
      </c>
      <c r="EQ268" s="15">
        <f>EN268/DN268*0.4</f>
        <v>14.603777897438306</v>
      </c>
      <c r="ER268" s="17">
        <f>SIN(RADIANS(CJ268))*EH268</f>
        <v>0.46947156278589086</v>
      </c>
      <c r="ES268" s="17">
        <f t="shared" si="87"/>
        <v>0.88294759285892688</v>
      </c>
      <c r="ET268" s="16">
        <f t="shared" si="88"/>
        <v>1</v>
      </c>
      <c r="EU268" s="20">
        <f>(0.5*DZ268*DN268^2)*12*EH268</f>
        <v>1.8778605037852021</v>
      </c>
      <c r="EV268" s="20">
        <f>(0.5*EB268*DN268^2)*12</f>
        <v>13.811500450172893</v>
      </c>
      <c r="EW268" s="20">
        <f t="shared" si="89"/>
        <v>13.938576138071005</v>
      </c>
      <c r="EX268" s="14">
        <f t="shared" si="90"/>
        <v>-4.6659046187651194</v>
      </c>
      <c r="EY268" s="14">
        <f t="shared" si="91"/>
        <v>1.5044682011822221</v>
      </c>
      <c r="EZ268" s="5">
        <f t="shared" si="92"/>
        <v>-5.0703109842794971</v>
      </c>
      <c r="FA268" s="5">
        <f t="shared" si="93"/>
        <v>1.6087398042502361</v>
      </c>
      <c r="FB268" s="9">
        <f>IFERROR(INDEX('Pitcher Heights'!$B:$B,MATCH(H268,'Pitcher Heights'!A:A,0)),75)</f>
        <v>75</v>
      </c>
      <c r="FC268" s="26">
        <f>(9.58+0.31*FB268+1.02*ABS(D268)-2.57*E268-1.88*BE268)</f>
        <v>5.2812999999999981</v>
      </c>
      <c r="FD268" s="26">
        <f>17.16 -0.25*FB268-0.85*ABS(D268)+2.53*E268+0.665*BE268</f>
        <v>17.791999999999998</v>
      </c>
      <c r="FE268" s="26">
        <f t="shared" si="94"/>
        <v>-3.4345930596159029</v>
      </c>
      <c r="FF268" s="26">
        <f t="shared" si="95"/>
        <v>-3.1882221025616921</v>
      </c>
    </row>
    <row r="269" spans="1:162" x14ac:dyDescent="0.25">
      <c r="A269" t="s">
        <v>127</v>
      </c>
      <c r="B269" s="1">
        <v>45505</v>
      </c>
      <c r="C269">
        <v>89.7</v>
      </c>
      <c r="D269">
        <v>-1.36</v>
      </c>
      <c r="E269">
        <v>5.26</v>
      </c>
      <c r="F269" t="s">
        <v>134</v>
      </c>
      <c r="G269">
        <v>663624</v>
      </c>
      <c r="H269">
        <v>594902</v>
      </c>
      <c r="J269" t="s">
        <v>116</v>
      </c>
      <c r="O269">
        <v>14</v>
      </c>
      <c r="P269" t="s">
        <v>190</v>
      </c>
      <c r="Q269" t="s">
        <v>118</v>
      </c>
      <c r="R269" t="s">
        <v>118</v>
      </c>
      <c r="S269" t="s">
        <v>118</v>
      </c>
      <c r="T269" t="s">
        <v>120</v>
      </c>
      <c r="U269" t="s">
        <v>121</v>
      </c>
      <c r="V269" t="s">
        <v>122</v>
      </c>
      <c r="Y269">
        <v>2</v>
      </c>
      <c r="Z269">
        <v>2</v>
      </c>
      <c r="AA269">
        <v>2024</v>
      </c>
      <c r="AB269">
        <v>-0.92</v>
      </c>
      <c r="AC269">
        <v>0.91</v>
      </c>
      <c r="AD269">
        <v>0.91</v>
      </c>
      <c r="AE269">
        <v>1.61</v>
      </c>
      <c r="AI269">
        <v>0</v>
      </c>
      <c r="AJ269">
        <v>2</v>
      </c>
      <c r="AK269" t="s">
        <v>140</v>
      </c>
      <c r="AR269">
        <v>7.6662815110621603</v>
      </c>
      <c r="AS269">
        <v>-130.41440642521101</v>
      </c>
      <c r="AT269">
        <v>-5.0626299377536199</v>
      </c>
      <c r="AU269">
        <v>-12.0489972711344</v>
      </c>
      <c r="AV269">
        <v>25.306984574823201</v>
      </c>
      <c r="AW269">
        <v>-20.879422585363098</v>
      </c>
      <c r="AX269">
        <v>3.68</v>
      </c>
      <c r="AY269">
        <v>1.83</v>
      </c>
      <c r="BC269">
        <v>91.2</v>
      </c>
      <c r="BD269">
        <v>2013</v>
      </c>
      <c r="BE269">
        <v>7.1</v>
      </c>
      <c r="BF269">
        <v>746607</v>
      </c>
      <c r="BG269">
        <v>666310</v>
      </c>
      <c r="BH269">
        <v>647304</v>
      </c>
      <c r="BI269">
        <v>671289</v>
      </c>
      <c r="BJ269">
        <v>608070</v>
      </c>
      <c r="BK269">
        <v>677587</v>
      </c>
      <c r="BL269">
        <v>680757</v>
      </c>
      <c r="BM269">
        <v>657041</v>
      </c>
      <c r="BN269">
        <v>678877</v>
      </c>
      <c r="BO269">
        <v>53.45</v>
      </c>
      <c r="BW269">
        <v>12</v>
      </c>
      <c r="BX269">
        <v>5</v>
      </c>
      <c r="BY269" t="s">
        <v>130</v>
      </c>
      <c r="BZ269">
        <v>2</v>
      </c>
      <c r="CA269">
        <v>1</v>
      </c>
      <c r="CB269">
        <v>1</v>
      </c>
      <c r="CC269">
        <v>2</v>
      </c>
      <c r="CD269">
        <v>1</v>
      </c>
      <c r="CE269">
        <v>2</v>
      </c>
      <c r="CF269">
        <v>1</v>
      </c>
      <c r="CG269">
        <v>2</v>
      </c>
      <c r="CH269" t="s">
        <v>142</v>
      </c>
      <c r="CI269" t="s">
        <v>126</v>
      </c>
      <c r="CJ269">
        <v>219</v>
      </c>
      <c r="CK269">
        <v>0</v>
      </c>
      <c r="CL269">
        <v>9.6000000000000002E-2</v>
      </c>
      <c r="CP269">
        <v>-9.6000000000000002E-2</v>
      </c>
      <c r="CR269">
        <v>1</v>
      </c>
      <c r="CS269">
        <v>-1</v>
      </c>
      <c r="CT269">
        <v>0.60799999999999998</v>
      </c>
      <c r="CU269">
        <v>0.39200000000000002</v>
      </c>
      <c r="CV269">
        <v>32</v>
      </c>
      <c r="CW269">
        <v>27</v>
      </c>
      <c r="CX269">
        <v>32</v>
      </c>
      <c r="CY269">
        <v>27</v>
      </c>
      <c r="CZ269">
        <v>1</v>
      </c>
      <c r="DA269">
        <v>0</v>
      </c>
      <c r="DB269">
        <v>6</v>
      </c>
      <c r="DC269">
        <v>1</v>
      </c>
      <c r="DD269">
        <v>6</v>
      </c>
      <c r="DE269">
        <v>1</v>
      </c>
      <c r="DF269">
        <v>1.91</v>
      </c>
      <c r="DG269">
        <v>0.92</v>
      </c>
      <c r="DH269">
        <v>0.92</v>
      </c>
      <c r="DI269">
        <v>37.6</v>
      </c>
      <c r="DJ269" s="6">
        <f>(-AS269-SQRT(AS269^2-2*AV269*(50-BO269)))/AV269</f>
        <v>-2.6386578607027571E-2</v>
      </c>
      <c r="DK269" s="2">
        <f>AR269+AU269*$DJ269</f>
        <v>7.9842133246928091</v>
      </c>
      <c r="DL269" s="2">
        <f>AS269+AV269*$DJ269</f>
        <v>-131.08217116300142</v>
      </c>
      <c r="DM269" s="2">
        <f>AT269+AW269*$DJ269</f>
        <v>-4.5116934124355899</v>
      </c>
      <c r="DN269" s="4">
        <f>(-DL269-SQRT(DL269^2-2*AV269*(BO269-17/12)))/AV269</f>
        <v>0.41345339131918135</v>
      </c>
      <c r="DO269" s="12">
        <f t="shared" si="77"/>
        <v>3.0025145409467298</v>
      </c>
      <c r="DP269" s="12">
        <f t="shared" si="78"/>
        <v>-120.61891256647856</v>
      </c>
      <c r="DQ269" s="12">
        <f t="shared" si="79"/>
        <v>-13.144361489140273</v>
      </c>
      <c r="DR269" s="5">
        <f>(2 *DK269 +AU269*$DN269)/2</f>
        <v>5.4933639328197694</v>
      </c>
      <c r="DS269" s="5">
        <f>(2 *DL269 +AV269*$DN269)/2</f>
        <v>-125.85054186473999</v>
      </c>
      <c r="DT269" s="5">
        <f>(2 *DM269 +AW269*$DN269)/2</f>
        <v>-8.8280274507879319</v>
      </c>
      <c r="DU269" s="5">
        <f>SQRT(DR269^2+DS269^2+DT269^2)</f>
        <v>126.27933324031666</v>
      </c>
      <c r="DV269" s="16">
        <f>DR269/$DU269</f>
        <v>4.3501686236857059E-2</v>
      </c>
      <c r="DW269" s="16">
        <f>DS269/$DU269</f>
        <v>-0.99660442160586438</v>
      </c>
      <c r="DX269" s="16">
        <f>DT269/$DU269</f>
        <v>-6.9908727138966592E-2</v>
      </c>
      <c r="DY269" s="16">
        <f t="shared" si="80"/>
        <v>26.534793954167629</v>
      </c>
      <c r="DZ269" s="9">
        <f>AU269+$DY269*DV269</f>
        <v>-10.894688990180548</v>
      </c>
      <c r="EA269" s="9">
        <f>AV269+$DY269*DW269</f>
        <v>-1.1377084063008169</v>
      </c>
      <c r="EB269" s="9">
        <f>AW269+$DY269*DX269+32.174</f>
        <v>9.4395637444062963</v>
      </c>
      <c r="EC269" s="9">
        <f t="shared" si="81"/>
        <v>14.460082720898889</v>
      </c>
      <c r="ED269" s="22">
        <f t="shared" si="82"/>
        <v>0.16845106827241926</v>
      </c>
      <c r="EE269" s="22">
        <f t="shared" si="83"/>
        <v>0.11550872979269827</v>
      </c>
      <c r="EF269" s="22">
        <f t="shared" si="84"/>
        <v>1151.1559559204366</v>
      </c>
      <c r="EG269" s="23">
        <f t="shared" si="85"/>
        <v>0.57186088222575093</v>
      </c>
      <c r="EH269" s="12">
        <f>IF(S269="L",1,-1)</f>
        <v>-1</v>
      </c>
      <c r="EI269" s="10">
        <f>DEGREES(ATAN(DM269/SQRT(DL269^2+DK269^2)))</f>
        <v>-1.9676311066040233</v>
      </c>
      <c r="EJ269" s="10">
        <f>-DEGREES(ATAN(DK269/SQRT(DL269^2+DM269^2)))*EH269</f>
        <v>3.4835212136119154</v>
      </c>
      <c r="EK269" s="10">
        <f>DEGREES(ATAN(DQ269/SQRT(DP269^2+DO269^2)))</f>
        <v>-6.2173154542782871</v>
      </c>
      <c r="EL269" s="10">
        <f>-DEGREES(ATAN(DO269/SQRT(DP269^2+DQ269^2)))*EH269</f>
        <v>1.4175559156477673</v>
      </c>
      <c r="EM269" s="15">
        <f>(AD269-D269- (DK269/DL269)*(17/12-BO269))*12*EH269</f>
        <v>10.792195802882217</v>
      </c>
      <c r="EN269" s="15">
        <f>(AE269-E269-(DM269/DL269)*(17/12-BO269)+0.5*32.174*DN269^2)*12</f>
        <v>10.690766989306386</v>
      </c>
      <c r="EO269" s="15">
        <f t="shared" si="86"/>
        <v>15.190917979746704</v>
      </c>
      <c r="EP269" s="15">
        <f>EM269/DN269*0.4</f>
        <v>10.441027723534395</v>
      </c>
      <c r="EQ269" s="15">
        <f>EN269/DN269*0.4</f>
        <v>10.34289930983126</v>
      </c>
      <c r="ER269" s="17">
        <f>SIN(RADIANS(CJ269))*EH269</f>
        <v>0.62932039104983761</v>
      </c>
      <c r="ES269" s="17">
        <f t="shared" si="87"/>
        <v>0.77714596145697079</v>
      </c>
      <c r="ET269" s="16">
        <f t="shared" si="88"/>
        <v>1</v>
      </c>
      <c r="EU269" s="20">
        <f>(0.5*DZ269*DN269^2)*12*EH269</f>
        <v>11.174271122051803</v>
      </c>
      <c r="EV269" s="20">
        <f>(0.5*EB269*DN269^2)*12</f>
        <v>9.6818041018845484</v>
      </c>
      <c r="EW269" s="20">
        <f t="shared" si="89"/>
        <v>14.785183995351202</v>
      </c>
      <c r="EX269" s="14">
        <f t="shared" si="90"/>
        <v>1.8696533483535838</v>
      </c>
      <c r="EY269" s="14">
        <f t="shared" si="91"/>
        <v>-1.8084419295008782</v>
      </c>
      <c r="EZ269" s="5">
        <f t="shared" si="92"/>
        <v>1.2322413594620123</v>
      </c>
      <c r="FA269" s="5">
        <f t="shared" si="93"/>
        <v>-1.1147935694778504</v>
      </c>
      <c r="FB269" s="9">
        <f>IFERROR(INDEX('Pitcher Heights'!$B:$B,MATCH(H269,'Pitcher Heights'!A:A,0)),75)</f>
        <v>76</v>
      </c>
      <c r="FC269" s="26">
        <f>(9.58+0.31*FB269+1.02*ABS(D269)-2.57*E269-1.88*BE269)</f>
        <v>7.6610000000000014</v>
      </c>
      <c r="FD269" s="26">
        <f>17.16 -0.25*FB269-0.85*ABS(D269)+2.53*E269+0.665*BE269</f>
        <v>15.033299999999997</v>
      </c>
      <c r="FE269" s="26">
        <f t="shared" si="94"/>
        <v>2.7800277235343938</v>
      </c>
      <c r="FF269" s="26">
        <f t="shared" si="95"/>
        <v>-4.6904006901687367</v>
      </c>
    </row>
    <row r="270" spans="1:162" x14ac:dyDescent="0.25">
      <c r="A270" t="s">
        <v>131</v>
      </c>
      <c r="B270" s="1">
        <v>45505</v>
      </c>
      <c r="C270">
        <v>85.4</v>
      </c>
      <c r="D270">
        <v>-1.58</v>
      </c>
      <c r="E270">
        <v>5.85</v>
      </c>
      <c r="F270" t="s">
        <v>178</v>
      </c>
      <c r="G270">
        <v>681807</v>
      </c>
      <c r="H270">
        <v>544150</v>
      </c>
      <c r="J270" t="s">
        <v>116</v>
      </c>
      <c r="O270">
        <v>14</v>
      </c>
      <c r="P270" t="s">
        <v>214</v>
      </c>
      <c r="Q270" t="s">
        <v>118</v>
      </c>
      <c r="R270" t="s">
        <v>118</v>
      </c>
      <c r="S270" t="s">
        <v>118</v>
      </c>
      <c r="T270" t="s">
        <v>120</v>
      </c>
      <c r="U270" t="s">
        <v>121</v>
      </c>
      <c r="V270" t="s">
        <v>122</v>
      </c>
      <c r="Y270">
        <v>2</v>
      </c>
      <c r="Z270">
        <v>2</v>
      </c>
      <c r="AA270">
        <v>2024</v>
      </c>
      <c r="AB270">
        <v>-1.28</v>
      </c>
      <c r="AC270">
        <v>0.67</v>
      </c>
      <c r="AD270">
        <v>1.21</v>
      </c>
      <c r="AE270">
        <v>1.66</v>
      </c>
      <c r="AG270">
        <v>647304</v>
      </c>
      <c r="AI270">
        <v>1</v>
      </c>
      <c r="AJ270">
        <v>5</v>
      </c>
      <c r="AK270" t="s">
        <v>123</v>
      </c>
      <c r="AR270">
        <v>9.2451959047926202</v>
      </c>
      <c r="AS270">
        <v>-123.983777834283</v>
      </c>
      <c r="AT270">
        <v>-4.9987030723966104</v>
      </c>
      <c r="AU270">
        <v>-15.033572885723901</v>
      </c>
      <c r="AV270">
        <v>23.3459352685502</v>
      </c>
      <c r="AW270">
        <v>-24.456485747644699</v>
      </c>
      <c r="AX270">
        <v>3.35</v>
      </c>
      <c r="AY270">
        <v>1.55</v>
      </c>
      <c r="BC270">
        <v>86.5</v>
      </c>
      <c r="BD270">
        <v>2110</v>
      </c>
      <c r="BE270">
        <v>7</v>
      </c>
      <c r="BF270">
        <v>746607</v>
      </c>
      <c r="BG270">
        <v>668939</v>
      </c>
      <c r="BH270">
        <v>663624</v>
      </c>
      <c r="BI270">
        <v>702616</v>
      </c>
      <c r="BJ270">
        <v>602104</v>
      </c>
      <c r="BK270">
        <v>683002</v>
      </c>
      <c r="BL270">
        <v>681297</v>
      </c>
      <c r="BM270">
        <v>656775</v>
      </c>
      <c r="BN270">
        <v>623993</v>
      </c>
      <c r="BO270">
        <v>53.5</v>
      </c>
      <c r="BW270">
        <v>41</v>
      </c>
      <c r="BX270">
        <v>7</v>
      </c>
      <c r="BY270" t="s">
        <v>132</v>
      </c>
      <c r="BZ270">
        <v>5</v>
      </c>
      <c r="CA270">
        <v>2</v>
      </c>
      <c r="CB270">
        <v>5</v>
      </c>
      <c r="CC270">
        <v>2</v>
      </c>
      <c r="CD270">
        <v>2</v>
      </c>
      <c r="CE270">
        <v>5</v>
      </c>
      <c r="CF270">
        <v>5</v>
      </c>
      <c r="CG270">
        <v>2</v>
      </c>
      <c r="CH270" t="s">
        <v>126</v>
      </c>
      <c r="CI270" t="s">
        <v>126</v>
      </c>
      <c r="CJ270">
        <v>234</v>
      </c>
      <c r="CK270">
        <v>0</v>
      </c>
      <c r="CL270">
        <v>9.0999999999999998E-2</v>
      </c>
      <c r="CP270">
        <v>-9.0999999999999998E-2</v>
      </c>
      <c r="CR270">
        <v>3</v>
      </c>
      <c r="CS270">
        <v>3</v>
      </c>
      <c r="CT270">
        <v>0.9</v>
      </c>
      <c r="CU270">
        <v>0.9</v>
      </c>
      <c r="CV270">
        <v>34</v>
      </c>
      <c r="CW270">
        <v>28</v>
      </c>
      <c r="CX270">
        <v>35</v>
      </c>
      <c r="CY270">
        <v>29</v>
      </c>
      <c r="CZ270">
        <v>1</v>
      </c>
      <c r="DA270">
        <v>2</v>
      </c>
      <c r="DB270">
        <v>4</v>
      </c>
      <c r="DC270">
        <v>3</v>
      </c>
      <c r="DD270">
        <v>5</v>
      </c>
      <c r="DE270">
        <v>1</v>
      </c>
      <c r="DF270">
        <v>2.46</v>
      </c>
      <c r="DG270">
        <v>1.28</v>
      </c>
      <c r="DH270">
        <v>1.28</v>
      </c>
      <c r="DI270">
        <v>32.6</v>
      </c>
      <c r="DJ270" s="6">
        <f>(-AS270-SQRT(AS270^2-2*AV270*(50-BO270)))/AV270</f>
        <v>-2.8154867833691359E-2</v>
      </c>
      <c r="DK270" s="2">
        <f>AR270+AU270*$DJ270</f>
        <v>9.6684641624583421</v>
      </c>
      <c r="DL270" s="2">
        <f>AS270+AV270*$DJ270</f>
        <v>-124.64107955622295</v>
      </c>
      <c r="DM270" s="2">
        <f>AT270+AW270*$DJ270</f>
        <v>-4.3101339484951176</v>
      </c>
      <c r="DN270" s="4">
        <f>(-DL270-SQRT(DL270^2-2*AV270*(BO270-17/12)))/AV270</f>
        <v>0.43564013126230822</v>
      </c>
      <c r="DO270" s="12">
        <f t="shared" si="77"/>
        <v>3.1192364971801041</v>
      </c>
      <c r="DP270" s="12">
        <f t="shared" si="78"/>
        <v>-114.47065325139039</v>
      </c>
      <c r="DQ270" s="12">
        <f t="shared" si="79"/>
        <v>-14.964360609813824</v>
      </c>
      <c r="DR270" s="5">
        <f>(2 *DK270 +AU270*$DN270)/2</f>
        <v>6.3938503298192231</v>
      </c>
      <c r="DS270" s="5">
        <f>(2 *DL270 +AV270*$DN270)/2</f>
        <v>-119.55586640380668</v>
      </c>
      <c r="DT270" s="5">
        <f>(2 *DM270 +AW270*$DN270)/2</f>
        <v>-9.6372472791544705</v>
      </c>
      <c r="DU270" s="5">
        <f>SQRT(DR270^2+DS270^2+DT270^2)</f>
        <v>120.11395859234916</v>
      </c>
      <c r="DV270" s="16">
        <f>DR270/$DU270</f>
        <v>5.3231534492332422E-2</v>
      </c>
      <c r="DW270" s="16">
        <f>DS270/$DU270</f>
        <v>-0.99535364419686989</v>
      </c>
      <c r="DX270" s="16">
        <f>DT270/$DU270</f>
        <v>-8.0234199189637978E-2</v>
      </c>
      <c r="DY270" s="16">
        <f t="shared" si="80"/>
        <v>24.65693047611742</v>
      </c>
      <c r="DZ270" s="9">
        <f>AU270+$DY270*DV270</f>
        <v>-13.721046640609414</v>
      </c>
      <c r="EA270" s="9">
        <f>AV270+$DY270*DW270</f>
        <v>-1.1964303355621375</v>
      </c>
      <c r="EB270" s="9">
        <f>AW270+$DY270*DX270+32.174</f>
        <v>5.7391851811294394</v>
      </c>
      <c r="EC270" s="9">
        <f t="shared" si="81"/>
        <v>14.921019167768934</v>
      </c>
      <c r="ED270" s="22">
        <f t="shared" si="82"/>
        <v>0.19212287641747461</v>
      </c>
      <c r="EE270" s="22">
        <f t="shared" si="83"/>
        <v>0.14079315449738689</v>
      </c>
      <c r="EF270" s="22">
        <f t="shared" si="84"/>
        <v>1334.6337293710917</v>
      </c>
      <c r="EG270" s="23">
        <f t="shared" si="85"/>
        <v>0.63252783382516198</v>
      </c>
      <c r="EH270" s="12">
        <f>IF(S270="L",1,-1)</f>
        <v>-1</v>
      </c>
      <c r="EI270" s="10">
        <f>DEGREES(ATAN(DM270/SQRT(DL270^2+DK270^2)))</f>
        <v>-1.9745926415167523</v>
      </c>
      <c r="EJ270" s="10">
        <f>-DEGREES(ATAN(DK270/SQRT(DL270^2+DM270^2)))*EH270</f>
        <v>4.4329377750033121</v>
      </c>
      <c r="EK270" s="10">
        <f>DEGREES(ATAN(DQ270/SQRT(DP270^2+DO270^2)))</f>
        <v>-7.4451156630938904</v>
      </c>
      <c r="EL270" s="10">
        <f>-DEGREES(ATAN(DO270/SQRT(DP270^2+DQ270^2)))*EH270</f>
        <v>1.5477169880937185</v>
      </c>
      <c r="EM270" s="15">
        <f>(AD270-D270- (DK270/DL270)*(17/12-BO270))*12*EH270</f>
        <v>15.001528907254762</v>
      </c>
      <c r="EN270" s="15">
        <f>(AE270-E270-(DM270/DL270)*(17/12-BO270)+0.5*32.174*DN270^2)*12</f>
        <v>7.9690666888712816</v>
      </c>
      <c r="EO270" s="15">
        <f t="shared" si="86"/>
        <v>16.986815282650191</v>
      </c>
      <c r="EP270" s="15">
        <f>EM270/DN270*0.4</f>
        <v>13.774239635624406</v>
      </c>
      <c r="EQ270" s="15">
        <f>EN270/DN270*0.4</f>
        <v>7.3171098041680978</v>
      </c>
      <c r="ER270" s="17">
        <f>SIN(RADIANS(CJ270))*EH270</f>
        <v>0.80901699437494734</v>
      </c>
      <c r="ES270" s="17">
        <f t="shared" si="87"/>
        <v>0.58778525229247325</v>
      </c>
      <c r="ET270" s="16">
        <f t="shared" si="88"/>
        <v>1</v>
      </c>
      <c r="EU270" s="20">
        <f>(0.5*DZ270*DN270^2)*12*EH270</f>
        <v>15.624072712224242</v>
      </c>
      <c r="EV270" s="20">
        <f>(0.5*EB270*DN270^2)*12</f>
        <v>6.5351754080841449</v>
      </c>
      <c r="EW270" s="20">
        <f t="shared" si="89"/>
        <v>16.935765873774294</v>
      </c>
      <c r="EX270" s="14">
        <f t="shared" si="90"/>
        <v>1.9227503075855594</v>
      </c>
      <c r="EY270" s="14">
        <f t="shared" si="91"/>
        <v>-3.4194180087985373</v>
      </c>
      <c r="EZ270" s="5">
        <f t="shared" si="92"/>
        <v>1.2589066632826835</v>
      </c>
      <c r="FA270" s="5">
        <f t="shared" si="93"/>
        <v>-2.0155328176869016</v>
      </c>
      <c r="FB270" s="9">
        <f>IFERROR(INDEX('Pitcher Heights'!$B:$B,MATCH(H270,'Pitcher Heights'!A:A,0)),75)</f>
        <v>75</v>
      </c>
      <c r="FC270" s="26">
        <f>(9.58+0.31*FB270+1.02*ABS(D270)-2.57*E270-1.88*BE270)</f>
        <v>6.2471000000000032</v>
      </c>
      <c r="FD270" s="26">
        <f>17.16 -0.25*FB270-0.85*ABS(D270)+2.53*E270+0.665*BE270</f>
        <v>16.522499999999997</v>
      </c>
      <c r="FE270" s="26">
        <f t="shared" si="94"/>
        <v>7.5271396356244029</v>
      </c>
      <c r="FF270" s="26">
        <f t="shared" si="95"/>
        <v>-9.2053901958318995</v>
      </c>
    </row>
    <row r="271" spans="1:162" x14ac:dyDescent="0.25">
      <c r="A271" t="s">
        <v>143</v>
      </c>
      <c r="B271" s="1">
        <v>45505</v>
      </c>
      <c r="C271">
        <v>94.6</v>
      </c>
      <c r="D271">
        <v>1.79</v>
      </c>
      <c r="E271">
        <v>5.73</v>
      </c>
      <c r="F271" t="s">
        <v>206</v>
      </c>
      <c r="G271">
        <v>602104</v>
      </c>
      <c r="H271">
        <v>682120</v>
      </c>
      <c r="J271" t="s">
        <v>145</v>
      </c>
      <c r="O271">
        <v>5</v>
      </c>
      <c r="P271" t="s">
        <v>241</v>
      </c>
      <c r="Q271" t="s">
        <v>118</v>
      </c>
      <c r="R271" t="s">
        <v>118</v>
      </c>
      <c r="S271" t="s">
        <v>119</v>
      </c>
      <c r="T271" t="s">
        <v>120</v>
      </c>
      <c r="U271" t="s">
        <v>121</v>
      </c>
      <c r="V271" t="s">
        <v>129</v>
      </c>
      <c r="Y271">
        <v>0</v>
      </c>
      <c r="Z271">
        <v>0</v>
      </c>
      <c r="AA271">
        <v>2024</v>
      </c>
      <c r="AB271">
        <v>0.73</v>
      </c>
      <c r="AC271">
        <v>1.02</v>
      </c>
      <c r="AD271">
        <v>-0.2</v>
      </c>
      <c r="AE271">
        <v>2.42</v>
      </c>
      <c r="AI271">
        <v>0</v>
      </c>
      <c r="AJ271">
        <v>8</v>
      </c>
      <c r="AK271" t="s">
        <v>140</v>
      </c>
      <c r="AR271">
        <v>-6.8353693899798698</v>
      </c>
      <c r="AS271">
        <v>-137.67171691644501</v>
      </c>
      <c r="AT271">
        <v>-5.3420397019611103</v>
      </c>
      <c r="AU271">
        <v>10.726986119813001</v>
      </c>
      <c r="AV271">
        <v>25.630034706879101</v>
      </c>
      <c r="AW271">
        <v>-18.159585240641</v>
      </c>
      <c r="AX271">
        <v>3.15</v>
      </c>
      <c r="AY271">
        <v>1.45</v>
      </c>
      <c r="BC271">
        <v>95.4</v>
      </c>
      <c r="BD271">
        <v>2396</v>
      </c>
      <c r="BE271">
        <v>6.4</v>
      </c>
      <c r="BF271">
        <v>746607</v>
      </c>
      <c r="BG271">
        <v>666310</v>
      </c>
      <c r="BH271">
        <v>647304</v>
      </c>
      <c r="BI271">
        <v>671289</v>
      </c>
      <c r="BJ271">
        <v>608070</v>
      </c>
      <c r="BK271">
        <v>677587</v>
      </c>
      <c r="BL271">
        <v>680757</v>
      </c>
      <c r="BM271">
        <v>657041</v>
      </c>
      <c r="BN271">
        <v>678877</v>
      </c>
      <c r="BO271">
        <v>54.11</v>
      </c>
      <c r="BW271">
        <v>63</v>
      </c>
      <c r="BX271">
        <v>1</v>
      </c>
      <c r="BY271" t="s">
        <v>144</v>
      </c>
      <c r="BZ271">
        <v>10</v>
      </c>
      <c r="CA271">
        <v>2</v>
      </c>
      <c r="CB271">
        <v>2</v>
      </c>
      <c r="CC271">
        <v>10</v>
      </c>
      <c r="CD271">
        <v>2</v>
      </c>
      <c r="CE271">
        <v>10</v>
      </c>
      <c r="CF271">
        <v>2</v>
      </c>
      <c r="CG271">
        <v>10</v>
      </c>
      <c r="CH271" t="s">
        <v>142</v>
      </c>
      <c r="CI271" t="s">
        <v>126</v>
      </c>
      <c r="CJ271">
        <v>128</v>
      </c>
      <c r="CK271">
        <v>0</v>
      </c>
      <c r="CL271">
        <v>-3.3000000000000002E-2</v>
      </c>
      <c r="CP271">
        <v>3.3000000000000002E-2</v>
      </c>
      <c r="CR271">
        <v>8</v>
      </c>
      <c r="CS271">
        <v>-8</v>
      </c>
      <c r="CT271">
        <v>0.998</v>
      </c>
      <c r="CU271">
        <v>2E-3</v>
      </c>
      <c r="CV271">
        <v>27</v>
      </c>
      <c r="CW271">
        <v>30</v>
      </c>
      <c r="CX271">
        <v>28</v>
      </c>
      <c r="CY271">
        <v>30</v>
      </c>
      <c r="CZ271">
        <v>1</v>
      </c>
      <c r="DA271">
        <v>2</v>
      </c>
      <c r="DB271">
        <v>2</v>
      </c>
      <c r="DC271">
        <v>1</v>
      </c>
      <c r="DD271">
        <v>3</v>
      </c>
      <c r="DE271">
        <v>2</v>
      </c>
      <c r="DF271">
        <v>1.49</v>
      </c>
      <c r="DG271">
        <v>0.73</v>
      </c>
      <c r="DH271">
        <v>-0.73</v>
      </c>
      <c r="DI271">
        <v>33.9</v>
      </c>
      <c r="DJ271" s="6">
        <f>(-AS271-SQRT(AS271^2-2*AV271*(50-BO271)))/AV271</f>
        <v>-2.9771124292263494E-2</v>
      </c>
      <c r="DK271" s="2">
        <f>AR271+AU271*$DJ271</f>
        <v>-7.154723827034208</v>
      </c>
      <c r="DL271" s="2">
        <f>AS271+AV271*$DJ271</f>
        <v>-138.43475186531853</v>
      </c>
      <c r="DM271" s="2">
        <f>AT271+AW271*$DJ271</f>
        <v>-4.8014084326660331</v>
      </c>
      <c r="DN271" s="4">
        <f>(-DL271-SQRT(DL271^2-2*AV271*(BO271-17/12)))/AV271</f>
        <v>0.39508627112352185</v>
      </c>
      <c r="DO271" s="12">
        <f t="shared" si="77"/>
        <v>-2.9166388805635135</v>
      </c>
      <c r="DP271" s="12">
        <f t="shared" si="78"/>
        <v>-128.30867702421122</v>
      </c>
      <c r="DQ271" s="12">
        <f t="shared" si="79"/>
        <v>-11.97601125054063</v>
      </c>
      <c r="DR271" s="5">
        <f>(2 *DK271 +AU271*$DN271)/2</f>
        <v>-5.0356813537988607</v>
      </c>
      <c r="DS271" s="5">
        <f>(2 *DL271 +AV271*$DN271)/2</f>
        <v>-133.37171444476488</v>
      </c>
      <c r="DT271" s="5">
        <f>(2 *DM271 +AW271*$DN271)/2</f>
        <v>-8.3887098416033314</v>
      </c>
      <c r="DU271" s="5">
        <f>SQRT(DR271^2+DS271^2+DT271^2)</f>
        <v>133.73011161828705</v>
      </c>
      <c r="DV271" s="16">
        <f>DR271/$DU271</f>
        <v>-3.7655553359384558E-2</v>
      </c>
      <c r="DW271" s="16">
        <f>DS271/$DU271</f>
        <v>-0.99731999645266756</v>
      </c>
      <c r="DX271" s="16">
        <f>DT271/$DU271</f>
        <v>-6.2728653555211789E-2</v>
      </c>
      <c r="DY271" s="16">
        <f t="shared" si="80"/>
        <v>26.844382089385284</v>
      </c>
      <c r="DZ271" s="9">
        <f>AU271+$DY271*DV271</f>
        <v>9.716146057646446</v>
      </c>
      <c r="EA271" s="9">
        <f>AV271+$DY271*DW271</f>
        <v>-1.1424043432806847</v>
      </c>
      <c r="EB271" s="9">
        <f>AW271+$DY271*DX271+32.174</f>
        <v>12.330502815370217</v>
      </c>
      <c r="EC271" s="9">
        <f t="shared" si="81"/>
        <v>15.740072476863567</v>
      </c>
      <c r="ED271" s="22">
        <f t="shared" si="82"/>
        <v>0.16349928808168307</v>
      </c>
      <c r="EE271" s="22">
        <f t="shared" si="83"/>
        <v>0.11067382620864147</v>
      </c>
      <c r="EF271" s="22">
        <f t="shared" si="84"/>
        <v>1168.0493935856891</v>
      </c>
      <c r="EG271" s="23">
        <f t="shared" si="85"/>
        <v>0.48749974690554637</v>
      </c>
      <c r="EH271" s="12">
        <f>IF(S271="L",1,-1)</f>
        <v>1</v>
      </c>
      <c r="EI271" s="10">
        <f>DEGREES(ATAN(DM271/SQRT(DL271^2+DK271^2)))</f>
        <v>-1.983779099501354</v>
      </c>
      <c r="EJ271" s="10">
        <f>-DEGREES(ATAN(DK271/SQRT(DL271^2+DM271^2)))*EH271</f>
        <v>2.9568108606640644</v>
      </c>
      <c r="EK271" s="10">
        <f>DEGREES(ATAN(DQ271/SQRT(DP271^2+DO271^2)))</f>
        <v>-5.3310263981293531</v>
      </c>
      <c r="EL271" s="10">
        <f>-DEGREES(ATAN(DO271/SQRT(DP271^2+DQ271^2)))*EH271</f>
        <v>1.2965568274225971</v>
      </c>
      <c r="EM271" s="15">
        <f>(AD271-D271- (DK271/DL271)*(17/12-BO271))*12*EH271</f>
        <v>8.8001970556619185</v>
      </c>
      <c r="EN271" s="15">
        <f>(AE271-E271-(DM271/DL271)*(17/12-BO271)+0.5*32.174*DN271^2)*12</f>
        <v>12.343949691599423</v>
      </c>
      <c r="EO271" s="15">
        <f t="shared" si="86"/>
        <v>15.159701916832606</v>
      </c>
      <c r="EP271" s="15">
        <f>EM271/DN271*0.4</f>
        <v>8.9096460179559909</v>
      </c>
      <c r="EQ271" s="15">
        <f>EN271/DN271*0.4</f>
        <v>12.497472672483875</v>
      </c>
      <c r="ER271" s="17">
        <f>SIN(RADIANS(CJ271))*EH271</f>
        <v>0.78801075360672201</v>
      </c>
      <c r="ES271" s="17">
        <f t="shared" si="87"/>
        <v>0.61566147532565829</v>
      </c>
      <c r="ET271" s="16">
        <f t="shared" si="88"/>
        <v>1</v>
      </c>
      <c r="EU271" s="20">
        <f>(0.5*DZ271*DN271^2)*12*EH271</f>
        <v>9.0997437419982141</v>
      </c>
      <c r="EV271" s="20">
        <f>(0.5*EB271*DN271^2)*12</f>
        <v>11.548243013653902</v>
      </c>
      <c r="EW271" s="20">
        <f t="shared" si="89"/>
        <v>14.702627413916257</v>
      </c>
      <c r="EX271" s="14">
        <f t="shared" si="90"/>
        <v>-2.4860847664407864</v>
      </c>
      <c r="EY271" s="14">
        <f t="shared" si="91"/>
        <v>2.4964017288387517</v>
      </c>
      <c r="EZ271" s="5">
        <f t="shared" si="92"/>
        <v>-3.1458110762746117</v>
      </c>
      <c r="FA271" s="5">
        <f t="shared" si="93"/>
        <v>3.0107052439850506</v>
      </c>
      <c r="FB271" s="9">
        <f>IFERROR(INDEX('Pitcher Heights'!$B:$B,MATCH(H271,'Pitcher Heights'!A:A,0)),75)</f>
        <v>78</v>
      </c>
      <c r="FC271" s="26">
        <f>(9.58+0.31*FB271+1.02*ABS(D271)-2.57*E271-1.88*BE271)</f>
        <v>8.8276999999999965</v>
      </c>
      <c r="FD271" s="26">
        <f>17.16 -0.25*FB271-0.85*ABS(D271)+2.53*E271+0.665*BE271</f>
        <v>14.891400000000001</v>
      </c>
      <c r="FE271" s="26">
        <f t="shared" si="94"/>
        <v>8.1946017955994321E-2</v>
      </c>
      <c r="FF271" s="26">
        <f t="shared" si="95"/>
        <v>-2.3939273275161259</v>
      </c>
    </row>
    <row r="272" spans="1:162" x14ac:dyDescent="0.25">
      <c r="A272" t="s">
        <v>143</v>
      </c>
      <c r="B272" s="1">
        <v>45505</v>
      </c>
      <c r="C272">
        <v>91.5</v>
      </c>
      <c r="D272">
        <v>-1.55</v>
      </c>
      <c r="E272">
        <v>5.24</v>
      </c>
      <c r="F272" t="s">
        <v>134</v>
      </c>
      <c r="G272">
        <v>656811</v>
      </c>
      <c r="H272">
        <v>594902</v>
      </c>
      <c r="J272" t="s">
        <v>128</v>
      </c>
      <c r="O272">
        <v>8</v>
      </c>
      <c r="P272" t="s">
        <v>196</v>
      </c>
      <c r="Q272" t="s">
        <v>118</v>
      </c>
      <c r="R272" t="s">
        <v>119</v>
      </c>
      <c r="S272" t="s">
        <v>118</v>
      </c>
      <c r="T272" t="s">
        <v>120</v>
      </c>
      <c r="U272" t="s">
        <v>121</v>
      </c>
      <c r="V272" t="s">
        <v>129</v>
      </c>
      <c r="Y272">
        <v>2</v>
      </c>
      <c r="Z272">
        <v>2</v>
      </c>
      <c r="AA272">
        <v>2024</v>
      </c>
      <c r="AB272">
        <v>-0.72</v>
      </c>
      <c r="AC272">
        <v>1.1000000000000001</v>
      </c>
      <c r="AD272">
        <v>0.13</v>
      </c>
      <c r="AE272">
        <v>1.89</v>
      </c>
      <c r="AG272">
        <v>683002</v>
      </c>
      <c r="AI272">
        <v>2</v>
      </c>
      <c r="AJ272">
        <v>1</v>
      </c>
      <c r="AK272" t="s">
        <v>140</v>
      </c>
      <c r="AR272">
        <v>5.8776877490257</v>
      </c>
      <c r="AS272">
        <v>-133.19497674443301</v>
      </c>
      <c r="AT272">
        <v>-5.1160168940497899</v>
      </c>
      <c r="AU272">
        <v>-9.7756458486192397</v>
      </c>
      <c r="AV272">
        <v>23.537285114860602</v>
      </c>
      <c r="AW272">
        <v>-18.2090466019155</v>
      </c>
      <c r="AX272">
        <v>3.53</v>
      </c>
      <c r="AY272">
        <v>1.64</v>
      </c>
      <c r="BC272">
        <v>93.5</v>
      </c>
      <c r="BD272">
        <v>2101</v>
      </c>
      <c r="BE272">
        <v>7.1</v>
      </c>
      <c r="BF272">
        <v>746607</v>
      </c>
      <c r="BG272">
        <v>666310</v>
      </c>
      <c r="BH272">
        <v>647304</v>
      </c>
      <c r="BI272">
        <v>671289</v>
      </c>
      <c r="BJ272">
        <v>608070</v>
      </c>
      <c r="BK272">
        <v>677587</v>
      </c>
      <c r="BL272">
        <v>680757</v>
      </c>
      <c r="BM272">
        <v>657041</v>
      </c>
      <c r="BN272">
        <v>678877</v>
      </c>
      <c r="BO272">
        <v>53.42</v>
      </c>
      <c r="BW272">
        <v>5</v>
      </c>
      <c r="BX272">
        <v>5</v>
      </c>
      <c r="BY272" t="s">
        <v>144</v>
      </c>
      <c r="BZ272">
        <v>0</v>
      </c>
      <c r="CA272">
        <v>1</v>
      </c>
      <c r="CB272">
        <v>1</v>
      </c>
      <c r="CC272">
        <v>0</v>
      </c>
      <c r="CD272">
        <v>1</v>
      </c>
      <c r="CE272">
        <v>0</v>
      </c>
      <c r="CF272">
        <v>1</v>
      </c>
      <c r="CG272">
        <v>0</v>
      </c>
      <c r="CH272" t="s">
        <v>126</v>
      </c>
      <c r="CI272" t="s">
        <v>126</v>
      </c>
      <c r="CJ272">
        <v>218</v>
      </c>
      <c r="CK272">
        <v>0</v>
      </c>
      <c r="CL272">
        <v>0</v>
      </c>
      <c r="CM272">
        <v>68.7</v>
      </c>
      <c r="CN272">
        <v>5.5</v>
      </c>
      <c r="CP272">
        <v>0</v>
      </c>
      <c r="CR272">
        <v>-1</v>
      </c>
      <c r="CS272">
        <v>1</v>
      </c>
      <c r="CT272">
        <v>0.41199999999999998</v>
      </c>
      <c r="CU272">
        <v>0.58799999999999997</v>
      </c>
      <c r="CV272">
        <v>32</v>
      </c>
      <c r="CW272">
        <v>30</v>
      </c>
      <c r="CX272">
        <v>32</v>
      </c>
      <c r="CY272">
        <v>31</v>
      </c>
      <c r="CZ272">
        <v>1</v>
      </c>
      <c r="DA272">
        <v>0</v>
      </c>
      <c r="DB272">
        <v>6</v>
      </c>
      <c r="DC272">
        <v>1</v>
      </c>
      <c r="DD272">
        <v>6</v>
      </c>
      <c r="DE272">
        <v>1</v>
      </c>
      <c r="DF272">
        <v>1.59</v>
      </c>
      <c r="DG272">
        <v>0.72</v>
      </c>
      <c r="DH272">
        <v>-0.72</v>
      </c>
      <c r="DI272">
        <v>37.6</v>
      </c>
      <c r="DJ272" s="6">
        <f>(-AS272-SQRT(AS272^2-2*AV272*(50-BO272)))/AV272</f>
        <v>-2.5618654257949455E-2</v>
      </c>
      <c r="DK272" s="2">
        <f>AR272+AU272*$DJ272</f>
        <v>6.1281266401696355</v>
      </c>
      <c r="DL272" s="2">
        <f>AS272+AV272*$DJ272</f>
        <v>-133.7979703139614</v>
      </c>
      <c r="DM272" s="2">
        <f>AT272+AW272*$DJ272</f>
        <v>-4.6495256247884269</v>
      </c>
      <c r="DN272" s="4">
        <f>(-DL272-SQRT(DL272^2-2*AV272*(BO272-17/12)))/AV272</f>
        <v>0.40295241661070164</v>
      </c>
      <c r="DO272" s="12">
        <f t="shared" si="77"/>
        <v>2.1890065215381398</v>
      </c>
      <c r="DP272" s="12">
        <f t="shared" si="78"/>
        <v>-124.31356439647323</v>
      </c>
      <c r="DQ272" s="12">
        <f t="shared" si="79"/>
        <v>-11.986904957207162</v>
      </c>
      <c r="DR272" s="5">
        <f>(2 *DK272 +AU272*$DN272)/2</f>
        <v>4.1585665808538881</v>
      </c>
      <c r="DS272" s="5">
        <f>(2 *DL272 +AV272*$DN272)/2</f>
        <v>-129.05576735521731</v>
      </c>
      <c r="DT272" s="5">
        <f>(2 *DM272 +AW272*$DN272)/2</f>
        <v>-8.3182152909977951</v>
      </c>
      <c r="DU272" s="5">
        <f>SQRT(DR272^2+DS272^2+DT272^2)</f>
        <v>129.39040717641612</v>
      </c>
      <c r="DV272" s="16">
        <f>DR272/$DU272</f>
        <v>3.2139682311872857E-2</v>
      </c>
      <c r="DW272" s="16">
        <f>DS272/$DU272</f>
        <v>-0.99741372000829598</v>
      </c>
      <c r="DX272" s="16">
        <f>DT272/$DU272</f>
        <v>-6.4287727912134968E-2</v>
      </c>
      <c r="DY272" s="16">
        <f t="shared" si="80"/>
        <v>24.688372381638708</v>
      </c>
      <c r="DZ272" s="9">
        <f>AU272+$DY272*DV272</f>
        <v>-8.9821694034761563</v>
      </c>
      <c r="EA272" s="9">
        <f>AV272+$DY272*DW272</f>
        <v>-1.0872362232597368</v>
      </c>
      <c r="EB272" s="9">
        <f>AW272+$DY272*DX272+32.174</f>
        <v>12.377794031820244</v>
      </c>
      <c r="EC272" s="9">
        <f t="shared" si="81"/>
        <v>15.332032966703279</v>
      </c>
      <c r="ED272" s="22">
        <f t="shared" si="82"/>
        <v>0.17012304116809207</v>
      </c>
      <c r="EE272" s="22">
        <f t="shared" si="83"/>
        <v>0.11717356647712936</v>
      </c>
      <c r="EF272" s="22">
        <f t="shared" si="84"/>
        <v>1196.5168118281588</v>
      </c>
      <c r="EG272" s="23">
        <f t="shared" si="85"/>
        <v>0.56949872052744355</v>
      </c>
      <c r="EH272" s="12">
        <f>IF(S272="L",1,-1)</f>
        <v>-1</v>
      </c>
      <c r="EI272" s="10">
        <f>DEGREES(ATAN(DM272/SQRT(DL272^2+DK272^2)))</f>
        <v>-1.9881646481204682</v>
      </c>
      <c r="EJ272" s="10">
        <f>-DEGREES(ATAN(DK272/SQRT(DL272^2+DM272^2)))*EH272</f>
        <v>2.6208111745677054</v>
      </c>
      <c r="EK272" s="10">
        <f>DEGREES(ATAN(DQ272/SQRT(DP272^2+DO272^2)))</f>
        <v>-5.5068554489382411</v>
      </c>
      <c r="EL272" s="10">
        <f>-DEGREES(ATAN(DO272/SQRT(DP272^2+DQ272^2)))*EH272</f>
        <v>1.0041464387431702</v>
      </c>
      <c r="EM272" s="15">
        <f>(AD272-D272- (DK272/DL272)*(17/12-BO272))*12*EH272</f>
        <v>8.421869661833103</v>
      </c>
      <c r="EN272" s="15">
        <f>(AE272-E272-(DM272/DL272)*(17/12-BO272)+0.5*32.174*DN272^2)*12</f>
        <v>12.830285044226343</v>
      </c>
      <c r="EO272" s="15">
        <f t="shared" si="86"/>
        <v>15.347446136637947</v>
      </c>
      <c r="EP272" s="15">
        <f>EM272/DN272*0.4</f>
        <v>8.3601629519145906</v>
      </c>
      <c r="EQ272" s="15">
        <f>EN272/DN272*0.4</f>
        <v>12.736278047064673</v>
      </c>
      <c r="ER272" s="17">
        <f>SIN(RADIANS(CJ272))*EH272</f>
        <v>0.61566147532565818</v>
      </c>
      <c r="ES272" s="17">
        <f t="shared" si="87"/>
        <v>0.78801075360672201</v>
      </c>
      <c r="ET272" s="16">
        <f t="shared" si="88"/>
        <v>1</v>
      </c>
      <c r="EU272" s="20">
        <f>(0.5*DZ272*DN272^2)*12*EH272</f>
        <v>8.7506441095394489</v>
      </c>
      <c r="EV272" s="20">
        <f>(0.5*EB272*DN272^2)*12</f>
        <v>12.058742778968551</v>
      </c>
      <c r="EW272" s="20">
        <f t="shared" si="89"/>
        <v>14.899229837180968</v>
      </c>
      <c r="EX272" s="14">
        <f t="shared" si="90"/>
        <v>-0.42223771323545201</v>
      </c>
      <c r="EY272" s="14">
        <f t="shared" si="91"/>
        <v>0.31798944681181851</v>
      </c>
      <c r="EZ272" s="5">
        <f t="shared" si="92"/>
        <v>-1.0269616691304879</v>
      </c>
      <c r="FA272" s="5">
        <f t="shared" si="93"/>
        <v>0.73633244815570009</v>
      </c>
      <c r="FB272" s="9">
        <f>IFERROR(INDEX('Pitcher Heights'!$B:$B,MATCH(H272,'Pitcher Heights'!A:A,0)),75)</f>
        <v>76</v>
      </c>
      <c r="FC272" s="26">
        <f>(9.58+0.31*FB272+1.02*ABS(D272)-2.57*E272-1.88*BE272)</f>
        <v>7.9062000000000054</v>
      </c>
      <c r="FD272" s="26">
        <f>17.16 -0.25*FB272-0.85*ABS(D272)+2.53*E272+0.665*BE272</f>
        <v>14.821199999999997</v>
      </c>
      <c r="FE272" s="26">
        <f t="shared" si="94"/>
        <v>0.45396295191458513</v>
      </c>
      <c r="FF272" s="26">
        <f t="shared" si="95"/>
        <v>-2.0849219529353249</v>
      </c>
    </row>
    <row r="273" spans="1:162" x14ac:dyDescent="0.25">
      <c r="A273" t="s">
        <v>127</v>
      </c>
      <c r="B273" s="1">
        <v>45505</v>
      </c>
      <c r="C273">
        <v>92.5</v>
      </c>
      <c r="D273">
        <v>2.62</v>
      </c>
      <c r="E273">
        <v>5.64</v>
      </c>
      <c r="F273" t="s">
        <v>114</v>
      </c>
      <c r="G273">
        <v>681807</v>
      </c>
      <c r="H273">
        <v>669432</v>
      </c>
      <c r="J273" t="s">
        <v>116</v>
      </c>
      <c r="O273">
        <v>14</v>
      </c>
      <c r="P273" t="s">
        <v>173</v>
      </c>
      <c r="Q273" t="s">
        <v>118</v>
      </c>
      <c r="R273" t="s">
        <v>118</v>
      </c>
      <c r="S273" t="s">
        <v>119</v>
      </c>
      <c r="T273" t="s">
        <v>120</v>
      </c>
      <c r="U273" t="s">
        <v>121</v>
      </c>
      <c r="V273" t="s">
        <v>122</v>
      </c>
      <c r="Y273">
        <v>0</v>
      </c>
      <c r="Z273">
        <v>0</v>
      </c>
      <c r="AA273">
        <v>2024</v>
      </c>
      <c r="AB273">
        <v>1.48</v>
      </c>
      <c r="AC273">
        <v>0.54</v>
      </c>
      <c r="AD273">
        <v>1.04</v>
      </c>
      <c r="AE273">
        <v>1.7</v>
      </c>
      <c r="AG273">
        <v>608070</v>
      </c>
      <c r="AH273">
        <v>647304</v>
      </c>
      <c r="AI273">
        <v>2</v>
      </c>
      <c r="AJ273">
        <v>3</v>
      </c>
      <c r="AK273" t="s">
        <v>123</v>
      </c>
      <c r="AR273">
        <v>-7.2913580003892999</v>
      </c>
      <c r="AS273">
        <v>-134.500736543377</v>
      </c>
      <c r="AT273">
        <v>-5.4498223730566702</v>
      </c>
      <c r="AU273">
        <v>19.505597407462499</v>
      </c>
      <c r="AV273">
        <v>27.718161919982499</v>
      </c>
      <c r="AW273">
        <v>-24.650088829221499</v>
      </c>
      <c r="AX273">
        <v>3.43</v>
      </c>
      <c r="AY273">
        <v>1.63</v>
      </c>
      <c r="BC273">
        <v>93.3</v>
      </c>
      <c r="BD273">
        <v>2303</v>
      </c>
      <c r="BE273">
        <v>6.7</v>
      </c>
      <c r="BF273">
        <v>746607</v>
      </c>
      <c r="BG273">
        <v>668939</v>
      </c>
      <c r="BH273">
        <v>663624</v>
      </c>
      <c r="BI273">
        <v>702616</v>
      </c>
      <c r="BJ273">
        <v>602104</v>
      </c>
      <c r="BK273">
        <v>683002</v>
      </c>
      <c r="BL273">
        <v>681297</v>
      </c>
      <c r="BM273">
        <v>656775</v>
      </c>
      <c r="BN273">
        <v>623993</v>
      </c>
      <c r="BO273">
        <v>53.81</v>
      </c>
      <c r="BW273">
        <v>25</v>
      </c>
      <c r="BX273">
        <v>1</v>
      </c>
      <c r="BY273" t="s">
        <v>130</v>
      </c>
      <c r="BZ273">
        <v>2</v>
      </c>
      <c r="CA273">
        <v>1</v>
      </c>
      <c r="CB273">
        <v>2</v>
      </c>
      <c r="CC273">
        <v>1</v>
      </c>
      <c r="CD273">
        <v>1</v>
      </c>
      <c r="CE273">
        <v>2</v>
      </c>
      <c r="CF273">
        <v>2</v>
      </c>
      <c r="CG273">
        <v>1</v>
      </c>
      <c r="CH273" t="s">
        <v>126</v>
      </c>
      <c r="CI273" t="s">
        <v>126</v>
      </c>
      <c r="CJ273">
        <v>125</v>
      </c>
      <c r="CK273">
        <v>0</v>
      </c>
      <c r="CL273">
        <v>4.2000000000000003E-2</v>
      </c>
      <c r="CP273">
        <v>-4.2000000000000003E-2</v>
      </c>
      <c r="CR273">
        <v>1</v>
      </c>
      <c r="CS273">
        <v>1</v>
      </c>
      <c r="CT273">
        <v>0.66800000000000004</v>
      </c>
      <c r="CU273">
        <v>0.66800000000000004</v>
      </c>
      <c r="CV273">
        <v>26</v>
      </c>
      <c r="CW273">
        <v>28</v>
      </c>
      <c r="CX273">
        <v>27</v>
      </c>
      <c r="CY273">
        <v>29</v>
      </c>
      <c r="CZ273">
        <v>2</v>
      </c>
      <c r="DA273">
        <v>1</v>
      </c>
      <c r="DB273">
        <v>6</v>
      </c>
      <c r="DC273">
        <v>3</v>
      </c>
      <c r="DD273">
        <v>6</v>
      </c>
      <c r="DE273">
        <v>1</v>
      </c>
      <c r="DF273">
        <v>2.12</v>
      </c>
      <c r="DG273">
        <v>1.48</v>
      </c>
      <c r="DH273">
        <v>-1.48</v>
      </c>
      <c r="DI273">
        <v>19.5</v>
      </c>
      <c r="DJ273" s="6">
        <f>(-AS273-SQRT(AS273^2-2*AV273*(50-BO273)))/AV273</f>
        <v>-2.824477971006684E-2</v>
      </c>
      <c r="DK273" s="2">
        <f>AR273+AU273*$DJ273</f>
        <v>-7.8422893022763294</v>
      </c>
      <c r="DL273" s="2">
        <f>AS273+AV273*$DJ273</f>
        <v>-135.28362992077487</v>
      </c>
      <c r="DM273" s="2">
        <f>AT273+AW273*$DJ273</f>
        <v>-4.7535860442417297</v>
      </c>
      <c r="DN273" s="4">
        <f>(-DL273-SQRT(DL273^2-2*AV273*(BO273-17/12)))/AV273</f>
        <v>0.40400621026539985</v>
      </c>
      <c r="DO273" s="12">
        <f t="shared" si="77"/>
        <v>3.8093185275203112E-2</v>
      </c>
      <c r="DP273" s="12">
        <f t="shared" si="78"/>
        <v>-124.08532036796002</v>
      </c>
      <c r="DQ273" s="12">
        <f t="shared" si="79"/>
        <v>-14.712375014840976</v>
      </c>
      <c r="DR273" s="5">
        <f>(2 *DK273 +AU273*$DN273)/2</f>
        <v>-3.9020980585005631</v>
      </c>
      <c r="DS273" s="5">
        <f>(2 *DL273 +AV273*$DN273)/2</f>
        <v>-129.68447514436744</v>
      </c>
      <c r="DT273" s="5">
        <f>(2 *DM273 +AW273*$DN273)/2</f>
        <v>-9.7329805295413525</v>
      </c>
      <c r="DU273" s="5">
        <f>SQRT(DR273^2+DS273^2+DT273^2)</f>
        <v>130.10772603007339</v>
      </c>
      <c r="DV273" s="16">
        <f>DR273/$DU273</f>
        <v>-2.9991286279176254E-2</v>
      </c>
      <c r="DW273" s="16">
        <f>DS273/$DU273</f>
        <v>-0.99674691965942031</v>
      </c>
      <c r="DX273" s="16">
        <f>DT273/$DU273</f>
        <v>-7.4807091219868449E-2</v>
      </c>
      <c r="DY273" s="16">
        <f t="shared" si="80"/>
        <v>28.775832377539782</v>
      </c>
      <c r="DZ273" s="9">
        <f>AU273+$DY273*DV273</f>
        <v>18.642573180706115</v>
      </c>
      <c r="EA273" s="9">
        <f>AV273+$DY273*DW273</f>
        <v>-0.96406036296609088</v>
      </c>
      <c r="EB273" s="9">
        <f>AW273+$DY273*DX273+32.174</f>
        <v>5.3712748531842394</v>
      </c>
      <c r="EC273" s="9">
        <f t="shared" si="81"/>
        <v>19.424869130315258</v>
      </c>
      <c r="ED273" s="22">
        <f t="shared" si="82"/>
        <v>0.21316675835156937</v>
      </c>
      <c r="EE273" s="22">
        <f t="shared" si="83"/>
        <v>0.16704305824760704</v>
      </c>
      <c r="EF273" s="22">
        <f t="shared" si="84"/>
        <v>1715.2151167620982</v>
      </c>
      <c r="EG273" s="23">
        <f t="shared" si="85"/>
        <v>0.74477425825536181</v>
      </c>
      <c r="EH273" s="12">
        <f>IF(S273="L",1,-1)</f>
        <v>1</v>
      </c>
      <c r="EI273" s="10">
        <f>DEGREES(ATAN(DM273/SQRT(DL273^2+DK273^2)))</f>
        <v>-2.0090567984875003</v>
      </c>
      <c r="EJ273" s="10">
        <f>-DEGREES(ATAN(DK273/SQRT(DL273^2+DM273^2)))*EH273</f>
        <v>3.315638211545255</v>
      </c>
      <c r="EK273" s="10">
        <f>DEGREES(ATAN(DQ273/SQRT(DP273^2+DO273^2)))</f>
        <v>-6.7617977149150352</v>
      </c>
      <c r="EL273" s="10">
        <f>-DEGREES(ATAN(DO273/SQRT(DP273^2+DQ273^2)))*EH273</f>
        <v>-1.7466990956278638E-2</v>
      </c>
      <c r="EM273" s="15">
        <f>(AD273-D273- (DK273/DL273)*(17/12-BO273))*12*EH273</f>
        <v>17.486420997238518</v>
      </c>
      <c r="EN273" s="15">
        <f>(AE273-E273-(DM273/DL273)*(17/12-BO273)+0.5*32.174*DN273^2)*12</f>
        <v>6.3207544028177107</v>
      </c>
      <c r="EO273" s="15">
        <f t="shared" si="86"/>
        <v>18.593731618838742</v>
      </c>
      <c r="EP273" s="15">
        <f>EM273/DN273*0.4</f>
        <v>17.313021981272353</v>
      </c>
      <c r="EQ273" s="15">
        <f>EN273/DN273*0.4</f>
        <v>6.2580764772556137</v>
      </c>
      <c r="ER273" s="17">
        <f>SIN(RADIANS(CJ273))*EH273</f>
        <v>0.81915204428899169</v>
      </c>
      <c r="ES273" s="17">
        <f t="shared" si="87"/>
        <v>0.57357643635104616</v>
      </c>
      <c r="ET273" s="16">
        <f t="shared" si="88"/>
        <v>1</v>
      </c>
      <c r="EU273" s="20">
        <f>(0.5*DZ273*DN273^2)*12*EH273</f>
        <v>18.257158628672958</v>
      </c>
      <c r="EV273" s="20">
        <f>(0.5*EB273*DN273^2)*12</f>
        <v>5.2602296948082774</v>
      </c>
      <c r="EW273" s="20">
        <f t="shared" si="89"/>
        <v>18.999838358119529</v>
      </c>
      <c r="EX273" s="14">
        <f t="shared" si="90"/>
        <v>2.6934021964589459</v>
      </c>
      <c r="EY273" s="14">
        <f t="shared" si="91"/>
        <v>-5.6376298818878343</v>
      </c>
      <c r="EZ273" s="5">
        <f t="shared" si="92"/>
        <v>2.2553277307059005</v>
      </c>
      <c r="FA273" s="5">
        <f t="shared" si="93"/>
        <v>-4.3441719175835836</v>
      </c>
      <c r="FB273" s="9">
        <f>IFERROR(INDEX('Pitcher Heights'!$B:$B,MATCH(H273,'Pitcher Heights'!A:A,0)),75)</f>
        <v>77</v>
      </c>
      <c r="FC273" s="26">
        <f>(9.58+0.31*FB273+1.02*ABS(D273)-2.57*E273-1.88*BE273)</f>
        <v>9.0316000000000081</v>
      </c>
      <c r="FD273" s="26">
        <f>17.16 -0.25*FB273-0.85*ABS(D273)+2.53*E273+0.665*BE273</f>
        <v>14.407699999999998</v>
      </c>
      <c r="FE273" s="26">
        <f t="shared" si="94"/>
        <v>8.2814219812723451</v>
      </c>
      <c r="FF273" s="26">
        <f t="shared" si="95"/>
        <v>-8.1496235227443847</v>
      </c>
    </row>
    <row r="274" spans="1:162" x14ac:dyDescent="0.25">
      <c r="A274" t="s">
        <v>131</v>
      </c>
      <c r="B274" s="1">
        <v>45505</v>
      </c>
      <c r="C274">
        <v>86.6</v>
      </c>
      <c r="D274">
        <v>-1.54</v>
      </c>
      <c r="E274">
        <v>6</v>
      </c>
      <c r="F274" t="s">
        <v>178</v>
      </c>
      <c r="G274">
        <v>647304</v>
      </c>
      <c r="H274">
        <v>544150</v>
      </c>
      <c r="J274" t="s">
        <v>145</v>
      </c>
      <c r="O274">
        <v>7</v>
      </c>
      <c r="P274" t="s">
        <v>179</v>
      </c>
      <c r="Q274" t="s">
        <v>118</v>
      </c>
      <c r="R274" t="s">
        <v>119</v>
      </c>
      <c r="S274" t="s">
        <v>118</v>
      </c>
      <c r="T274" t="s">
        <v>120</v>
      </c>
      <c r="U274" t="s">
        <v>121</v>
      </c>
      <c r="V274" t="s">
        <v>129</v>
      </c>
      <c r="Y274">
        <v>0</v>
      </c>
      <c r="Z274">
        <v>0</v>
      </c>
      <c r="AA274">
        <v>2024</v>
      </c>
      <c r="AB274">
        <v>-1.27</v>
      </c>
      <c r="AC274">
        <v>0.74</v>
      </c>
      <c r="AD274">
        <v>-0.73</v>
      </c>
      <c r="AE274">
        <v>1.9</v>
      </c>
      <c r="AI274">
        <v>0</v>
      </c>
      <c r="AJ274">
        <v>7</v>
      </c>
      <c r="AK274" t="s">
        <v>123</v>
      </c>
      <c r="AR274">
        <v>4.5891716837212</v>
      </c>
      <c r="AS274">
        <v>-126.031276102414</v>
      </c>
      <c r="AT274">
        <v>-5.1262588785618801</v>
      </c>
      <c r="AU274">
        <v>-14.4342017818696</v>
      </c>
      <c r="AV274">
        <v>26.0076642997028</v>
      </c>
      <c r="AW274">
        <v>-23.465358456534702</v>
      </c>
      <c r="AX274">
        <v>3.18</v>
      </c>
      <c r="AY274">
        <v>1.4</v>
      </c>
      <c r="BC274">
        <v>87.5</v>
      </c>
      <c r="BD274">
        <v>2110</v>
      </c>
      <c r="BE274">
        <v>6.9</v>
      </c>
      <c r="BF274">
        <v>746607</v>
      </c>
      <c r="BG274">
        <v>668939</v>
      </c>
      <c r="BH274">
        <v>663624</v>
      </c>
      <c r="BI274">
        <v>702616</v>
      </c>
      <c r="BJ274">
        <v>602104</v>
      </c>
      <c r="BK274">
        <v>683002</v>
      </c>
      <c r="BL274">
        <v>681297</v>
      </c>
      <c r="BM274">
        <v>656775</v>
      </c>
      <c r="BN274">
        <v>623993</v>
      </c>
      <c r="BO274">
        <v>53.61</v>
      </c>
      <c r="BW274">
        <v>56</v>
      </c>
      <c r="BX274">
        <v>1</v>
      </c>
      <c r="BY274" t="s">
        <v>132</v>
      </c>
      <c r="BZ274">
        <v>7</v>
      </c>
      <c r="CA274">
        <v>2</v>
      </c>
      <c r="CB274">
        <v>7</v>
      </c>
      <c r="CC274">
        <v>2</v>
      </c>
      <c r="CD274">
        <v>2</v>
      </c>
      <c r="CE274">
        <v>7</v>
      </c>
      <c r="CF274">
        <v>7</v>
      </c>
      <c r="CG274">
        <v>2</v>
      </c>
      <c r="CH274" t="s">
        <v>125</v>
      </c>
      <c r="CI274" t="s">
        <v>126</v>
      </c>
      <c r="CJ274">
        <v>231</v>
      </c>
      <c r="CK274">
        <v>0</v>
      </c>
      <c r="CL274">
        <v>-3.3000000000000002E-2</v>
      </c>
      <c r="CP274">
        <v>3.3000000000000002E-2</v>
      </c>
      <c r="CR274">
        <v>5</v>
      </c>
      <c r="CS274">
        <v>5</v>
      </c>
      <c r="CT274">
        <v>0.98799999999999999</v>
      </c>
      <c r="CU274">
        <v>0.98799999999999999</v>
      </c>
      <c r="CV274">
        <v>34</v>
      </c>
      <c r="CW274">
        <v>27</v>
      </c>
      <c r="CX274">
        <v>35</v>
      </c>
      <c r="CY274">
        <v>27</v>
      </c>
      <c r="CZ274">
        <v>1</v>
      </c>
      <c r="DA274">
        <v>3</v>
      </c>
      <c r="DB274">
        <v>4</v>
      </c>
      <c r="DC274">
        <v>2</v>
      </c>
      <c r="DD274">
        <v>5</v>
      </c>
      <c r="DE274">
        <v>1</v>
      </c>
      <c r="DF274">
        <v>2.2999999999999998</v>
      </c>
      <c r="DG274">
        <v>1.27</v>
      </c>
      <c r="DH274">
        <v>-1.27</v>
      </c>
      <c r="DI274">
        <v>35.799999999999997</v>
      </c>
      <c r="DJ274" s="6">
        <f>(-AS274-SQRT(AS274^2-2*AV274*(50-BO274)))/AV274</f>
        <v>-2.8559525706806876E-2</v>
      </c>
      <c r="DK274" s="2">
        <f>AR274+AU274*$DJ274</f>
        <v>5.0014056405677421</v>
      </c>
      <c r="DL274" s="2">
        <f>AS274+AV274*$DJ274</f>
        <v>-126.77404265955536</v>
      </c>
      <c r="DM274" s="2">
        <f>AT274+AW274*$DJ274</f>
        <v>-4.4560993705030389</v>
      </c>
      <c r="DN274" s="4">
        <f>(-DL274-SQRT(DL274^2-2*AV274*(BO274-17/12)))/AV274</f>
        <v>0.43073457931005488</v>
      </c>
      <c r="DO274" s="12">
        <f t="shared" si="77"/>
        <v>-1.2159041916223048</v>
      </c>
      <c r="DP274" s="12">
        <f t="shared" si="78"/>
        <v>-115.57164231858575</v>
      </c>
      <c r="DQ274" s="12">
        <f t="shared" si="79"/>
        <v>-14.563440673638151</v>
      </c>
      <c r="DR274" s="5">
        <f>(2 *DK274 +AU274*$DN274)/2</f>
        <v>1.8927507244727186</v>
      </c>
      <c r="DS274" s="5">
        <f>(2 *DL274 +AV274*$DN274)/2</f>
        <v>-121.17284248907055</v>
      </c>
      <c r="DT274" s="5">
        <f>(2 *DM274 +AW274*$DN274)/2</f>
        <v>-9.5097700220705956</v>
      </c>
      <c r="DU274" s="5">
        <f>SQRT(DR274^2+DS274^2+DT274^2)</f>
        <v>121.56017435023185</v>
      </c>
      <c r="DV274" s="16">
        <f>DR274/$DU274</f>
        <v>1.5570483791997857E-2</v>
      </c>
      <c r="DW274" s="16">
        <f>DS274/$DU274</f>
        <v>-0.99681366152005224</v>
      </c>
      <c r="DX274" s="16">
        <f>DT274/$DU274</f>
        <v>-7.8230967279395464E-2</v>
      </c>
      <c r="DY274" s="16">
        <f t="shared" si="80"/>
        <v>26.830828034700939</v>
      </c>
      <c r="DZ274" s="9">
        <f>AU274+$DY274*DV274</f>
        <v>-14.016432808829407</v>
      </c>
      <c r="EA274" s="9">
        <f>AV274+$DY274*DW274</f>
        <v>-0.73767163518231271</v>
      </c>
      <c r="EB274" s="9">
        <f>AW274+$DY274*DX274+32.174</f>
        <v>6.6096399134035231</v>
      </c>
      <c r="EC274" s="9">
        <f t="shared" si="81"/>
        <v>15.514247900257327</v>
      </c>
      <c r="ED274" s="22">
        <f t="shared" si="82"/>
        <v>0.19503639028289413</v>
      </c>
      <c r="EE274" s="22">
        <f t="shared" si="83"/>
        <v>0.14418915874132313</v>
      </c>
      <c r="EF274" s="22">
        <f t="shared" si="84"/>
        <v>1383.2828700625903</v>
      </c>
      <c r="EG274" s="23">
        <f t="shared" si="85"/>
        <v>0.65558429860786271</v>
      </c>
      <c r="EH274" s="12">
        <f>IF(S274="L",1,-1)</f>
        <v>-1</v>
      </c>
      <c r="EI274" s="10">
        <f>DEGREES(ATAN(DM274/SQRT(DL274^2+DK274^2)))</f>
        <v>-2.0115506230230147</v>
      </c>
      <c r="EJ274" s="10">
        <f>-DEGREES(ATAN(DK274/SQRT(DL274^2+DM274^2)))*EH274</f>
        <v>2.2578306535175203</v>
      </c>
      <c r="EK274" s="10">
        <f>DEGREES(ATAN(DQ274/SQRT(DP274^2+DO274^2)))</f>
        <v>-7.1817203163565937</v>
      </c>
      <c r="EL274" s="10">
        <f>-DEGREES(ATAN(DO274/SQRT(DP274^2+DQ274^2)))*EH274</f>
        <v>-0.59804507984901012</v>
      </c>
      <c r="EM274" s="15">
        <f>(AD274-D274- (DK274/DL274)*(17/12-BO274))*12*EH274</f>
        <v>14.989162184032345</v>
      </c>
      <c r="EN274" s="15">
        <f>(AE274-E274-(DM274/DL274)*(17/12-BO274)+0.5*32.174*DN274^2)*12</f>
        <v>8.6310003833992024</v>
      </c>
      <c r="EO274" s="15">
        <f t="shared" si="86"/>
        <v>17.296506890047553</v>
      </c>
      <c r="EP274" s="15">
        <f>EM274/DN274*0.4</f>
        <v>13.919627449499684</v>
      </c>
      <c r="EQ274" s="15">
        <f>EN274/DN274*0.4</f>
        <v>8.0151451013979216</v>
      </c>
      <c r="ER274" s="17">
        <f>SIN(RADIANS(CJ274))*EH274</f>
        <v>0.77714596145697057</v>
      </c>
      <c r="ES274" s="17">
        <f t="shared" si="87"/>
        <v>0.62932039104983784</v>
      </c>
      <c r="ET274" s="16">
        <f t="shared" si="88"/>
        <v>1</v>
      </c>
      <c r="EU274" s="20">
        <f>(0.5*DZ274*DN274^2)*12*EH274</f>
        <v>15.603004235044388</v>
      </c>
      <c r="EV274" s="20">
        <f>(0.5*EB274*DN274^2)*12</f>
        <v>7.3578092919611127</v>
      </c>
      <c r="EW274" s="20">
        <f t="shared" si="89"/>
        <v>17.250828928943747</v>
      </c>
      <c r="EX274" s="14">
        <f t="shared" si="90"/>
        <v>2.1965922011306773</v>
      </c>
      <c r="EY274" s="14">
        <f t="shared" si="91"/>
        <v>-3.4984891155356213</v>
      </c>
      <c r="EZ274" s="5">
        <f t="shared" si="92"/>
        <v>1.5472517071192247</v>
      </c>
      <c r="FA274" s="5">
        <f t="shared" si="93"/>
        <v>-2.2540440964417385</v>
      </c>
      <c r="FB274" s="9">
        <f>IFERROR(INDEX('Pitcher Heights'!$B:$B,MATCH(H274,'Pitcher Heights'!A:A,0)),75)</f>
        <v>75</v>
      </c>
      <c r="FC274" s="26">
        <f>(9.58+0.31*FB274+1.02*ABS(D274)-2.57*E274-1.88*BE274)</f>
        <v>6.008799999999999</v>
      </c>
      <c r="FD274" s="26">
        <f>17.16 -0.25*FB274-0.85*ABS(D274)+2.53*E274+0.665*BE274</f>
        <v>16.869499999999999</v>
      </c>
      <c r="FE274" s="26">
        <f t="shared" si="94"/>
        <v>7.9108274494996849</v>
      </c>
      <c r="FF274" s="26">
        <f t="shared" si="95"/>
        <v>-8.854354898602077</v>
      </c>
    </row>
    <row r="275" spans="1:162" x14ac:dyDescent="0.25">
      <c r="A275" t="s">
        <v>143</v>
      </c>
      <c r="B275" s="1">
        <v>45505</v>
      </c>
      <c r="C275">
        <v>97.8</v>
      </c>
      <c r="D275">
        <v>-2.57</v>
      </c>
      <c r="E275">
        <v>5.74</v>
      </c>
      <c r="F275" t="s">
        <v>223</v>
      </c>
      <c r="G275">
        <v>656811</v>
      </c>
      <c r="H275">
        <v>671922</v>
      </c>
      <c r="J275" t="s">
        <v>128</v>
      </c>
      <c r="O275">
        <v>5</v>
      </c>
      <c r="P275" t="s">
        <v>238</v>
      </c>
      <c r="Q275" t="s">
        <v>118</v>
      </c>
      <c r="R275" t="s">
        <v>119</v>
      </c>
      <c r="S275" t="s">
        <v>118</v>
      </c>
      <c r="T275" t="s">
        <v>120</v>
      </c>
      <c r="U275" t="s">
        <v>121</v>
      </c>
      <c r="V275" t="s">
        <v>129</v>
      </c>
      <c r="Y275">
        <v>2</v>
      </c>
      <c r="Z275">
        <v>1</v>
      </c>
      <c r="AA275">
        <v>2024</v>
      </c>
      <c r="AB275">
        <v>-0.79</v>
      </c>
      <c r="AC275">
        <v>1.33</v>
      </c>
      <c r="AD275">
        <v>-0.23</v>
      </c>
      <c r="AE275">
        <v>2.87</v>
      </c>
      <c r="AI275">
        <v>0</v>
      </c>
      <c r="AJ275">
        <v>7</v>
      </c>
      <c r="AK275" t="s">
        <v>140</v>
      </c>
      <c r="AR275">
        <v>8.2623113662573893</v>
      </c>
      <c r="AS275">
        <v>-142.155675917568</v>
      </c>
      <c r="AT275">
        <v>-5.3465999454356403</v>
      </c>
      <c r="AU275">
        <v>-12.5920184423123</v>
      </c>
      <c r="AV275">
        <v>33.908648709949603</v>
      </c>
      <c r="AW275">
        <v>-13.162057010071599</v>
      </c>
      <c r="AX275">
        <v>3.53</v>
      </c>
      <c r="AY275">
        <v>1.64</v>
      </c>
      <c r="AZ275">
        <v>294</v>
      </c>
      <c r="BA275">
        <v>88.6</v>
      </c>
      <c r="BB275">
        <v>34</v>
      </c>
      <c r="BC275">
        <v>99.3</v>
      </c>
      <c r="BD275">
        <v>2381</v>
      </c>
      <c r="BE275">
        <v>7.3</v>
      </c>
      <c r="BF275">
        <v>746607</v>
      </c>
      <c r="BG275">
        <v>666310</v>
      </c>
      <c r="BH275">
        <v>647304</v>
      </c>
      <c r="BI275">
        <v>671289</v>
      </c>
      <c r="BJ275">
        <v>608070</v>
      </c>
      <c r="BK275">
        <v>677587</v>
      </c>
      <c r="BL275">
        <v>680757</v>
      </c>
      <c r="BM275">
        <v>657041</v>
      </c>
      <c r="BN275">
        <v>678877</v>
      </c>
      <c r="BO275">
        <v>53.22</v>
      </c>
      <c r="BW275">
        <v>51</v>
      </c>
      <c r="BX275">
        <v>4</v>
      </c>
      <c r="BY275" t="s">
        <v>144</v>
      </c>
      <c r="BZ275">
        <v>5</v>
      </c>
      <c r="CA275">
        <v>2</v>
      </c>
      <c r="CB275">
        <v>2</v>
      </c>
      <c r="CC275">
        <v>5</v>
      </c>
      <c r="CD275">
        <v>2</v>
      </c>
      <c r="CE275">
        <v>5</v>
      </c>
      <c r="CF275">
        <v>2</v>
      </c>
      <c r="CG275">
        <v>5</v>
      </c>
      <c r="CH275" t="s">
        <v>142</v>
      </c>
      <c r="CI275" t="s">
        <v>126</v>
      </c>
      <c r="CJ275">
        <v>217</v>
      </c>
      <c r="CK275">
        <v>0</v>
      </c>
      <c r="CL275">
        <v>-6.2E-2</v>
      </c>
      <c r="CM275">
        <v>63.8</v>
      </c>
      <c r="CN275">
        <v>5.9</v>
      </c>
      <c r="CP275">
        <v>6.2E-2</v>
      </c>
      <c r="CQ275">
        <v>88.6</v>
      </c>
      <c r="CR275">
        <v>3</v>
      </c>
      <c r="CS275">
        <v>-3</v>
      </c>
      <c r="CT275">
        <v>0.90200000000000002</v>
      </c>
      <c r="CU275">
        <v>9.8000000000000004E-2</v>
      </c>
      <c r="CV275">
        <v>25</v>
      </c>
      <c r="CW275">
        <v>30</v>
      </c>
      <c r="CX275">
        <v>25</v>
      </c>
      <c r="CY275">
        <v>31</v>
      </c>
      <c r="CZ275">
        <v>1</v>
      </c>
      <c r="DA275">
        <v>2</v>
      </c>
      <c r="DB275">
        <v>2</v>
      </c>
      <c r="DC275">
        <v>1</v>
      </c>
      <c r="DD275">
        <v>1</v>
      </c>
      <c r="DE275">
        <v>1</v>
      </c>
      <c r="DF275">
        <v>1.07</v>
      </c>
      <c r="DG275">
        <v>0.79</v>
      </c>
      <c r="DH275">
        <v>-0.79</v>
      </c>
      <c r="DI275">
        <v>37.5</v>
      </c>
      <c r="DJ275" s="6">
        <f>(-AS275-SQRT(AS275^2-2*AV275*(50-BO275)))/AV275</f>
        <v>-2.2590359301502581E-2</v>
      </c>
      <c r="DK275" s="2">
        <f>AR275+AU275*$DJ275</f>
        <v>8.5467695872003713</v>
      </c>
      <c r="DL275" s="2">
        <f>AS275+AV275*$DJ275</f>
        <v>-142.9216844753542</v>
      </c>
      <c r="DM275" s="2">
        <f>AT275+AW275*$DJ275</f>
        <v>-5.0492643484312625</v>
      </c>
      <c r="DN275" s="4">
        <f>(-DL275-SQRT(DL275^2-2*AV275*(BO275-17/12)))/AV275</f>
        <v>0.37954859657247925</v>
      </c>
      <c r="DO275" s="12">
        <f t="shared" si="77"/>
        <v>3.7674866594059617</v>
      </c>
      <c r="DP275" s="12">
        <f t="shared" si="78"/>
        <v>-130.05170444582362</v>
      </c>
      <c r="DQ275" s="12">
        <f t="shared" si="79"/>
        <v>-10.0449046146109</v>
      </c>
      <c r="DR275" s="5">
        <f>(2 *DK275 +AU275*$DN275)/2</f>
        <v>6.1571281233031669</v>
      </c>
      <c r="DS275" s="5">
        <f>(2 *DL275 +AV275*$DN275)/2</f>
        <v>-136.48669446058892</v>
      </c>
      <c r="DT275" s="5">
        <f>(2 *DM275 +AW275*$DN275)/2</f>
        <v>-7.5470844815210816</v>
      </c>
      <c r="DU275" s="5">
        <f>SQRT(DR275^2+DS275^2+DT275^2)</f>
        <v>136.8337914247652</v>
      </c>
      <c r="DV275" s="16">
        <f>DR275/$DU275</f>
        <v>4.4997131623649538E-2</v>
      </c>
      <c r="DW275" s="16">
        <f>DS275/$DU275</f>
        <v>-0.99746336807186176</v>
      </c>
      <c r="DX275" s="16">
        <f>DT275/$DU275</f>
        <v>-5.5155122159065997E-2</v>
      </c>
      <c r="DY275" s="16">
        <f t="shared" si="80"/>
        <v>35.437845698338762</v>
      </c>
      <c r="DZ275" s="9">
        <f>AU275+$DY275*DV275</f>
        <v>-10.997417034965569</v>
      </c>
      <c r="EA275" s="9">
        <f>AV275+$DY275*DW275</f>
        <v>-1.4393042175263204</v>
      </c>
      <c r="EB275" s="9">
        <f>AW275+$DY275*DX275+32.174</f>
        <v>17.057364281382394</v>
      </c>
      <c r="EC275" s="9">
        <f t="shared" si="81"/>
        <v>20.346214741305563</v>
      </c>
      <c r="ED275" s="22">
        <f t="shared" si="82"/>
        <v>0.20186659376066554</v>
      </c>
      <c r="EE275" s="22">
        <f t="shared" si="83"/>
        <v>0.15243386352781302</v>
      </c>
      <c r="EF275" s="22">
        <f t="shared" si="84"/>
        <v>1646.1215272757925</v>
      </c>
      <c r="EG275" s="23">
        <f t="shared" si="85"/>
        <v>0.69135721431154662</v>
      </c>
      <c r="EH275" s="12">
        <f>IF(S275="L",1,-1)</f>
        <v>-1</v>
      </c>
      <c r="EI275" s="10">
        <f>DEGREES(ATAN(DM275/SQRT(DL275^2+DK275^2)))</f>
        <v>-2.0197495419114317</v>
      </c>
      <c r="EJ275" s="10">
        <f>-DEGREES(ATAN(DK275/SQRT(DL275^2+DM275^2)))*EH275</f>
        <v>3.4201046557322261</v>
      </c>
      <c r="EK275" s="10">
        <f>DEGREES(ATAN(DQ275/SQRT(DP275^2+DO275^2)))</f>
        <v>-4.4147851206291042</v>
      </c>
      <c r="EL275" s="10">
        <f>-DEGREES(ATAN(DO275/SQRT(DP275^2+DQ275^2)))*EH275</f>
        <v>1.6544208779917238</v>
      </c>
      <c r="EM275" s="15">
        <f>(AD275-D275- (DK275/DL275)*(17/12-BO275))*12*EH275</f>
        <v>9.0943018961089148</v>
      </c>
      <c r="EN275" s="15">
        <f>(AE275-E275-(DM275/DL275)*(17/12-BO275)+0.5*32.174*DN275^2)*12</f>
        <v>15.331216639192931</v>
      </c>
      <c r="EO275" s="15">
        <f t="shared" si="86"/>
        <v>17.825614452675577</v>
      </c>
      <c r="EP275" s="15">
        <f>EM275/DN275*0.4</f>
        <v>9.5843346314386917</v>
      </c>
      <c r="EQ275" s="15">
        <f>EN275/DN275*0.4</f>
        <v>16.157316114607479</v>
      </c>
      <c r="ER275" s="17">
        <f>SIN(RADIANS(CJ275))*EH275</f>
        <v>0.60181502315204838</v>
      </c>
      <c r="ES275" s="17">
        <f t="shared" si="87"/>
        <v>0.79863551004729283</v>
      </c>
      <c r="ET275" s="16">
        <f t="shared" si="88"/>
        <v>1</v>
      </c>
      <c r="EU275" s="20">
        <f>(0.5*DZ275*DN275^2)*12*EH275</f>
        <v>9.5055384852796774</v>
      </c>
      <c r="EV275" s="20">
        <f>(0.5*EB275*DN275^2)*12</f>
        <v>14.743410395241316</v>
      </c>
      <c r="EW275" s="20">
        <f t="shared" si="89"/>
        <v>17.542046972278996</v>
      </c>
      <c r="EX275" s="14">
        <f t="shared" si="90"/>
        <v>-1.051528919476727</v>
      </c>
      <c r="EY275" s="14">
        <f t="shared" si="91"/>
        <v>0.73370876426171172</v>
      </c>
      <c r="EZ275" s="5">
        <f t="shared" si="92"/>
        <v>-1.6334206784275249</v>
      </c>
      <c r="FA275" s="5">
        <f t="shared" si="93"/>
        <v>1.0950479488739777</v>
      </c>
      <c r="FB275" s="9">
        <f>IFERROR(INDEX('Pitcher Heights'!$B:$B,MATCH(H275,'Pitcher Heights'!A:A,0)),75)</f>
        <v>77</v>
      </c>
      <c r="FC275" s="26">
        <f>(9.58+0.31*FB275+1.02*ABS(D275)-2.57*E275-1.88*BE275)</f>
        <v>7.5956000000000063</v>
      </c>
      <c r="FD275" s="26">
        <f>17.16 -0.25*FB275-0.85*ABS(D275)+2.53*E275+0.665*BE275</f>
        <v>15.1022</v>
      </c>
      <c r="FE275" s="26">
        <f t="shared" si="94"/>
        <v>1.9887346314386853</v>
      </c>
      <c r="FF275" s="26">
        <f t="shared" si="95"/>
        <v>1.055116114607479</v>
      </c>
    </row>
    <row r="276" spans="1:162" x14ac:dyDescent="0.25">
      <c r="A276" t="s">
        <v>153</v>
      </c>
      <c r="B276" s="1">
        <v>45505</v>
      </c>
      <c r="C276">
        <v>81.400000000000006</v>
      </c>
      <c r="D276">
        <v>2.2799999999999998</v>
      </c>
      <c r="E276">
        <v>5.79</v>
      </c>
      <c r="F276" t="s">
        <v>206</v>
      </c>
      <c r="G276">
        <v>623993</v>
      </c>
      <c r="H276">
        <v>682120</v>
      </c>
      <c r="J276" t="s">
        <v>208</v>
      </c>
      <c r="O276">
        <v>13</v>
      </c>
      <c r="P276" t="s">
        <v>207</v>
      </c>
      <c r="Q276" t="s">
        <v>118</v>
      </c>
      <c r="R276" t="s">
        <v>118</v>
      </c>
      <c r="S276" t="s">
        <v>119</v>
      </c>
      <c r="T276" t="s">
        <v>120</v>
      </c>
      <c r="U276" t="s">
        <v>121</v>
      </c>
      <c r="V276" t="s">
        <v>122</v>
      </c>
      <c r="Y276">
        <v>2</v>
      </c>
      <c r="Z276">
        <v>2</v>
      </c>
      <c r="AA276">
        <v>2024</v>
      </c>
      <c r="AB276">
        <v>-1.1399999999999999</v>
      </c>
      <c r="AC276">
        <v>0.03</v>
      </c>
      <c r="AD276">
        <v>-1.67</v>
      </c>
      <c r="AE276">
        <v>0.5</v>
      </c>
      <c r="AF276">
        <v>596103</v>
      </c>
      <c r="AH276">
        <v>668939</v>
      </c>
      <c r="AI276">
        <v>2</v>
      </c>
      <c r="AJ276">
        <v>8</v>
      </c>
      <c r="AK276" t="s">
        <v>140</v>
      </c>
      <c r="AR276">
        <v>-6.7023290892100098</v>
      </c>
      <c r="AS276">
        <v>-118.337422999005</v>
      </c>
      <c r="AT276">
        <v>-5.3043871269919496</v>
      </c>
      <c r="AU276">
        <v>-9.3336034660705796</v>
      </c>
      <c r="AV276">
        <v>23.986155524231101</v>
      </c>
      <c r="AW276">
        <v>-31.058301720789402</v>
      </c>
      <c r="AX276">
        <v>3.38</v>
      </c>
      <c r="AY276">
        <v>1.58</v>
      </c>
      <c r="BC276">
        <v>81.599999999999994</v>
      </c>
      <c r="BD276">
        <v>2550</v>
      </c>
      <c r="BE276">
        <v>6.6</v>
      </c>
      <c r="BF276">
        <v>746607</v>
      </c>
      <c r="BG276">
        <v>666310</v>
      </c>
      <c r="BH276">
        <v>647304</v>
      </c>
      <c r="BI276">
        <v>671289</v>
      </c>
      <c r="BJ276">
        <v>608070</v>
      </c>
      <c r="BK276">
        <v>677587</v>
      </c>
      <c r="BL276">
        <v>680757</v>
      </c>
      <c r="BM276">
        <v>657041</v>
      </c>
      <c r="BN276">
        <v>678877</v>
      </c>
      <c r="BO276">
        <v>53.92</v>
      </c>
      <c r="BW276">
        <v>68</v>
      </c>
      <c r="BX276">
        <v>5</v>
      </c>
      <c r="BY276" t="s">
        <v>155</v>
      </c>
      <c r="BZ276">
        <v>10</v>
      </c>
      <c r="CA276">
        <v>3</v>
      </c>
      <c r="CB276">
        <v>3</v>
      </c>
      <c r="CC276">
        <v>10</v>
      </c>
      <c r="CD276">
        <v>3</v>
      </c>
      <c r="CE276">
        <v>10</v>
      </c>
      <c r="CF276">
        <v>3</v>
      </c>
      <c r="CG276">
        <v>10</v>
      </c>
      <c r="CH276" t="s">
        <v>142</v>
      </c>
      <c r="CI276" t="s">
        <v>126</v>
      </c>
      <c r="CJ276">
        <v>318</v>
      </c>
      <c r="CK276">
        <v>0</v>
      </c>
      <c r="CL276">
        <v>0.13500000000000001</v>
      </c>
      <c r="CP276">
        <v>-0.13500000000000001</v>
      </c>
      <c r="CR276">
        <v>7</v>
      </c>
      <c r="CS276">
        <v>-7</v>
      </c>
      <c r="CT276">
        <v>0.998</v>
      </c>
      <c r="CU276">
        <v>2E-3</v>
      </c>
      <c r="CV276">
        <v>27</v>
      </c>
      <c r="CW276">
        <v>29</v>
      </c>
      <c r="CX276">
        <v>28</v>
      </c>
      <c r="CY276">
        <v>30</v>
      </c>
      <c r="CZ276">
        <v>1</v>
      </c>
      <c r="DA276">
        <v>3</v>
      </c>
      <c r="DB276">
        <v>2</v>
      </c>
      <c r="DC276">
        <v>1</v>
      </c>
      <c r="DD276">
        <v>3</v>
      </c>
      <c r="DE276">
        <v>1</v>
      </c>
      <c r="DF276">
        <v>3.44</v>
      </c>
      <c r="DG276">
        <v>-1.1399999999999999</v>
      </c>
      <c r="DH276">
        <v>1.1399999999999999</v>
      </c>
      <c r="DI276">
        <v>36.200000000000003</v>
      </c>
      <c r="DJ276" s="6">
        <f>(-AS276-SQRT(AS276^2-2*AV276*(50-BO276)))/AV276</f>
        <v>-3.301514809249579E-2</v>
      </c>
      <c r="DK276" s="2">
        <f>AR276+AU276*$DJ276</f>
        <v>-6.3941787885410575</v>
      </c>
      <c r="DL276" s="2">
        <f>AS276+AV276*$DJ276</f>
        <v>-119.12932947580713</v>
      </c>
      <c r="DM276" s="2">
        <f>AT276+AW276*$DJ276</f>
        <v>-4.2789926961786708</v>
      </c>
      <c r="DN276" s="4">
        <f>(-DL276-SQRT(DL276^2-2*AV276*(BO276-17/12)))/AV276</f>
        <v>0.46223539847587136</v>
      </c>
      <c r="DO276" s="12">
        <f t="shared" si="77"/>
        <v>-10.708500705895965</v>
      </c>
      <c r="DP276" s="12">
        <f t="shared" si="78"/>
        <v>-108.04207931915994</v>
      </c>
      <c r="DQ276" s="12">
        <f t="shared" si="79"/>
        <v>-18.6352391680716</v>
      </c>
      <c r="DR276" s="5">
        <f>(2 *DK276 +AU276*$DN276)/2</f>
        <v>-8.5513397472185115</v>
      </c>
      <c r="DS276" s="5">
        <f>(2 *DL276 +AV276*$DN276)/2</f>
        <v>-113.58570439748354</v>
      </c>
      <c r="DT276" s="5">
        <f>(2 *DM276 +AW276*$DN276)/2</f>
        <v>-11.457115932125136</v>
      </c>
      <c r="DU276" s="5">
        <f>SQRT(DR276^2+DS276^2+DT276^2)</f>
        <v>114.48189009807196</v>
      </c>
      <c r="DV276" s="16">
        <f>DR276/$DU276</f>
        <v>-7.4696004231699253E-2</v>
      </c>
      <c r="DW276" s="16">
        <f>DS276/$DU276</f>
        <v>-0.99217181250396291</v>
      </c>
      <c r="DX276" s="16">
        <f>DT276/$DU276</f>
        <v>-0.10007797672025062</v>
      </c>
      <c r="DY276" s="16">
        <f t="shared" si="80"/>
        <v>23.212861343893366</v>
      </c>
      <c r="DZ276" s="9">
        <f>AU276+$DY276*DV276</f>
        <v>-11.067511455243887</v>
      </c>
      <c r="EA276" s="9">
        <f>AV276+$DY276*DW276</f>
        <v>0.95500881125724391</v>
      </c>
      <c r="EB276" s="9">
        <f>AW276+$DY276*DX276+32.174</f>
        <v>-1.2073979179739709</v>
      </c>
      <c r="EC276" s="9">
        <f t="shared" si="81"/>
        <v>11.174061990783008</v>
      </c>
      <c r="ED276" s="22">
        <f t="shared" si="82"/>
        <v>0.15838171696897846</v>
      </c>
      <c r="EE276" s="22">
        <f t="shared" si="83"/>
        <v>0.10582074869171329</v>
      </c>
      <c r="EF276" s="22">
        <f t="shared" si="84"/>
        <v>956.08102167806703</v>
      </c>
      <c r="EG276" s="23">
        <f t="shared" si="85"/>
        <v>0.37493373399139884</v>
      </c>
      <c r="EH276" s="12">
        <f>IF(S276="L",1,-1)</f>
        <v>1</v>
      </c>
      <c r="EI276" s="10">
        <f>DEGREES(ATAN(DM276/SQRT(DL276^2+DK276^2)))</f>
        <v>-2.054161872650075</v>
      </c>
      <c r="EJ276" s="10">
        <f>-DEGREES(ATAN(DK276/SQRT(DL276^2+DM276^2)))*EH276</f>
        <v>3.0703842811606386</v>
      </c>
      <c r="EK276" s="10">
        <f>DEGREES(ATAN(DQ276/SQRT(DP276^2+DO276^2)))</f>
        <v>-9.7393631852361402</v>
      </c>
      <c r="EL276" s="10">
        <f>-DEGREES(ATAN(DO276/SQRT(DP276^2+DQ276^2)))*EH276</f>
        <v>5.5784963934110836</v>
      </c>
      <c r="EM276" s="15">
        <f>(AD276-D276- (DK276/DL276)*(17/12-BO276))*12*EH276</f>
        <v>-13.583068253141326</v>
      </c>
      <c r="EN276" s="15">
        <f>(AE276-E276-(DM276/DL276)*(17/12-BO276)+0.5*32.174*DN276^2)*12</f>
        <v>0.39641724591247574</v>
      </c>
      <c r="EO276" s="15">
        <f t="shared" si="86"/>
        <v>13.588851673425262</v>
      </c>
      <c r="EP276" s="15">
        <f>EM276/DN276*0.4</f>
        <v>-11.75424322579255</v>
      </c>
      <c r="EQ276" s="15">
        <f>EN276/DN276*0.4</f>
        <v>0.34304360697565112</v>
      </c>
      <c r="ER276" s="17">
        <f>SIN(RADIANS(CJ276))*EH276</f>
        <v>-0.66913060635885813</v>
      </c>
      <c r="ES276" s="17">
        <f t="shared" si="87"/>
        <v>-0.74314482547739424</v>
      </c>
      <c r="ET276" s="16">
        <f t="shared" si="88"/>
        <v>0.99999999999999989</v>
      </c>
      <c r="EU276" s="20">
        <f>(0.5*DZ276*DN276^2)*12*EH276</f>
        <v>-14.188210816405341</v>
      </c>
      <c r="EV276" s="20">
        <f>(0.5*EB276*DN276^2)*12</f>
        <v>-1.5478471622802659</v>
      </c>
      <c r="EW276" s="20">
        <f t="shared" si="89"/>
        <v>14.272391425705106</v>
      </c>
      <c r="EX276" s="14">
        <f t="shared" si="90"/>
        <v>-4.6381168875323162</v>
      </c>
      <c r="EY276" s="14">
        <f t="shared" si="91"/>
        <v>9.058606672920412</v>
      </c>
      <c r="EZ276" s="5">
        <f t="shared" si="92"/>
        <v>-4.4903516931816956</v>
      </c>
      <c r="FA276" s="5">
        <f t="shared" si="93"/>
        <v>10.49490205119829</v>
      </c>
      <c r="FB276" s="9">
        <f>IFERROR(INDEX('Pitcher Heights'!$B:$B,MATCH(H276,'Pitcher Heights'!A:A,0)),75)</f>
        <v>78</v>
      </c>
      <c r="FC276" s="26">
        <f>(9.58+0.31*FB276+1.02*ABS(D276)-2.57*E276-1.88*BE276)</f>
        <v>8.7973000000000017</v>
      </c>
      <c r="FD276" s="26">
        <f>17.16 -0.25*FB276-0.85*ABS(D276)+2.53*E276+0.665*BE276</f>
        <v>14.759699999999999</v>
      </c>
      <c r="FE276" s="26">
        <f t="shared" si="94"/>
        <v>-20.55154322579255</v>
      </c>
      <c r="FF276" s="26">
        <f t="shared" si="95"/>
        <v>-14.416656393024347</v>
      </c>
    </row>
    <row r="277" spans="1:162" x14ac:dyDescent="0.25">
      <c r="A277" t="s">
        <v>127</v>
      </c>
      <c r="B277" s="1">
        <v>45505</v>
      </c>
      <c r="C277">
        <v>89.9</v>
      </c>
      <c r="D277">
        <v>2.4300000000000002</v>
      </c>
      <c r="E277">
        <v>5.75</v>
      </c>
      <c r="F277" t="s">
        <v>114</v>
      </c>
      <c r="G277">
        <v>677587</v>
      </c>
      <c r="H277">
        <v>669432</v>
      </c>
      <c r="J277" t="s">
        <v>116</v>
      </c>
      <c r="O277">
        <v>8</v>
      </c>
      <c r="P277" t="s">
        <v>161</v>
      </c>
      <c r="Q277" t="s">
        <v>118</v>
      </c>
      <c r="R277" t="s">
        <v>118</v>
      </c>
      <c r="S277" t="s">
        <v>119</v>
      </c>
      <c r="T277" t="s">
        <v>120</v>
      </c>
      <c r="U277" t="s">
        <v>121</v>
      </c>
      <c r="V277" t="s">
        <v>122</v>
      </c>
      <c r="Y277">
        <v>0</v>
      </c>
      <c r="Z277">
        <v>0</v>
      </c>
      <c r="AA277">
        <v>2024</v>
      </c>
      <c r="AB277">
        <v>1.48</v>
      </c>
      <c r="AC277">
        <v>0.56999999999999995</v>
      </c>
      <c r="AD277">
        <v>0.13</v>
      </c>
      <c r="AE277">
        <v>1.64</v>
      </c>
      <c r="AI277">
        <v>2</v>
      </c>
      <c r="AJ277">
        <v>4</v>
      </c>
      <c r="AK277" t="s">
        <v>123</v>
      </c>
      <c r="AR277">
        <v>-8.9175143323165997</v>
      </c>
      <c r="AS277">
        <v>-130.66850921615</v>
      </c>
      <c r="AT277">
        <v>-5.4660962515729201</v>
      </c>
      <c r="AU277">
        <v>18.801095707167502</v>
      </c>
      <c r="AV277">
        <v>26.1593976579261</v>
      </c>
      <c r="AW277">
        <v>-24.622761185924102</v>
      </c>
      <c r="AX277">
        <v>3.25</v>
      </c>
      <c r="AY277">
        <v>1.5</v>
      </c>
      <c r="BC277">
        <v>90.7</v>
      </c>
      <c r="BD277">
        <v>2300</v>
      </c>
      <c r="BE277">
        <v>6.7</v>
      </c>
      <c r="BF277">
        <v>746607</v>
      </c>
      <c r="BG277">
        <v>668939</v>
      </c>
      <c r="BH277">
        <v>663624</v>
      </c>
      <c r="BI277">
        <v>702616</v>
      </c>
      <c r="BJ277">
        <v>602104</v>
      </c>
      <c r="BK277">
        <v>683002</v>
      </c>
      <c r="BL277">
        <v>681297</v>
      </c>
      <c r="BM277">
        <v>656775</v>
      </c>
      <c r="BN277">
        <v>623993</v>
      </c>
      <c r="BO277">
        <v>53.77</v>
      </c>
      <c r="BW277">
        <v>33</v>
      </c>
      <c r="BX277">
        <v>1</v>
      </c>
      <c r="BY277" t="s">
        <v>130</v>
      </c>
      <c r="BZ277">
        <v>5</v>
      </c>
      <c r="CA277">
        <v>2</v>
      </c>
      <c r="CB277">
        <v>5</v>
      </c>
      <c r="CC277">
        <v>2</v>
      </c>
      <c r="CD277">
        <v>2</v>
      </c>
      <c r="CE277">
        <v>5</v>
      </c>
      <c r="CF277">
        <v>5</v>
      </c>
      <c r="CG277">
        <v>2</v>
      </c>
      <c r="CH277" t="s">
        <v>126</v>
      </c>
      <c r="CI277" t="s">
        <v>126</v>
      </c>
      <c r="CJ277">
        <v>128</v>
      </c>
      <c r="CK277">
        <v>0</v>
      </c>
      <c r="CL277">
        <v>1.4999999999999999E-2</v>
      </c>
      <c r="CP277">
        <v>-1.4999999999999999E-2</v>
      </c>
      <c r="CR277">
        <v>3</v>
      </c>
      <c r="CS277">
        <v>3</v>
      </c>
      <c r="CT277">
        <v>0.85099999999999998</v>
      </c>
      <c r="CU277">
        <v>0.85099999999999998</v>
      </c>
      <c r="CV277">
        <v>26</v>
      </c>
      <c r="CW277">
        <v>23</v>
      </c>
      <c r="CX277">
        <v>27</v>
      </c>
      <c r="CY277">
        <v>23</v>
      </c>
      <c r="CZ277">
        <v>2</v>
      </c>
      <c r="DA277">
        <v>1</v>
      </c>
      <c r="DB277">
        <v>6</v>
      </c>
      <c r="DC277">
        <v>2</v>
      </c>
      <c r="DD277">
        <v>6</v>
      </c>
      <c r="DE277">
        <v>1</v>
      </c>
      <c r="DF277">
        <v>2.2400000000000002</v>
      </c>
      <c r="DG277">
        <v>1.48</v>
      </c>
      <c r="DH277">
        <v>-1.48</v>
      </c>
      <c r="DI277">
        <v>22.3</v>
      </c>
      <c r="DJ277" s="6">
        <f>(-AS277-SQRT(AS277^2-2*AV277*(50-BO277)))/AV277</f>
        <v>-2.8768788279824362E-2</v>
      </c>
      <c r="DK277" s="2">
        <f>AR277+AU277*$DJ277</f>
        <v>-9.4583990741448165</v>
      </c>
      <c r="DL277" s="2">
        <f>AS277+AV277*$DJ277</f>
        <v>-131.42108338889861</v>
      </c>
      <c r="DM277" s="2">
        <f>AT277+AW277*$DJ277</f>
        <v>-4.757729248150393</v>
      </c>
      <c r="DN277" s="4">
        <f>(-DL277-SQRT(DL277^2-2*AV277*(BO277-17/12)))/AV277</f>
        <v>0.41554940357817605</v>
      </c>
      <c r="DO277" s="12">
        <f t="shared" si="77"/>
        <v>-1.6456149664151551</v>
      </c>
      <c r="DP277" s="12">
        <f t="shared" si="78"/>
        <v>-120.55056129418308</v>
      </c>
      <c r="DQ277" s="12">
        <f t="shared" si="79"/>
        <v>-14.989702973409017</v>
      </c>
      <c r="DR277" s="5">
        <f>(2 *DK277 +AU277*$DN277)/2</f>
        <v>-5.5520070202799854</v>
      </c>
      <c r="DS277" s="5">
        <f>(2 *DL277 +AV277*$DN277)/2</f>
        <v>-125.98582234154085</v>
      </c>
      <c r="DT277" s="5">
        <f>(2 *DM277 +AW277*$DN277)/2</f>
        <v>-9.8737161107797036</v>
      </c>
      <c r="DU277" s="5">
        <f>SQRT(DR277^2+DS277^2+DT277^2)</f>
        <v>126.49404129390366</v>
      </c>
      <c r="DV277" s="16">
        <f>DR277/$DU277</f>
        <v>-4.3891451039817182E-2</v>
      </c>
      <c r="DW277" s="16">
        <f>DS277/$DU277</f>
        <v>-0.99598226962183944</v>
      </c>
      <c r="DX277" s="16">
        <f>DT277/$DU277</f>
        <v>-7.8056768601759932E-2</v>
      </c>
      <c r="DY277" s="16">
        <f t="shared" si="80"/>
        <v>27.468928923774477</v>
      </c>
      <c r="DZ277" s="9">
        <f>AU277+$DY277*DV277</f>
        <v>17.595444558193435</v>
      </c>
      <c r="EA277" s="9">
        <f>AV277+$DY277*DW277</f>
        <v>-1.1991685156557956</v>
      </c>
      <c r="EB277" s="9">
        <f>AW277+$DY277*DX277+32.174</f>
        <v>5.4071029853346424</v>
      </c>
      <c r="EC277" s="9">
        <f t="shared" si="81"/>
        <v>18.446529132154208</v>
      </c>
      <c r="ED277" s="22">
        <f t="shared" si="82"/>
        <v>0.21416183469318084</v>
      </c>
      <c r="EE277" s="22">
        <f t="shared" si="83"/>
        <v>0.16839330661133725</v>
      </c>
      <c r="EF277" s="22">
        <f t="shared" si="84"/>
        <v>1681.0551805383975</v>
      </c>
      <c r="EG277" s="23">
        <f t="shared" si="85"/>
        <v>0.73089355675582501</v>
      </c>
      <c r="EH277" s="12">
        <f>IF(S277="L",1,-1)</f>
        <v>1</v>
      </c>
      <c r="EI277" s="10">
        <f>DEGREES(ATAN(DM277/SQRT(DL277^2+DK277^2)))</f>
        <v>-2.0679822782941653</v>
      </c>
      <c r="EJ277" s="10">
        <f>-DEGREES(ATAN(DK277/SQRT(DL277^2+DM277^2)))*EH277</f>
        <v>4.1138043449421806</v>
      </c>
      <c r="EK277" s="10">
        <f>DEGREES(ATAN(DQ277/SQRT(DP277^2+DO277^2)))</f>
        <v>-7.087335123656219</v>
      </c>
      <c r="EL277" s="10">
        <f>-DEGREES(ATAN(DO277/SQRT(DP277^2+DQ277^2)))*EH277</f>
        <v>0.77611014490132479</v>
      </c>
      <c r="EM277" s="15">
        <f>(AD277-D277- (DK277/DL277)*(17/12-BO277))*12*EH277</f>
        <v>17.614546107163534</v>
      </c>
      <c r="EN277" s="15">
        <f>(AE277-E277-(DM277/DL277)*(17/12-BO277)+0.5*32.174*DN277^2)*12</f>
        <v>6.7587455162878811</v>
      </c>
      <c r="EO277" s="15">
        <f t="shared" si="86"/>
        <v>18.866713426437883</v>
      </c>
      <c r="EP277" s="15">
        <f>EM277/DN277*0.4</f>
        <v>16.95542908303057</v>
      </c>
      <c r="EQ277" s="15">
        <f>EN277/DN277*0.4</f>
        <v>6.5058406611490938</v>
      </c>
      <c r="ER277" s="17">
        <f>SIN(RADIANS(CJ277))*EH277</f>
        <v>0.78801075360672201</v>
      </c>
      <c r="ES277" s="17">
        <f t="shared" si="87"/>
        <v>0.61566147532565829</v>
      </c>
      <c r="ET277" s="16">
        <f t="shared" si="88"/>
        <v>1</v>
      </c>
      <c r="EU277" s="20">
        <f>(0.5*DZ277*DN277^2)*12*EH277</f>
        <v>18.230426161711542</v>
      </c>
      <c r="EV277" s="20">
        <f>(0.5*EB277*DN277^2)*12</f>
        <v>5.6022336575185703</v>
      </c>
      <c r="EW277" s="20">
        <f t="shared" si="89"/>
        <v>19.071797502885001</v>
      </c>
      <c r="EX277" s="14">
        <f t="shared" si="90"/>
        <v>3.2016446388283324</v>
      </c>
      <c r="EY277" s="14">
        <f t="shared" si="91"/>
        <v>-6.1395373302198157</v>
      </c>
      <c r="EZ277" s="5">
        <f t="shared" si="92"/>
        <v>2.7473730419141571</v>
      </c>
      <c r="FA277" s="5">
        <f t="shared" si="93"/>
        <v>-4.8567631063792724</v>
      </c>
      <c r="FB277" s="9">
        <f>IFERROR(INDEX('Pitcher Heights'!$B:$B,MATCH(H277,'Pitcher Heights'!A:A,0)),75)</f>
        <v>77</v>
      </c>
      <c r="FC277" s="26">
        <f>(9.58+0.31*FB277+1.02*ABS(D277)-2.57*E277-1.88*BE277)</f>
        <v>8.555100000000003</v>
      </c>
      <c r="FD277" s="26">
        <f>17.16 -0.25*FB277-0.85*ABS(D277)+2.53*E277+0.665*BE277</f>
        <v>14.8475</v>
      </c>
      <c r="FE277" s="26">
        <f t="shared" si="94"/>
        <v>8.4003290830305666</v>
      </c>
      <c r="FF277" s="26">
        <f t="shared" si="95"/>
        <v>-8.3416593388509064</v>
      </c>
    </row>
    <row r="278" spans="1:162" x14ac:dyDescent="0.25">
      <c r="A278" t="s">
        <v>131</v>
      </c>
      <c r="B278" s="1">
        <v>45505</v>
      </c>
      <c r="C278">
        <v>86.1</v>
      </c>
      <c r="D278">
        <v>-1.5</v>
      </c>
      <c r="E278">
        <v>5.87</v>
      </c>
      <c r="F278" t="s">
        <v>178</v>
      </c>
      <c r="G278">
        <v>647304</v>
      </c>
      <c r="H278">
        <v>544150</v>
      </c>
      <c r="J278" t="s">
        <v>128</v>
      </c>
      <c r="O278">
        <v>13</v>
      </c>
      <c r="P278" t="s">
        <v>179</v>
      </c>
      <c r="Q278" t="s">
        <v>118</v>
      </c>
      <c r="R278" t="s">
        <v>119</v>
      </c>
      <c r="S278" t="s">
        <v>118</v>
      </c>
      <c r="T278" t="s">
        <v>120</v>
      </c>
      <c r="U278" t="s">
        <v>121</v>
      </c>
      <c r="V278" t="s">
        <v>129</v>
      </c>
      <c r="Y278">
        <v>3</v>
      </c>
      <c r="Z278">
        <v>2</v>
      </c>
      <c r="AA278">
        <v>2024</v>
      </c>
      <c r="AB278">
        <v>-1.36</v>
      </c>
      <c r="AC278">
        <v>0.36</v>
      </c>
      <c r="AD278">
        <v>-0.59</v>
      </c>
      <c r="AE278">
        <v>1.35</v>
      </c>
      <c r="AI278">
        <v>0</v>
      </c>
      <c r="AJ278">
        <v>7</v>
      </c>
      <c r="AK278" t="s">
        <v>123</v>
      </c>
      <c r="AR278">
        <v>4.9828352065572696</v>
      </c>
      <c r="AS278">
        <v>-125.24352177257499</v>
      </c>
      <c r="AT278">
        <v>-5.3221009809579201</v>
      </c>
      <c r="AU278">
        <v>-15.318449351971401</v>
      </c>
      <c r="AV278">
        <v>23.6420374314513</v>
      </c>
      <c r="AW278">
        <v>-27.524868682129402</v>
      </c>
      <c r="AX278">
        <v>3.13</v>
      </c>
      <c r="AY278">
        <v>1.5</v>
      </c>
      <c r="AZ278">
        <v>5</v>
      </c>
      <c r="BA278">
        <v>56.4</v>
      </c>
      <c r="BB278">
        <v>-17</v>
      </c>
      <c r="BC278">
        <v>87.4</v>
      </c>
      <c r="BD278">
        <v>2041</v>
      </c>
      <c r="BE278">
        <v>7</v>
      </c>
      <c r="BF278">
        <v>746607</v>
      </c>
      <c r="BG278">
        <v>668939</v>
      </c>
      <c r="BH278">
        <v>663624</v>
      </c>
      <c r="BI278">
        <v>702616</v>
      </c>
      <c r="BJ278">
        <v>602104</v>
      </c>
      <c r="BK278">
        <v>683002</v>
      </c>
      <c r="BL278">
        <v>681297</v>
      </c>
      <c r="BM278">
        <v>656775</v>
      </c>
      <c r="BN278">
        <v>623993</v>
      </c>
      <c r="BO278">
        <v>53.52</v>
      </c>
      <c r="BW278">
        <v>56</v>
      </c>
      <c r="BX278">
        <v>7</v>
      </c>
      <c r="BY278" t="s">
        <v>132</v>
      </c>
      <c r="BZ278">
        <v>7</v>
      </c>
      <c r="CA278">
        <v>2</v>
      </c>
      <c r="CB278">
        <v>7</v>
      </c>
      <c r="CC278">
        <v>2</v>
      </c>
      <c r="CD278">
        <v>2</v>
      </c>
      <c r="CE278">
        <v>7</v>
      </c>
      <c r="CF278">
        <v>7</v>
      </c>
      <c r="CG278">
        <v>2</v>
      </c>
      <c r="CH278" t="s">
        <v>125</v>
      </c>
      <c r="CI278" t="s">
        <v>126</v>
      </c>
      <c r="CJ278">
        <v>236</v>
      </c>
      <c r="CK278">
        <v>0</v>
      </c>
      <c r="CL278">
        <v>0</v>
      </c>
      <c r="CM278">
        <v>75.2</v>
      </c>
      <c r="CN278">
        <v>8.8000000000000007</v>
      </c>
      <c r="CP278">
        <v>0</v>
      </c>
      <c r="CQ278">
        <v>88</v>
      </c>
      <c r="CR278">
        <v>5</v>
      </c>
      <c r="CS278">
        <v>5</v>
      </c>
      <c r="CT278">
        <v>0.98799999999999999</v>
      </c>
      <c r="CU278">
        <v>0.98799999999999999</v>
      </c>
      <c r="CV278">
        <v>34</v>
      </c>
      <c r="CW278">
        <v>27</v>
      </c>
      <c r="CX278">
        <v>35</v>
      </c>
      <c r="CY278">
        <v>27</v>
      </c>
      <c r="CZ278">
        <v>1</v>
      </c>
      <c r="DA278">
        <v>3</v>
      </c>
      <c r="DB278">
        <v>4</v>
      </c>
      <c r="DC278">
        <v>2</v>
      </c>
      <c r="DD278">
        <v>5</v>
      </c>
      <c r="DE278">
        <v>1</v>
      </c>
      <c r="DF278">
        <v>2.7</v>
      </c>
      <c r="DG278">
        <v>1.36</v>
      </c>
      <c r="DH278">
        <v>-1.36</v>
      </c>
      <c r="DI278">
        <v>31.3</v>
      </c>
      <c r="DJ278" s="6">
        <f>(-AS278-SQRT(AS278^2-2*AV278*(50-BO278)))/AV278</f>
        <v>-2.8031084426887246E-2</v>
      </c>
      <c r="DK278" s="2">
        <f>AR278+AU278*$DJ278</f>
        <v>5.4122279536313762</v>
      </c>
      <c r="DL278" s="2">
        <f>AS278+AV278*$DJ278</f>
        <v>-125.90623371983963</v>
      </c>
      <c r="DM278" s="2">
        <f>AT278+AW278*$DJ278</f>
        <v>-4.5505490630901662</v>
      </c>
      <c r="DN278" s="4">
        <f>(-DL278-SQRT(DL278^2-2*AV278*(BO278-17/12)))/AV278</f>
        <v>0.43129064007073481</v>
      </c>
      <c r="DO278" s="12">
        <f t="shared" si="77"/>
        <v>-1.1944758722715019</v>
      </c>
      <c r="DP278" s="12">
        <f t="shared" si="78"/>
        <v>-115.70964426345273</v>
      </c>
      <c r="DQ278" s="12">
        <f t="shared" si="79"/>
        <v>-16.42176729486868</v>
      </c>
      <c r="DR278" s="5">
        <f>(2 *DK278 +AU278*$DN278)/2</f>
        <v>2.1088760406799372</v>
      </c>
      <c r="DS278" s="5">
        <f>(2 *DL278 +AV278*$DN278)/2</f>
        <v>-120.80793899164618</v>
      </c>
      <c r="DT278" s="5">
        <f>(2 *DM278 +AW278*$DN278)/2</f>
        <v>-10.486158178979423</v>
      </c>
      <c r="DU278" s="5">
        <f>SQRT(DR278^2+DS278^2+DT278^2)</f>
        <v>121.28052191064663</v>
      </c>
      <c r="DV278" s="16">
        <f>DR278/$DU278</f>
        <v>1.738841495284503E-2</v>
      </c>
      <c r="DW278" s="16">
        <f>DS278/$DU278</f>
        <v>-0.99610338979783897</v>
      </c>
      <c r="DX278" s="16">
        <f>DT278/$DU278</f>
        <v>-8.6462013963834156E-2</v>
      </c>
      <c r="DY278" s="16">
        <f t="shared" si="80"/>
        <v>24.218250437887679</v>
      </c>
      <c r="DZ278" s="9">
        <f>AU278+$DY278*DV278</f>
        <v>-14.897332363925489</v>
      </c>
      <c r="EA278" s="9">
        <f>AV278+$DY278*DW278</f>
        <v>-0.48184392470161441</v>
      </c>
      <c r="EB278" s="9">
        <f>AW278+$DY278*DX278+32.174</f>
        <v>2.5551726103303203</v>
      </c>
      <c r="EC278" s="9">
        <f t="shared" si="81"/>
        <v>15.122552436596672</v>
      </c>
      <c r="ED278" s="22">
        <f t="shared" si="82"/>
        <v>0.19098995967709331</v>
      </c>
      <c r="EE278" s="22">
        <f t="shared" si="83"/>
        <v>0.13949115727137837</v>
      </c>
      <c r="EF278" s="22">
        <f t="shared" si="84"/>
        <v>1335.1338632791724</v>
      </c>
      <c r="EG278" s="23">
        <f t="shared" si="85"/>
        <v>0.65415671890209326</v>
      </c>
      <c r="EH278" s="12">
        <f>IF(S278="L",1,-1)</f>
        <v>-1</v>
      </c>
      <c r="EI278" s="10">
        <f>DEGREES(ATAN(DM278/SQRT(DL278^2+DK278^2)))</f>
        <v>-2.0679959175308986</v>
      </c>
      <c r="EJ278" s="10">
        <f>-DEGREES(ATAN(DK278/SQRT(DL278^2+DM278^2)))*EH278</f>
        <v>2.459807242144969</v>
      </c>
      <c r="EK278" s="10">
        <f>DEGREES(ATAN(DQ278/SQRT(DP278^2+DO278^2)))</f>
        <v>-8.0771739100003348</v>
      </c>
      <c r="EL278" s="10">
        <f>-DEGREES(ATAN(DO278/SQRT(DP278^2+DQ278^2)))*EH278</f>
        <v>-0.58557838685670482</v>
      </c>
      <c r="EM278" s="15">
        <f>(AD278-D278- (DK278/DL278)*(17/12-BO278))*12*EH278</f>
        <v>15.956678824801177</v>
      </c>
      <c r="EN278" s="15">
        <f>(AE278-E278-(DM278/DL278)*(17/12-BO278)+0.5*32.174*DN278^2)*12</f>
        <v>4.2660787735319925</v>
      </c>
      <c r="EO278" s="15">
        <f t="shared" si="86"/>
        <v>16.517113162409419</v>
      </c>
      <c r="EP278" s="15">
        <f>EM278/DN278*0.4</f>
        <v>14.799003124374938</v>
      </c>
      <c r="EQ278" s="15">
        <f>EN278/DN278*0.4</f>
        <v>3.9565697719128097</v>
      </c>
      <c r="ER278" s="17">
        <f>SIN(RADIANS(CJ278))*EH278</f>
        <v>0.82903757255504185</v>
      </c>
      <c r="ES278" s="17">
        <f t="shared" si="87"/>
        <v>0.55919290347074657</v>
      </c>
      <c r="ET278" s="16">
        <f t="shared" si="88"/>
        <v>1</v>
      </c>
      <c r="EU278" s="20">
        <f>(0.5*DZ278*DN278^2)*12*EH278</f>
        <v>16.626461221622478</v>
      </c>
      <c r="EV278" s="20">
        <f>(0.5*EB278*DN278^2)*12</f>
        <v>2.8517507216986351</v>
      </c>
      <c r="EW278" s="20">
        <f t="shared" si="89"/>
        <v>16.869252945309245</v>
      </c>
      <c r="EX278" s="14">
        <f t="shared" si="90"/>
        <v>2.6412167090263114</v>
      </c>
      <c r="EY278" s="14">
        <f t="shared" si="91"/>
        <v>-6.5814158121712856</v>
      </c>
      <c r="EZ278" s="5">
        <f t="shared" si="92"/>
        <v>2.2633714230203417</v>
      </c>
      <c r="FA278" s="5">
        <f t="shared" si="93"/>
        <v>-4.970173692710615</v>
      </c>
      <c r="FB278" s="9">
        <f>IFERROR(INDEX('Pitcher Heights'!$B:$B,MATCH(H278,'Pitcher Heights'!A:A,0)),75)</f>
        <v>75</v>
      </c>
      <c r="FC278" s="26">
        <f>(9.58+0.31*FB278+1.02*ABS(D278)-2.57*E278-1.88*BE278)</f>
        <v>6.1141000000000005</v>
      </c>
      <c r="FD278" s="26">
        <f>17.16 -0.25*FB278-0.85*ABS(D278)+2.53*E278+0.665*BE278</f>
        <v>16.641099999999998</v>
      </c>
      <c r="FE278" s="26">
        <f t="shared" si="94"/>
        <v>8.6849031243749373</v>
      </c>
      <c r="FF278" s="26">
        <f t="shared" si="95"/>
        <v>-12.684530228087189</v>
      </c>
    </row>
    <row r="279" spans="1:162" x14ac:dyDescent="0.25">
      <c r="A279" t="s">
        <v>143</v>
      </c>
      <c r="B279" s="1">
        <v>45505</v>
      </c>
      <c r="C279">
        <v>88.9</v>
      </c>
      <c r="D279">
        <v>-1.26</v>
      </c>
      <c r="E279">
        <v>5.4</v>
      </c>
      <c r="F279" t="s">
        <v>134</v>
      </c>
      <c r="G279">
        <v>663624</v>
      </c>
      <c r="H279">
        <v>594902</v>
      </c>
      <c r="J279" t="s">
        <v>145</v>
      </c>
      <c r="O279">
        <v>14</v>
      </c>
      <c r="P279" t="s">
        <v>190</v>
      </c>
      <c r="Q279" t="s">
        <v>118</v>
      </c>
      <c r="R279" t="s">
        <v>118</v>
      </c>
      <c r="S279" t="s">
        <v>118</v>
      </c>
      <c r="T279" t="s">
        <v>120</v>
      </c>
      <c r="U279" t="s">
        <v>121</v>
      </c>
      <c r="V279" t="s">
        <v>129</v>
      </c>
      <c r="Y279">
        <v>1</v>
      </c>
      <c r="Z279">
        <v>0</v>
      </c>
      <c r="AA279">
        <v>2024</v>
      </c>
      <c r="AB279">
        <v>-0.57999999999999996</v>
      </c>
      <c r="AC279">
        <v>1.22</v>
      </c>
      <c r="AD279">
        <v>0.9</v>
      </c>
      <c r="AE279">
        <v>1.91</v>
      </c>
      <c r="AI279">
        <v>0</v>
      </c>
      <c r="AJ279">
        <v>2</v>
      </c>
      <c r="AK279" t="s">
        <v>140</v>
      </c>
      <c r="AR279">
        <v>6.5959972293471196</v>
      </c>
      <c r="AS279">
        <v>-129.33519298794801</v>
      </c>
      <c r="AT279">
        <v>-5.17396655837487</v>
      </c>
      <c r="AU279">
        <v>-7.7822678758600397</v>
      </c>
      <c r="AV279">
        <v>24.321076076834501</v>
      </c>
      <c r="AW279">
        <v>-17.565722341810599</v>
      </c>
      <c r="AX279">
        <v>3.78</v>
      </c>
      <c r="AY279">
        <v>1.7</v>
      </c>
      <c r="BC279">
        <v>90.5</v>
      </c>
      <c r="BD279">
        <v>1970</v>
      </c>
      <c r="BE279">
        <v>7</v>
      </c>
      <c r="BF279">
        <v>746607</v>
      </c>
      <c r="BG279">
        <v>666310</v>
      </c>
      <c r="BH279">
        <v>647304</v>
      </c>
      <c r="BI279">
        <v>671289</v>
      </c>
      <c r="BJ279">
        <v>608070</v>
      </c>
      <c r="BK279">
        <v>677587</v>
      </c>
      <c r="BL279">
        <v>680757</v>
      </c>
      <c r="BM279">
        <v>657041</v>
      </c>
      <c r="BN279">
        <v>678877</v>
      </c>
      <c r="BO279">
        <v>53.45</v>
      </c>
      <c r="BW279">
        <v>12</v>
      </c>
      <c r="BX279">
        <v>2</v>
      </c>
      <c r="BY279" t="s">
        <v>144</v>
      </c>
      <c r="BZ279">
        <v>2</v>
      </c>
      <c r="CA279">
        <v>1</v>
      </c>
      <c r="CB279">
        <v>1</v>
      </c>
      <c r="CC279">
        <v>2</v>
      </c>
      <c r="CD279">
        <v>1</v>
      </c>
      <c r="CE279">
        <v>2</v>
      </c>
      <c r="CF279">
        <v>1</v>
      </c>
      <c r="CG279">
        <v>2</v>
      </c>
      <c r="CH279" t="s">
        <v>142</v>
      </c>
      <c r="CI279" t="s">
        <v>126</v>
      </c>
      <c r="CJ279">
        <v>213</v>
      </c>
      <c r="CK279">
        <v>0</v>
      </c>
      <c r="CL279">
        <v>-4.3999999999999997E-2</v>
      </c>
      <c r="CP279">
        <v>4.3999999999999997E-2</v>
      </c>
      <c r="CR279">
        <v>1</v>
      </c>
      <c r="CS279">
        <v>-1</v>
      </c>
      <c r="CT279">
        <v>0.60799999999999998</v>
      </c>
      <c r="CU279">
        <v>0.39200000000000002</v>
      </c>
      <c r="CV279">
        <v>32</v>
      </c>
      <c r="CW279">
        <v>27</v>
      </c>
      <c r="CX279">
        <v>32</v>
      </c>
      <c r="CY279">
        <v>27</v>
      </c>
      <c r="CZ279">
        <v>1</v>
      </c>
      <c r="DA279">
        <v>0</v>
      </c>
      <c r="DB279">
        <v>6</v>
      </c>
      <c r="DC279">
        <v>1</v>
      </c>
      <c r="DD279">
        <v>6</v>
      </c>
      <c r="DE279">
        <v>1</v>
      </c>
      <c r="DF279">
        <v>1.64</v>
      </c>
      <c r="DG279">
        <v>0.57999999999999996</v>
      </c>
      <c r="DH279">
        <v>0.57999999999999996</v>
      </c>
      <c r="DI279">
        <v>42.3</v>
      </c>
      <c r="DJ279" s="6">
        <f>(-AS279-SQRT(AS279^2-2*AV279*(50-BO279)))/AV279</f>
        <v>-2.6608305413654599E-2</v>
      </c>
      <c r="DK279" s="2">
        <f>AR279+AU279*$DJ279</f>
        <v>6.803070189798877</v>
      </c>
      <c r="DL279" s="2">
        <f>AS279+AV279*$DJ279</f>
        <v>-129.98233560818915</v>
      </c>
      <c r="DM279" s="2">
        <f>AT279+AW279*$DJ279</f>
        <v>-4.7065724534925177</v>
      </c>
      <c r="DN279" s="4">
        <f>(-DL279-SQRT(DL279^2-2*AV279*(BO279-17/12)))/AV279</f>
        <v>0.41654344060857212</v>
      </c>
      <c r="DO279" s="12">
        <f t="shared" si="77"/>
        <v>3.5614175530505721</v>
      </c>
      <c r="DP279" s="12">
        <f t="shared" si="78"/>
        <v>-119.85155089984167</v>
      </c>
      <c r="DQ279" s="12">
        <f t="shared" si="79"/>
        <v>-12.023458874525168</v>
      </c>
      <c r="DR279" s="5">
        <f>(2 *DK279 +AU279*$DN279)/2</f>
        <v>5.1822438714247241</v>
      </c>
      <c r="DS279" s="5">
        <f>(2 *DL279 +AV279*$DN279)/2</f>
        <v>-124.91694325401541</v>
      </c>
      <c r="DT279" s="5">
        <f>(2 *DM279 +AW279*$DN279)/2</f>
        <v>-8.365015664008844</v>
      </c>
      <c r="DU279" s="5">
        <f>SQRT(DR279^2+DS279^2+DT279^2)</f>
        <v>125.30391793766441</v>
      </c>
      <c r="DV279" s="16">
        <f>DR279/$DU279</f>
        <v>4.1357396933133103E-2</v>
      </c>
      <c r="DW279" s="16">
        <f>DS279/$DU279</f>
        <v>-0.99691171122165945</v>
      </c>
      <c r="DX279" s="16">
        <f>DT279/$DU279</f>
        <v>-6.6757814134512788E-2</v>
      </c>
      <c r="DY279" s="16">
        <f t="shared" si="80"/>
        <v>25.543036596821924</v>
      </c>
      <c r="DZ279" s="9">
        <f>AU279+$DY279*DV279</f>
        <v>-6.7258743724477297</v>
      </c>
      <c r="EA279" s="9">
        <f>AV279+$DY279*DW279</f>
        <v>-1.1430762467007156</v>
      </c>
      <c r="EB279" s="9">
        <f>AW279+$DY279*DX279+32.174</f>
        <v>12.903080368627705</v>
      </c>
      <c r="EC279" s="9">
        <f t="shared" si="81"/>
        <v>14.595666904221479</v>
      </c>
      <c r="ED279" s="22">
        <f t="shared" si="82"/>
        <v>0.17268801399033012</v>
      </c>
      <c r="EE279" s="22">
        <f t="shared" si="83"/>
        <v>0.11976049481874392</v>
      </c>
      <c r="EF279" s="22">
        <f t="shared" si="84"/>
        <v>1184.3097612432205</v>
      </c>
      <c r="EG279" s="23">
        <f t="shared" si="85"/>
        <v>0.60117246763615251</v>
      </c>
      <c r="EH279" s="12">
        <f>IF(S279="L",1,-1)</f>
        <v>-1</v>
      </c>
      <c r="EI279" s="10">
        <f>DEGREES(ATAN(DM279/SQRT(DL279^2+DK279^2)))</f>
        <v>-2.0709034258308208</v>
      </c>
      <c r="EJ279" s="10">
        <f>-DEGREES(ATAN(DK279/SQRT(DL279^2+DM279^2)))*EH279</f>
        <v>2.9940783533716719</v>
      </c>
      <c r="EK279" s="10">
        <f>DEGREES(ATAN(DQ279/SQRT(DP279^2+DO279^2)))</f>
        <v>-5.7262118813615928</v>
      </c>
      <c r="EL279" s="10">
        <f>-DEGREES(ATAN(DO279/SQRT(DP279^2+DQ279^2)))*EH279</f>
        <v>1.6935612694568312</v>
      </c>
      <c r="EM279" s="15">
        <f>(AD279-D279- (DK279/DL279)*(17/12-BO279))*12*EH279</f>
        <v>6.7601100059845098</v>
      </c>
      <c r="EN279" s="15">
        <f>(AE279-E279-(DM279/DL279)*(17/12-BO279)+0.5*32.174*DN279^2)*12</f>
        <v>14.22386455014442</v>
      </c>
      <c r="EO279" s="15">
        <f t="shared" si="86"/>
        <v>15.748568507450669</v>
      </c>
      <c r="EP279" s="15">
        <f>EM279/DN279*0.4</f>
        <v>6.4916254555423594</v>
      </c>
      <c r="EQ279" s="15">
        <f>EN279/DN279*0.4</f>
        <v>13.658949500549841</v>
      </c>
      <c r="ER279" s="17">
        <f>SIN(RADIANS(CJ279))*EH279</f>
        <v>0.54463903501502708</v>
      </c>
      <c r="ES279" s="17">
        <f t="shared" si="87"/>
        <v>0.83867056794542405</v>
      </c>
      <c r="ET279" s="16">
        <f t="shared" si="88"/>
        <v>1</v>
      </c>
      <c r="EU279" s="20">
        <f>(0.5*DZ279*DN279^2)*12*EH279</f>
        <v>7.0019757358163552</v>
      </c>
      <c r="EV279" s="20">
        <f>(0.5*EB279*DN279^2)*12</f>
        <v>13.432759914238449</v>
      </c>
      <c r="EW279" s="20">
        <f t="shared" si="89"/>
        <v>15.148158406833893</v>
      </c>
      <c r="EX279" s="14">
        <f t="shared" si="90"/>
        <v>-1.2483026411364264</v>
      </c>
      <c r="EY279" s="14">
        <f t="shared" si="91"/>
        <v>0.72844529985181872</v>
      </c>
      <c r="EZ279" s="5">
        <f t="shared" si="92"/>
        <v>-1.8171751487814678</v>
      </c>
      <c r="FA279" s="5">
        <f t="shared" si="93"/>
        <v>1.016003655673348</v>
      </c>
      <c r="FB279" s="9">
        <f>IFERROR(INDEX('Pitcher Heights'!$B:$B,MATCH(H279,'Pitcher Heights'!A:A,0)),75)</f>
        <v>76</v>
      </c>
      <c r="FC279" s="26">
        <f>(9.58+0.31*FB279+1.02*ABS(D279)-2.57*E279-1.88*BE279)</f>
        <v>7.3872000000000035</v>
      </c>
      <c r="FD279" s="26">
        <f>17.16 -0.25*FB279-0.85*ABS(D279)+2.53*E279+0.665*BE279</f>
        <v>15.405999999999999</v>
      </c>
      <c r="FE279" s="26">
        <f t="shared" si="94"/>
        <v>-0.89557454445764417</v>
      </c>
      <c r="FF279" s="26">
        <f t="shared" si="95"/>
        <v>-1.7470504994501574</v>
      </c>
    </row>
    <row r="280" spans="1:162" x14ac:dyDescent="0.25">
      <c r="A280" t="s">
        <v>143</v>
      </c>
      <c r="B280" s="1">
        <v>45505</v>
      </c>
      <c r="C280">
        <v>96.6</v>
      </c>
      <c r="D280">
        <v>-2.2000000000000002</v>
      </c>
      <c r="E280">
        <v>5.77</v>
      </c>
      <c r="F280" t="s">
        <v>213</v>
      </c>
      <c r="G280">
        <v>657041</v>
      </c>
      <c r="H280">
        <v>572143</v>
      </c>
      <c r="J280" t="s">
        <v>116</v>
      </c>
      <c r="O280">
        <v>11</v>
      </c>
      <c r="P280" t="s">
        <v>239</v>
      </c>
      <c r="Q280" t="s">
        <v>118</v>
      </c>
      <c r="R280" t="s">
        <v>118</v>
      </c>
      <c r="S280" t="s">
        <v>118</v>
      </c>
      <c r="T280" t="s">
        <v>120</v>
      </c>
      <c r="U280" t="s">
        <v>121</v>
      </c>
      <c r="V280" t="s">
        <v>122</v>
      </c>
      <c r="Y280">
        <v>2</v>
      </c>
      <c r="Z280">
        <v>1</v>
      </c>
      <c r="AA280">
        <v>2024</v>
      </c>
      <c r="AB280">
        <v>-0.5</v>
      </c>
      <c r="AC280">
        <v>1.33</v>
      </c>
      <c r="AD280">
        <v>-0.98</v>
      </c>
      <c r="AE280">
        <v>2.8</v>
      </c>
      <c r="AI280">
        <v>0</v>
      </c>
      <c r="AJ280">
        <v>8</v>
      </c>
      <c r="AK280" t="s">
        <v>123</v>
      </c>
      <c r="AR280">
        <v>4.4425200775843399</v>
      </c>
      <c r="AS280">
        <v>-140.70887542557699</v>
      </c>
      <c r="AT280">
        <v>-5.4861244241661096</v>
      </c>
      <c r="AU280">
        <v>-7.6425765914254002</v>
      </c>
      <c r="AV280">
        <v>28.290435671028199</v>
      </c>
      <c r="AW280">
        <v>-13.479224125119901</v>
      </c>
      <c r="AX280">
        <v>3.2</v>
      </c>
      <c r="AY280">
        <v>1.45</v>
      </c>
      <c r="BC280">
        <v>98.2</v>
      </c>
      <c r="BD280">
        <v>2350</v>
      </c>
      <c r="BE280">
        <v>6.9</v>
      </c>
      <c r="BF280">
        <v>746607</v>
      </c>
      <c r="BG280">
        <v>668939</v>
      </c>
      <c r="BH280">
        <v>663624</v>
      </c>
      <c r="BI280">
        <v>702616</v>
      </c>
      <c r="BJ280">
        <v>602104</v>
      </c>
      <c r="BK280">
        <v>683002</v>
      </c>
      <c r="BL280">
        <v>596103</v>
      </c>
      <c r="BM280">
        <v>656775</v>
      </c>
      <c r="BN280">
        <v>623993</v>
      </c>
      <c r="BO280">
        <v>53.61</v>
      </c>
      <c r="BW280">
        <v>69</v>
      </c>
      <c r="BX280">
        <v>4</v>
      </c>
      <c r="BY280" t="s">
        <v>144</v>
      </c>
      <c r="BZ280">
        <v>10</v>
      </c>
      <c r="CA280">
        <v>3</v>
      </c>
      <c r="CB280">
        <v>10</v>
      </c>
      <c r="CC280">
        <v>3</v>
      </c>
      <c r="CD280">
        <v>3</v>
      </c>
      <c r="CE280">
        <v>10</v>
      </c>
      <c r="CF280">
        <v>10</v>
      </c>
      <c r="CG280">
        <v>3</v>
      </c>
      <c r="CH280" t="s">
        <v>126</v>
      </c>
      <c r="CI280" t="s">
        <v>126</v>
      </c>
      <c r="CJ280">
        <v>204</v>
      </c>
      <c r="CK280">
        <v>0</v>
      </c>
      <c r="CL280">
        <v>0.11</v>
      </c>
      <c r="CP280">
        <v>-0.11</v>
      </c>
      <c r="CR280">
        <v>7</v>
      </c>
      <c r="CS280">
        <v>7</v>
      </c>
      <c r="CT280">
        <v>0.999</v>
      </c>
      <c r="CU280">
        <v>0.999</v>
      </c>
      <c r="CV280">
        <v>34</v>
      </c>
      <c r="CW280">
        <v>28</v>
      </c>
      <c r="CX280">
        <v>34</v>
      </c>
      <c r="CY280">
        <v>29</v>
      </c>
      <c r="CZ280">
        <v>1</v>
      </c>
      <c r="DA280">
        <v>4</v>
      </c>
      <c r="DB280">
        <v>1</v>
      </c>
      <c r="DC280">
        <v>2</v>
      </c>
      <c r="DD280">
        <v>3</v>
      </c>
      <c r="DE280">
        <v>1</v>
      </c>
      <c r="DF280">
        <v>1.0900000000000001</v>
      </c>
      <c r="DG280">
        <v>0.5</v>
      </c>
      <c r="DH280">
        <v>0.5</v>
      </c>
      <c r="DI280">
        <v>39.5</v>
      </c>
      <c r="DJ280" s="6">
        <f>(-AS280-SQRT(AS280^2-2*AV280*(50-BO280)))/AV280</f>
        <v>-2.5589978143941299E-2</v>
      </c>
      <c r="DK280" s="2">
        <f>AR280+AU280*$DJ280</f>
        <v>4.6380934455223128</v>
      </c>
      <c r="DL280" s="2">
        <f>AS280+AV280*$DJ280</f>
        <v>-141.43282705608118</v>
      </c>
      <c r="DM280" s="2">
        <f>AT280+AW280*$DJ280</f>
        <v>-5.1411913734070049</v>
      </c>
      <c r="DN280" s="4">
        <f>(-DL280-SQRT(DL280^2-2*AV280*(BO280-17/12)))/AV280</f>
        <v>0.3837620097991632</v>
      </c>
      <c r="DO280" s="12">
        <f t="shared" si="77"/>
        <v>1.7051628927528633</v>
      </c>
      <c r="DP280" s="12">
        <f t="shared" si="78"/>
        <v>-130.57603260487346</v>
      </c>
      <c r="DQ280" s="12">
        <f t="shared" si="79"/>
        <v>-10.314005514196385</v>
      </c>
      <c r="DR280" s="5">
        <f>(2 *DK280 +AU280*$DN280)/2</f>
        <v>3.171628169137588</v>
      </c>
      <c r="DS280" s="5">
        <f>(2 *DL280 +AV280*$DN280)/2</f>
        <v>-136.00442983047731</v>
      </c>
      <c r="DT280" s="5">
        <f>(2 *DM280 +AW280*$DN280)/2</f>
        <v>-7.7275984438016945</v>
      </c>
      <c r="DU280" s="5">
        <f>SQRT(DR280^2+DS280^2+DT280^2)</f>
        <v>136.26070576826299</v>
      </c>
      <c r="DV280" s="16">
        <f>DR280/$DU280</f>
        <v>2.3276175998468256E-2</v>
      </c>
      <c r="DW280" s="16">
        <f>DS280/$DU280</f>
        <v>-0.9981192234669507</v>
      </c>
      <c r="DX280" s="16">
        <f>DT280/$DU280</f>
        <v>-5.6711862750395053E-2</v>
      </c>
      <c r="DY280" s="16">
        <f t="shared" si="80"/>
        <v>29.475333204897773</v>
      </c>
      <c r="DZ280" s="9">
        <f>AU280+$DY280*DV280</f>
        <v>-6.9565035481347044</v>
      </c>
      <c r="EA280" s="9">
        <f>AV280+$DY280*DW280</f>
        <v>-1.1294610188739931</v>
      </c>
      <c r="EB280" s="9">
        <f>AW280+$DY280*DX280+32.174</f>
        <v>17.023174823641774</v>
      </c>
      <c r="EC280" s="9">
        <f t="shared" si="81"/>
        <v>18.424361722584525</v>
      </c>
      <c r="ED280" s="22">
        <f t="shared" si="82"/>
        <v>0.1843396403048993</v>
      </c>
      <c r="EE280" s="22">
        <f t="shared" si="83"/>
        <v>0.13204762408550591</v>
      </c>
      <c r="EF280" s="22">
        <f t="shared" si="84"/>
        <v>1419.9998615839193</v>
      </c>
      <c r="EG280" s="23">
        <f t="shared" si="85"/>
        <v>0.60425526024847631</v>
      </c>
      <c r="EH280" s="12">
        <f>IF(S280="L",1,-1)</f>
        <v>-1</v>
      </c>
      <c r="EI280" s="10">
        <f>DEGREES(ATAN(DM280/SQRT(DL280^2+DK280^2)))</f>
        <v>-2.0807112078166536</v>
      </c>
      <c r="EJ280" s="10">
        <f>-DEGREES(ATAN(DK280/SQRT(DL280^2+DM280^2)))*EH280</f>
        <v>1.8770236933561522</v>
      </c>
      <c r="EK280" s="10">
        <f>DEGREES(ATAN(DQ280/SQRT(DP280^2+DO280^2)))</f>
        <v>-4.5159473178375906</v>
      </c>
      <c r="EL280" s="10">
        <f>-DEGREES(ATAN(DO280/SQRT(DP280^2+DQ280^2)))*EH280</f>
        <v>0.74584724844886818</v>
      </c>
      <c r="EM280" s="15">
        <f>(AD280-D280- (DK280/DL280)*(17/12-BO280))*12*EH280</f>
        <v>5.8992959135835346</v>
      </c>
      <c r="EN280" s="15">
        <f>(AE280-E280-(DM280/DL280)*(17/12-BO280)+0.5*32.174*DN280^2)*12</f>
        <v>15.557433849288323</v>
      </c>
      <c r="EO280" s="15">
        <f t="shared" si="86"/>
        <v>16.638372524108405</v>
      </c>
      <c r="EP280" s="15">
        <f>EM280/DN280*0.4</f>
        <v>6.1489107967418182</v>
      </c>
      <c r="EQ280" s="15">
        <f>EN280/DN280*0.4</f>
        <v>16.215710207928193</v>
      </c>
      <c r="ER280" s="17">
        <f>SIN(RADIANS(CJ280))*EH280</f>
        <v>0.40673664307580021</v>
      </c>
      <c r="ES280" s="17">
        <f t="shared" si="87"/>
        <v>0.91354545764260087</v>
      </c>
      <c r="ET280" s="16">
        <f t="shared" si="88"/>
        <v>0.99999999999999989</v>
      </c>
      <c r="EU280" s="20">
        <f>(0.5*DZ280*DN280^2)*12*EH280</f>
        <v>6.147042576083436</v>
      </c>
      <c r="EV280" s="20">
        <f>(0.5*EB280*DN280^2)*12</f>
        <v>15.04235277060932</v>
      </c>
      <c r="EW280" s="20">
        <f t="shared" si="89"/>
        <v>16.24987720900193</v>
      </c>
      <c r="EX280" s="14">
        <f t="shared" si="90"/>
        <v>-0.46237793029996244</v>
      </c>
      <c r="EY280" s="14">
        <f t="shared" si="91"/>
        <v>0.19735125907558171</v>
      </c>
      <c r="EZ280" s="5">
        <f t="shared" si="92"/>
        <v>-0.86813987311694696</v>
      </c>
      <c r="FA280" s="5">
        <f t="shared" si="93"/>
        <v>0.35752420732363355</v>
      </c>
      <c r="FB280" s="9">
        <f>IFERROR(INDEX('Pitcher Heights'!$B:$B,MATCH(H280,'Pitcher Heights'!A:A,0)),75)</f>
        <v>76</v>
      </c>
      <c r="FC280" s="26">
        <f>(9.58+0.31*FB280+1.02*ABS(D280)-2.57*E280-1.88*BE280)</f>
        <v>7.5831000000000035</v>
      </c>
      <c r="FD280" s="26">
        <f>17.16 -0.25*FB280-0.85*ABS(D280)+2.53*E280+0.665*BE280</f>
        <v>15.476599999999998</v>
      </c>
      <c r="FE280" s="26">
        <f t="shared" si="94"/>
        <v>-1.4341892032581853</v>
      </c>
      <c r="FF280" s="26">
        <f t="shared" si="95"/>
        <v>0.73911020792819571</v>
      </c>
    </row>
    <row r="281" spans="1:162" x14ac:dyDescent="0.25">
      <c r="A281" t="s">
        <v>131</v>
      </c>
      <c r="B281" s="1">
        <v>45505</v>
      </c>
      <c r="C281">
        <v>86.2</v>
      </c>
      <c r="D281">
        <v>-1.7</v>
      </c>
      <c r="E281">
        <v>5.78</v>
      </c>
      <c r="F281" t="s">
        <v>178</v>
      </c>
      <c r="G281">
        <v>678877</v>
      </c>
      <c r="H281">
        <v>544150</v>
      </c>
      <c r="J281" t="s">
        <v>116</v>
      </c>
      <c r="O281">
        <v>14</v>
      </c>
      <c r="P281" t="s">
        <v>210</v>
      </c>
      <c r="Q281" t="s">
        <v>118</v>
      </c>
      <c r="R281" t="s">
        <v>118</v>
      </c>
      <c r="S281" t="s">
        <v>118</v>
      </c>
      <c r="T281" t="s">
        <v>120</v>
      </c>
      <c r="U281" t="s">
        <v>121</v>
      </c>
      <c r="V281" t="s">
        <v>122</v>
      </c>
      <c r="Y281">
        <v>2</v>
      </c>
      <c r="Z281">
        <v>1</v>
      </c>
      <c r="AA281">
        <v>2024</v>
      </c>
      <c r="AB281">
        <v>-1.1599999999999999</v>
      </c>
      <c r="AC281">
        <v>0.85</v>
      </c>
      <c r="AD281">
        <v>0.98</v>
      </c>
      <c r="AE281">
        <v>1.71</v>
      </c>
      <c r="AG281">
        <v>647304</v>
      </c>
      <c r="AI281">
        <v>2</v>
      </c>
      <c r="AJ281">
        <v>5</v>
      </c>
      <c r="AK281" t="s">
        <v>123</v>
      </c>
      <c r="AR281">
        <v>8.8210636174061303</v>
      </c>
      <c r="AS281">
        <v>-125.19381344161501</v>
      </c>
      <c r="AT281">
        <v>-5.2304186301733102</v>
      </c>
      <c r="AU281">
        <v>-13.982908844032499</v>
      </c>
      <c r="AV281">
        <v>24.1043467102233</v>
      </c>
      <c r="AW281">
        <v>-22.330351253987399</v>
      </c>
      <c r="AX281">
        <v>3.55</v>
      </c>
      <c r="AY281">
        <v>1.75</v>
      </c>
      <c r="BC281">
        <v>87.1</v>
      </c>
      <c r="BD281">
        <v>2061</v>
      </c>
      <c r="BE281">
        <v>6.9</v>
      </c>
      <c r="BF281">
        <v>746607</v>
      </c>
      <c r="BG281">
        <v>668939</v>
      </c>
      <c r="BH281">
        <v>663624</v>
      </c>
      <c r="BI281">
        <v>702616</v>
      </c>
      <c r="BJ281">
        <v>602104</v>
      </c>
      <c r="BK281">
        <v>683002</v>
      </c>
      <c r="BL281">
        <v>681297</v>
      </c>
      <c r="BM281">
        <v>656775</v>
      </c>
      <c r="BN281">
        <v>623993</v>
      </c>
      <c r="BO281">
        <v>53.62</v>
      </c>
      <c r="BW281">
        <v>42</v>
      </c>
      <c r="BX281">
        <v>4</v>
      </c>
      <c r="BY281" t="s">
        <v>132</v>
      </c>
      <c r="BZ281">
        <v>5</v>
      </c>
      <c r="CA281">
        <v>2</v>
      </c>
      <c r="CB281">
        <v>5</v>
      </c>
      <c r="CC281">
        <v>2</v>
      </c>
      <c r="CD281">
        <v>2</v>
      </c>
      <c r="CE281">
        <v>5</v>
      </c>
      <c r="CF281">
        <v>5</v>
      </c>
      <c r="CG281">
        <v>2</v>
      </c>
      <c r="CH281" t="s">
        <v>126</v>
      </c>
      <c r="CI281" t="s">
        <v>126</v>
      </c>
      <c r="CJ281">
        <v>234</v>
      </c>
      <c r="CK281">
        <v>0</v>
      </c>
      <c r="CL281">
        <v>0.05</v>
      </c>
      <c r="CP281">
        <v>-0.05</v>
      </c>
      <c r="CR281">
        <v>3</v>
      </c>
      <c r="CS281">
        <v>3</v>
      </c>
      <c r="CT281">
        <v>0.88600000000000001</v>
      </c>
      <c r="CU281">
        <v>0.88600000000000001</v>
      </c>
      <c r="CV281">
        <v>34</v>
      </c>
      <c r="CW281">
        <v>22</v>
      </c>
      <c r="CX281">
        <v>35</v>
      </c>
      <c r="CY281">
        <v>23</v>
      </c>
      <c r="CZ281">
        <v>1</v>
      </c>
      <c r="DA281">
        <v>2</v>
      </c>
      <c r="DB281">
        <v>4</v>
      </c>
      <c r="DC281">
        <v>3</v>
      </c>
      <c r="DD281">
        <v>5</v>
      </c>
      <c r="DE281">
        <v>2</v>
      </c>
      <c r="DF281">
        <v>2.2200000000000002</v>
      </c>
      <c r="DG281">
        <v>1.1599999999999999</v>
      </c>
      <c r="DH281">
        <v>1.1599999999999999</v>
      </c>
      <c r="DI281">
        <v>29.8</v>
      </c>
      <c r="DJ281" s="6">
        <f>(-AS281-SQRT(AS281^2-2*AV281*(50-BO281)))/AV281</f>
        <v>-2.883512330556887E-2</v>
      </c>
      <c r="DK281" s="2">
        <f>AR281+AU281*$DJ281</f>
        <v>9.2242625180943367</v>
      </c>
      <c r="DL281" s="2">
        <f>AS281+AV281*$DJ281</f>
        <v>-125.88886525120448</v>
      </c>
      <c r="DM281" s="2">
        <f>AT281+AW281*$DJ281</f>
        <v>-4.5865201983079196</v>
      </c>
      <c r="DN281" s="4">
        <f>(-DL281-SQRT(DL281^2-2*AV281*(BO281-17/12)))/AV281</f>
        <v>0.43259382660639611</v>
      </c>
      <c r="DO281" s="12">
        <f t="shared" si="77"/>
        <v>3.1753424741658991</v>
      </c>
      <c r="DP281" s="12">
        <f t="shared" si="78"/>
        <v>-115.46147366998169</v>
      </c>
      <c r="DQ281" s="12">
        <f t="shared" si="79"/>
        <v>-14.246492296735264</v>
      </c>
      <c r="DR281" s="5">
        <f>(2 *DK281 +AU281*$DN281)/2</f>
        <v>6.1998024961301184</v>
      </c>
      <c r="DS281" s="5">
        <f>(2 *DL281 +AV281*$DN281)/2</f>
        <v>-120.67516946059308</v>
      </c>
      <c r="DT281" s="5">
        <f>(2 *DM281 +AW281*$DN281)/2</f>
        <v>-9.4165062475215926</v>
      </c>
      <c r="DU281" s="5">
        <f>SQRT(DR281^2+DS281^2+DT281^2)</f>
        <v>121.20067931015689</v>
      </c>
      <c r="DV281" s="16">
        <f>DR281/$DU281</f>
        <v>5.1153199234672618E-2</v>
      </c>
      <c r="DW281" s="16">
        <f>DS281/$DU281</f>
        <v>-0.99566413445407342</v>
      </c>
      <c r="DX281" s="16">
        <f>DT281/$DU281</f>
        <v>-7.7693510474676597E-2</v>
      </c>
      <c r="DY281" s="16">
        <f t="shared" si="80"/>
        <v>25.479891652751803</v>
      </c>
      <c r="DZ281" s="9">
        <f>AU281+$DY281*DV281</f>
        <v>-12.679530869841415</v>
      </c>
      <c r="EA281" s="9">
        <f>AV281+$DY281*DW281</f>
        <v>-1.2650675581973942</v>
      </c>
      <c r="EB281" s="9">
        <f>AW281+$DY281*DX281+32.174</f>
        <v>7.8640265169959029</v>
      </c>
      <c r="EC281" s="9">
        <f t="shared" si="81"/>
        <v>14.97377080317712</v>
      </c>
      <c r="ED281" s="22">
        <f t="shared" si="82"/>
        <v>0.18936016602055011</v>
      </c>
      <c r="EE281" s="22">
        <f t="shared" si="83"/>
        <v>0.1376358603070256</v>
      </c>
      <c r="EF281" s="22">
        <f t="shared" si="84"/>
        <v>1316.5086967839677</v>
      </c>
      <c r="EG281" s="23">
        <f t="shared" si="85"/>
        <v>0.63877180824064417</v>
      </c>
      <c r="EH281" s="12">
        <f>IF(S281="L",1,-1)</f>
        <v>-1</v>
      </c>
      <c r="EI281" s="10">
        <f>DEGREES(ATAN(DM281/SQRT(DL281^2+DK281^2)))</f>
        <v>-2.0809654541102436</v>
      </c>
      <c r="EJ281" s="10">
        <f>-DEGREES(ATAN(DK281/SQRT(DL281^2+DM281^2)))*EH281</f>
        <v>4.1879792208041948</v>
      </c>
      <c r="EK281" s="10">
        <f>DEGREES(ATAN(DQ281/SQRT(DP281^2+DO281^2)))</f>
        <v>-7.0313934013588781</v>
      </c>
      <c r="EL281" s="10">
        <f>-DEGREES(ATAN(DO281/SQRT(DP281^2+DQ281^2)))*EH281</f>
        <v>1.5634617537128128</v>
      </c>
      <c r="EM281" s="15">
        <f>(AD281-D281- (DK281/DL281)*(17/12-BO281))*12*EH281</f>
        <v>13.7411764090846</v>
      </c>
      <c r="EN281" s="15">
        <f>(AE281-E281-(DM281/DL281)*(17/12-BO281)+0.5*32.174*DN281^2)*12</f>
        <v>10.108899984763498</v>
      </c>
      <c r="EO281" s="15">
        <f t="shared" si="86"/>
        <v>17.059008998401243</v>
      </c>
      <c r="EP281" s="15">
        <f>EM281/DN281*0.4</f>
        <v>12.705846051369825</v>
      </c>
      <c r="EQ281" s="15">
        <f>EN281/DN281*0.4</f>
        <v>9.3472438699050393</v>
      </c>
      <c r="ER281" s="17">
        <f>SIN(RADIANS(CJ281))*EH281</f>
        <v>0.80901699437494734</v>
      </c>
      <c r="ES281" s="17">
        <f t="shared" si="87"/>
        <v>0.58778525229247325</v>
      </c>
      <c r="ET281" s="16">
        <f t="shared" si="88"/>
        <v>1</v>
      </c>
      <c r="EU281" s="20">
        <f>(0.5*DZ281*DN281^2)*12*EH281</f>
        <v>14.23688807282895</v>
      </c>
      <c r="EV281" s="20">
        <f>(0.5*EB281*DN281^2)*12</f>
        <v>8.8299217434398543</v>
      </c>
      <c r="EW281" s="20">
        <f t="shared" si="89"/>
        <v>16.752805734966639</v>
      </c>
      <c r="EX281" s="14">
        <f t="shared" si="90"/>
        <v>0.6835835297788595</v>
      </c>
      <c r="EY281" s="14">
        <f t="shared" si="91"/>
        <v>-1.0171304020943044</v>
      </c>
      <c r="EZ281" s="5">
        <f t="shared" si="92"/>
        <v>-5.9851777817154783E-2</v>
      </c>
      <c r="FA281" s="5">
        <f t="shared" si="93"/>
        <v>8.1866076778652541E-2</v>
      </c>
      <c r="FB281" s="9">
        <f>IFERROR(INDEX('Pitcher Heights'!$B:$B,MATCH(H281,'Pitcher Heights'!A:A,0)),75)</f>
        <v>75</v>
      </c>
      <c r="FC281" s="26">
        <f>(9.58+0.31*FB281+1.02*ABS(D281)-2.57*E281-1.88*BE281)</f>
        <v>6.7374000000000027</v>
      </c>
      <c r="FD281" s="26">
        <f>17.16 -0.25*FB281-0.85*ABS(D281)+2.53*E281+0.665*BE281</f>
        <v>16.1769</v>
      </c>
      <c r="FE281" s="26">
        <f t="shared" si="94"/>
        <v>5.9684460513698223</v>
      </c>
      <c r="FF281" s="26">
        <f t="shared" si="95"/>
        <v>-6.8296561300949605</v>
      </c>
    </row>
    <row r="282" spans="1:162" x14ac:dyDescent="0.25">
      <c r="A282" t="s">
        <v>143</v>
      </c>
      <c r="B282" s="1">
        <v>45505</v>
      </c>
      <c r="C282">
        <v>96.3</v>
      </c>
      <c r="D282">
        <v>-2.2799999999999998</v>
      </c>
      <c r="E282">
        <v>5.67</v>
      </c>
      <c r="F282" t="s">
        <v>213</v>
      </c>
      <c r="G282">
        <v>681807</v>
      </c>
      <c r="H282">
        <v>572143</v>
      </c>
      <c r="J282" t="s">
        <v>128</v>
      </c>
      <c r="O282">
        <v>6</v>
      </c>
      <c r="P282" t="s">
        <v>214</v>
      </c>
      <c r="Q282" t="s">
        <v>118</v>
      </c>
      <c r="R282" t="s">
        <v>118</v>
      </c>
      <c r="S282" t="s">
        <v>118</v>
      </c>
      <c r="T282" t="s">
        <v>120</v>
      </c>
      <c r="U282" t="s">
        <v>121</v>
      </c>
      <c r="V282" t="s">
        <v>129</v>
      </c>
      <c r="Y282">
        <v>1</v>
      </c>
      <c r="Z282">
        <v>1</v>
      </c>
      <c r="AA282">
        <v>2024</v>
      </c>
      <c r="AB282">
        <v>-0.3</v>
      </c>
      <c r="AC282">
        <v>1.36</v>
      </c>
      <c r="AD282">
        <v>0.46</v>
      </c>
      <c r="AE282">
        <v>2.7</v>
      </c>
      <c r="AH282">
        <v>657041</v>
      </c>
      <c r="AI282">
        <v>2</v>
      </c>
      <c r="AJ282">
        <v>8</v>
      </c>
      <c r="AK282" t="s">
        <v>123</v>
      </c>
      <c r="AR282">
        <v>8.0829188472638496</v>
      </c>
      <c r="AS282">
        <v>-140.03728797105899</v>
      </c>
      <c r="AT282">
        <v>-5.4602297155597901</v>
      </c>
      <c r="AU282">
        <v>-5.7740960141550302</v>
      </c>
      <c r="AV282">
        <v>30.6544846583108</v>
      </c>
      <c r="AW282">
        <v>-13.2160300864481</v>
      </c>
      <c r="AX282">
        <v>3.31</v>
      </c>
      <c r="AY282">
        <v>1.52</v>
      </c>
      <c r="BC282">
        <v>97.6</v>
      </c>
      <c r="BD282">
        <v>2308</v>
      </c>
      <c r="BE282">
        <v>7</v>
      </c>
      <c r="BF282">
        <v>746607</v>
      </c>
      <c r="BG282">
        <v>668939</v>
      </c>
      <c r="BH282">
        <v>663624</v>
      </c>
      <c r="BI282">
        <v>702616</v>
      </c>
      <c r="BJ282">
        <v>602104</v>
      </c>
      <c r="BK282">
        <v>683002</v>
      </c>
      <c r="BL282">
        <v>596103</v>
      </c>
      <c r="BM282">
        <v>656775</v>
      </c>
      <c r="BN282">
        <v>623993</v>
      </c>
      <c r="BO282">
        <v>53.53</v>
      </c>
      <c r="BW282">
        <v>72</v>
      </c>
      <c r="BX282">
        <v>3</v>
      </c>
      <c r="BY282" t="s">
        <v>144</v>
      </c>
      <c r="BZ282">
        <v>10</v>
      </c>
      <c r="CA282">
        <v>3</v>
      </c>
      <c r="CB282">
        <v>10</v>
      </c>
      <c r="CC282">
        <v>3</v>
      </c>
      <c r="CD282">
        <v>3</v>
      </c>
      <c r="CE282">
        <v>10</v>
      </c>
      <c r="CF282">
        <v>10</v>
      </c>
      <c r="CG282">
        <v>3</v>
      </c>
      <c r="CH282" t="s">
        <v>126</v>
      </c>
      <c r="CI282" t="s">
        <v>126</v>
      </c>
      <c r="CJ282">
        <v>204</v>
      </c>
      <c r="CK282">
        <v>0</v>
      </c>
      <c r="CL282">
        <v>-0.05</v>
      </c>
      <c r="CM282">
        <v>71.2</v>
      </c>
      <c r="CN282">
        <v>7.6</v>
      </c>
      <c r="CP282">
        <v>0.05</v>
      </c>
      <c r="CR282">
        <v>7</v>
      </c>
      <c r="CS282">
        <v>7</v>
      </c>
      <c r="CT282">
        <v>0.999</v>
      </c>
      <c r="CU282">
        <v>0.999</v>
      </c>
      <c r="CV282">
        <v>34</v>
      </c>
      <c r="CW282">
        <v>28</v>
      </c>
      <c r="CX282">
        <v>34</v>
      </c>
      <c r="CY282">
        <v>29</v>
      </c>
      <c r="CZ282">
        <v>1</v>
      </c>
      <c r="DA282">
        <v>4</v>
      </c>
      <c r="DB282">
        <v>1</v>
      </c>
      <c r="DC282">
        <v>3</v>
      </c>
      <c r="DD282">
        <v>3</v>
      </c>
      <c r="DE282">
        <v>1</v>
      </c>
      <c r="DF282">
        <v>1.1000000000000001</v>
      </c>
      <c r="DG282">
        <v>0.3</v>
      </c>
      <c r="DH282">
        <v>0.3</v>
      </c>
      <c r="DI282">
        <v>39.200000000000003</v>
      </c>
      <c r="DJ282" s="6">
        <f>(-AS282-SQRT(AS282^2-2*AV282*(50-BO282)))/AV282</f>
        <v>-2.5138405365531104E-2</v>
      </c>
      <c r="DK282" s="2">
        <f>AR282+AU282*$DJ282</f>
        <v>8.2280704134871758</v>
      </c>
      <c r="DL282" s="2">
        <f>AS282+AV282*$DJ282</f>
        <v>-140.80789283267106</v>
      </c>
      <c r="DM282" s="2">
        <f>AT282+AW282*$DJ282</f>
        <v>-5.1279997939236024</v>
      </c>
      <c r="DN282" s="4">
        <f>(-DL282-SQRT(DL282^2-2*AV282*(BO282-17/12)))/AV282</f>
        <v>0.38635034919656724</v>
      </c>
      <c r="DO282" s="12">
        <f t="shared" si="77"/>
        <v>5.9972464021238725</v>
      </c>
      <c r="DP282" s="12">
        <f t="shared" si="78"/>
        <v>-128.96452198049187</v>
      </c>
      <c r="DQ282" s="12">
        <f t="shared" si="79"/>
        <v>-10.234017632815164</v>
      </c>
      <c r="DR282" s="5">
        <f>(2 *DK282 +AU282*$DN282)/2</f>
        <v>7.1126584078055242</v>
      </c>
      <c r="DS282" s="5">
        <f>(2 *DL282 +AV282*$DN282)/2</f>
        <v>-134.88620740658146</v>
      </c>
      <c r="DT282" s="5">
        <f>(2 *DM282 +AW282*$DN282)/2</f>
        <v>-7.6810087133693834</v>
      </c>
      <c r="DU282" s="5">
        <f>SQRT(DR282^2+DS282^2+DT282^2)</f>
        <v>135.29182071733788</v>
      </c>
      <c r="DV282" s="16">
        <f>DR282/$DU282</f>
        <v>5.2572715557327294E-2</v>
      </c>
      <c r="DW282" s="16">
        <f>DS282/$DU282</f>
        <v>-0.99700193767364653</v>
      </c>
      <c r="DX282" s="16">
        <f>DT282/$DU282</f>
        <v>-5.6773636962260565E-2</v>
      </c>
      <c r="DY282" s="16">
        <f t="shared" si="80"/>
        <v>31.942453411489261</v>
      </c>
      <c r="DZ282" s="9">
        <f>AU282+$DY282*DV282</f>
        <v>-4.0947944967496266</v>
      </c>
      <c r="EA282" s="9">
        <f>AV282+$DY282*DW282</f>
        <v>-1.1922032869941752</v>
      </c>
      <c r="EB282" s="9">
        <f>AW282+$DY282*DX282+32.174</f>
        <v>17.144480659884088</v>
      </c>
      <c r="EC282" s="9">
        <f t="shared" si="81"/>
        <v>17.666972229141876</v>
      </c>
      <c r="ED282" s="22">
        <f t="shared" si="82"/>
        <v>0.17930260360700243</v>
      </c>
      <c r="EE282" s="22">
        <f t="shared" si="83"/>
        <v>0.12662390791138659</v>
      </c>
      <c r="EF282" s="22">
        <f t="shared" si="84"/>
        <v>1351.9926504425914</v>
      </c>
      <c r="EG282" s="23">
        <f t="shared" si="85"/>
        <v>0.58578537714150403</v>
      </c>
      <c r="EH282" s="12">
        <f>IF(S282="L",1,-1)</f>
        <v>-1</v>
      </c>
      <c r="EI282" s="10">
        <f>DEGREES(ATAN(DM282/SQRT(DL282^2+DK282^2)))</f>
        <v>-2.0821508073063053</v>
      </c>
      <c r="EJ282" s="10">
        <f>-DEGREES(ATAN(DK282/SQRT(DL282^2+DM282^2)))*EH282</f>
        <v>3.3420495701562327</v>
      </c>
      <c r="EK282" s="10">
        <f>DEGREES(ATAN(DQ282/SQRT(DP282^2+DO282^2)))</f>
        <v>-4.5323378058149677</v>
      </c>
      <c r="EL282" s="10">
        <f>-DEGREES(ATAN(DO282/SQRT(DP282^2+DQ282^2)))*EH282</f>
        <v>2.6541796550593326</v>
      </c>
      <c r="EM282" s="15">
        <f>(AD282-D282- (DK282/DL282)*(17/12-BO282))*12*EH282</f>
        <v>3.6627392617330017</v>
      </c>
      <c r="EN282" s="15">
        <f>(AE282-E282-(DM282/DL282)*(17/12-BO282)+0.5*32.174*DN282^2)*12</f>
        <v>15.949637910018605</v>
      </c>
      <c r="EO282" s="15">
        <f t="shared" si="86"/>
        <v>16.364797840491129</v>
      </c>
      <c r="EP282" s="15">
        <f>EM282/DN282*0.4</f>
        <v>3.7921428251325064</v>
      </c>
      <c r="EQ282" s="15">
        <f>EN282/DN282*0.4</f>
        <v>16.513134198725677</v>
      </c>
      <c r="ER282" s="17">
        <f>SIN(RADIANS(CJ282))*EH282</f>
        <v>0.40673664307580021</v>
      </c>
      <c r="ES282" s="17">
        <f t="shared" si="87"/>
        <v>0.91354545764260087</v>
      </c>
      <c r="ET282" s="16">
        <f t="shared" si="88"/>
        <v>0.99999999999999989</v>
      </c>
      <c r="EU282" s="20">
        <f>(0.5*DZ282*DN282^2)*12*EH282</f>
        <v>3.6672961247889146</v>
      </c>
      <c r="EV282" s="20">
        <f>(0.5*EB282*DN282^2)*12</f>
        <v>15.354589231625557</v>
      </c>
      <c r="EW282" s="20">
        <f t="shared" si="89"/>
        <v>15.786464814480894</v>
      </c>
      <c r="EX282" s="14">
        <f t="shared" si="90"/>
        <v>-2.753637579887279</v>
      </c>
      <c r="EY282" s="14">
        <f t="shared" si="91"/>
        <v>0.93293600812179278</v>
      </c>
      <c r="EZ282" s="5">
        <f t="shared" si="92"/>
        <v>-2.9934236765224647</v>
      </c>
      <c r="FA282" s="5">
        <f t="shared" si="93"/>
        <v>0.99965117759849065</v>
      </c>
      <c r="FB282" s="9">
        <f>IFERROR(INDEX('Pitcher Heights'!$B:$B,MATCH(H282,'Pitcher Heights'!A:A,0)),75)</f>
        <v>76</v>
      </c>
      <c r="FC282" s="26">
        <f>(9.58+0.31*FB282+1.02*ABS(D282)-2.57*E282-1.88*BE282)</f>
        <v>7.7337000000000025</v>
      </c>
      <c r="FD282" s="26">
        <f>17.16 -0.25*FB282-0.85*ABS(D282)+2.53*E282+0.665*BE282</f>
        <v>15.222100000000001</v>
      </c>
      <c r="FE282" s="26">
        <f t="shared" si="94"/>
        <v>-3.941557174867496</v>
      </c>
      <c r="FF282" s="26">
        <f t="shared" si="95"/>
        <v>1.2910341987256757</v>
      </c>
    </row>
    <row r="283" spans="1:162" x14ac:dyDescent="0.25">
      <c r="A283" t="s">
        <v>143</v>
      </c>
      <c r="B283" s="1">
        <v>45505</v>
      </c>
      <c r="C283">
        <v>93.7</v>
      </c>
      <c r="D283">
        <v>-3.06</v>
      </c>
      <c r="E283">
        <v>5.41</v>
      </c>
      <c r="F283" t="s">
        <v>194</v>
      </c>
      <c r="G283">
        <v>666310</v>
      </c>
      <c r="H283">
        <v>657097</v>
      </c>
      <c r="I283" t="s">
        <v>169</v>
      </c>
      <c r="J283" t="s">
        <v>136</v>
      </c>
      <c r="O283">
        <v>14</v>
      </c>
      <c r="P283" t="s">
        <v>217</v>
      </c>
      <c r="Q283" t="s">
        <v>118</v>
      </c>
      <c r="R283" t="s">
        <v>119</v>
      </c>
      <c r="S283" t="s">
        <v>118</v>
      </c>
      <c r="T283" t="s">
        <v>120</v>
      </c>
      <c r="U283" t="s">
        <v>121</v>
      </c>
      <c r="V283" t="s">
        <v>138</v>
      </c>
      <c r="X283" t="s">
        <v>150</v>
      </c>
      <c r="Y283">
        <v>3</v>
      </c>
      <c r="Z283">
        <v>1</v>
      </c>
      <c r="AA283">
        <v>2024</v>
      </c>
      <c r="AB283">
        <v>-0.81</v>
      </c>
      <c r="AC283">
        <v>1.28</v>
      </c>
      <c r="AD283">
        <v>0.92</v>
      </c>
      <c r="AE283">
        <v>2.13</v>
      </c>
      <c r="AG283">
        <v>647304</v>
      </c>
      <c r="AH283">
        <v>671289</v>
      </c>
      <c r="AI283">
        <v>2</v>
      </c>
      <c r="AJ283">
        <v>7</v>
      </c>
      <c r="AK283" t="s">
        <v>123</v>
      </c>
      <c r="AL283">
        <v>236.7</v>
      </c>
      <c r="AM283">
        <v>81.44</v>
      </c>
      <c r="AR283">
        <v>12.0623109093883</v>
      </c>
      <c r="AS283">
        <v>-135.840060564136</v>
      </c>
      <c r="AT283">
        <v>-5.5408499214764104</v>
      </c>
      <c r="AU283">
        <v>-12.7151924256806</v>
      </c>
      <c r="AV283">
        <v>29.922168753598498</v>
      </c>
      <c r="AW283">
        <v>-15.172669151328201</v>
      </c>
      <c r="AX283">
        <v>3.25</v>
      </c>
      <c r="AY283">
        <v>1.54</v>
      </c>
      <c r="AZ283">
        <v>396</v>
      </c>
      <c r="BA283">
        <v>103.9</v>
      </c>
      <c r="BB283">
        <v>34</v>
      </c>
      <c r="BC283">
        <v>93.7</v>
      </c>
      <c r="BD283">
        <v>2524</v>
      </c>
      <c r="BE283">
        <v>6.5</v>
      </c>
      <c r="BF283">
        <v>746607</v>
      </c>
      <c r="BG283">
        <v>668939</v>
      </c>
      <c r="BH283">
        <v>663624</v>
      </c>
      <c r="BI283">
        <v>702616</v>
      </c>
      <c r="BJ283">
        <v>602104</v>
      </c>
      <c r="BK283">
        <v>683002</v>
      </c>
      <c r="BL283">
        <v>681297</v>
      </c>
      <c r="BM283">
        <v>656775</v>
      </c>
      <c r="BN283">
        <v>623993</v>
      </c>
      <c r="BO283">
        <v>54</v>
      </c>
      <c r="BP283">
        <v>0.66300000000000003</v>
      </c>
      <c r="BQ283">
        <v>1.33</v>
      </c>
      <c r="BR283">
        <v>2</v>
      </c>
      <c r="BS283">
        <v>1</v>
      </c>
      <c r="BT283">
        <v>0</v>
      </c>
      <c r="BU283">
        <v>3</v>
      </c>
      <c r="BV283">
        <v>6</v>
      </c>
      <c r="BW283">
        <v>60</v>
      </c>
      <c r="BX283">
        <v>5</v>
      </c>
      <c r="BY283" t="s">
        <v>144</v>
      </c>
      <c r="BZ283">
        <v>7</v>
      </c>
      <c r="CA283">
        <v>2</v>
      </c>
      <c r="CB283">
        <v>7</v>
      </c>
      <c r="CC283">
        <v>2</v>
      </c>
      <c r="CD283">
        <v>2</v>
      </c>
      <c r="CE283">
        <v>10</v>
      </c>
      <c r="CF283">
        <v>10</v>
      </c>
      <c r="CG283">
        <v>2</v>
      </c>
      <c r="CH283" t="s">
        <v>126</v>
      </c>
      <c r="CI283" t="s">
        <v>126</v>
      </c>
      <c r="CJ283">
        <v>227</v>
      </c>
      <c r="CK283">
        <v>1.2E-2</v>
      </c>
      <c r="CL283">
        <v>2.5049999999999999</v>
      </c>
      <c r="CM283">
        <v>70.8</v>
      </c>
      <c r="CN283">
        <v>7.2</v>
      </c>
      <c r="CO283">
        <v>2.5680000000000001</v>
      </c>
      <c r="CP283">
        <v>-2.5049999999999999</v>
      </c>
      <c r="CQ283">
        <v>103.9</v>
      </c>
      <c r="CR283">
        <v>5</v>
      </c>
      <c r="CS283">
        <v>5</v>
      </c>
      <c r="CT283">
        <v>0.98699999999999999</v>
      </c>
      <c r="CU283">
        <v>0.98699999999999999</v>
      </c>
      <c r="CV283">
        <v>30</v>
      </c>
      <c r="CW283">
        <v>24</v>
      </c>
      <c r="CX283">
        <v>31</v>
      </c>
      <c r="CY283">
        <v>24</v>
      </c>
      <c r="CZ283">
        <v>1</v>
      </c>
      <c r="DA283">
        <v>3</v>
      </c>
      <c r="DB283">
        <v>3</v>
      </c>
      <c r="DC283">
        <v>3</v>
      </c>
      <c r="DD283">
        <v>1</v>
      </c>
      <c r="DE283">
        <v>2</v>
      </c>
      <c r="DF283">
        <v>1.33</v>
      </c>
      <c r="DG283">
        <v>0.81</v>
      </c>
      <c r="DH283">
        <v>-0.81</v>
      </c>
      <c r="DI283">
        <v>30.1</v>
      </c>
      <c r="DJ283" s="6">
        <f>(-AS283-SQRT(AS283^2-2*AV283*(50-BO283)))/AV283</f>
        <v>-2.9351509730137365E-2</v>
      </c>
      <c r="DK283" s="2">
        <f>AR283+AU283*$DJ283</f>
        <v>12.435521003591234</v>
      </c>
      <c r="DL283" s="2">
        <f>AS283+AV283*$DJ283</f>
        <v>-136.71832139145405</v>
      </c>
      <c r="DM283" s="2">
        <f>AT283+AW283*$DJ283</f>
        <v>-5.0955091752490453</v>
      </c>
      <c r="DN283" s="4">
        <f>(-DL283-SQRT(DL283^2-2*AV283*(BO283-17/12)))/AV283</f>
        <v>0.40232352960073836</v>
      </c>
      <c r="DO283" s="12">
        <f t="shared" si="77"/>
        <v>7.3198999073388409</v>
      </c>
      <c r="DP283" s="12">
        <f t="shared" si="78"/>
        <v>-124.67992884519738</v>
      </c>
      <c r="DQ283" s="12">
        <f t="shared" si="79"/>
        <v>-11.199830981675646</v>
      </c>
      <c r="DR283" s="5">
        <f>(2 *DK283 +AU283*$DN283)/2</f>
        <v>9.8777104554650368</v>
      </c>
      <c r="DS283" s="5">
        <f>(2 *DL283 +AV283*$DN283)/2</f>
        <v>-130.69912511832572</v>
      </c>
      <c r="DT283" s="5">
        <f>(2 *DM283 +AW283*$DN283)/2</f>
        <v>-8.1476700784623457</v>
      </c>
      <c r="DU283" s="5">
        <f>SQRT(DR283^2+DS283^2+DT283^2)</f>
        <v>131.324845319708</v>
      </c>
      <c r="DV283" s="16">
        <f>DR283/$DU283</f>
        <v>7.521585448220347E-2</v>
      </c>
      <c r="DW283" s="16">
        <f>DS283/$DU283</f>
        <v>-0.99523532504562273</v>
      </c>
      <c r="DX283" s="16">
        <f>DT283/$DU283</f>
        <v>-6.2042106797285675E-2</v>
      </c>
      <c r="DY283" s="16">
        <f t="shared" si="80"/>
        <v>31.790781792970069</v>
      </c>
      <c r="DZ283" s="9">
        <f>AU283+$DY283*DV283</f>
        <v>-10.324021608465079</v>
      </c>
      <c r="EA283" s="9">
        <f>AV283+$DY283*DW283</f>
        <v>-1.7171402975825352</v>
      </c>
      <c r="EB283" s="9">
        <f>AW283+$DY283*DX283+32.174</f>
        <v>15.028963769503143</v>
      </c>
      <c r="EC283" s="9">
        <f t="shared" si="81"/>
        <v>18.314031368289012</v>
      </c>
      <c r="ED283" s="22">
        <f t="shared" si="82"/>
        <v>0.19726848542528252</v>
      </c>
      <c r="EE283" s="22">
        <f t="shared" si="83"/>
        <v>0.14683872698744185</v>
      </c>
      <c r="EF283" s="22">
        <f t="shared" si="84"/>
        <v>1521.8595897282366</v>
      </c>
      <c r="EG283" s="23">
        <f t="shared" si="85"/>
        <v>0.60295546344224904</v>
      </c>
      <c r="EH283" s="12">
        <f>IF(S283="L",1,-1)</f>
        <v>-1</v>
      </c>
      <c r="EI283" s="10">
        <f>DEGREES(ATAN(DM283/SQRT(DL283^2+DK283^2)))</f>
        <v>-2.1256662070365433</v>
      </c>
      <c r="EJ283" s="10">
        <f>-DEGREES(ATAN(DK283/SQRT(DL283^2+DM283^2)))*EH283</f>
        <v>5.1935788422793845</v>
      </c>
      <c r="EK283" s="10">
        <f>DEGREES(ATAN(DQ283/SQRT(DP283^2+DO283^2)))</f>
        <v>-5.1242497881419453</v>
      </c>
      <c r="EL283" s="10">
        <f>-DEGREES(ATAN(DO283/SQRT(DP283^2+DQ283^2)))*EH283</f>
        <v>3.3465075422907584</v>
      </c>
      <c r="EM283" s="15">
        <f>(AD283-D283- (DK283/DL283)*(17/12-BO283))*12*EH283</f>
        <v>9.6340176664322019</v>
      </c>
      <c r="EN283" s="15">
        <f>(AE283-E283-(DM283/DL283)*(17/12-BO283)+0.5*32.174*DN283^2)*12</f>
        <v>15.404366978481564</v>
      </c>
      <c r="EO283" s="15">
        <f t="shared" si="86"/>
        <v>18.168897005731001</v>
      </c>
      <c r="EP283" s="15">
        <f>EM283/DN283*0.4</f>
        <v>9.578378551205196</v>
      </c>
      <c r="EQ283" s="15">
        <f>EN283/DN283*0.4</f>
        <v>15.315402500836772</v>
      </c>
      <c r="ER283" s="17">
        <f>SIN(RADIANS(CJ283))*EH283</f>
        <v>0.73135370161917046</v>
      </c>
      <c r="ES283" s="17">
        <f t="shared" si="87"/>
        <v>0.68199836006249859</v>
      </c>
      <c r="ET283" s="16">
        <f t="shared" si="88"/>
        <v>1</v>
      </c>
      <c r="EU283" s="20">
        <f>(0.5*DZ283*DN283^2)*12*EH283</f>
        <v>10.026538382530614</v>
      </c>
      <c r="EV283" s="20">
        <f>(0.5*EB283*DN283^2)*12</f>
        <v>14.595909210518286</v>
      </c>
      <c r="EW283" s="20">
        <f t="shared" si="89"/>
        <v>17.707965372059324</v>
      </c>
      <c r="EX283" s="14">
        <f t="shared" si="90"/>
        <v>-2.9242476404690638</v>
      </c>
      <c r="EY283" s="14">
        <f t="shared" si="91"/>
        <v>2.5191058667303157</v>
      </c>
      <c r="EZ283" s="5">
        <f t="shared" si="92"/>
        <v>-3.6538724130466278</v>
      </c>
      <c r="FA283" s="5">
        <f t="shared" si="93"/>
        <v>3.013209016428581</v>
      </c>
      <c r="FB283" s="9">
        <f>IFERROR(INDEX('Pitcher Heights'!$B:$B,MATCH(H283,'Pitcher Heights'!A:A,0)),75)</f>
        <v>74</v>
      </c>
      <c r="FC283" s="26">
        <f>(9.58+0.31*FB283+1.02*ABS(D283)-2.57*E283-1.88*BE283)</f>
        <v>9.5175000000000054</v>
      </c>
      <c r="FD283" s="26">
        <f>17.16 -0.25*FB283-0.85*ABS(D283)+2.53*E283+0.665*BE283</f>
        <v>14.068799999999998</v>
      </c>
      <c r="FE283" s="26">
        <f t="shared" si="94"/>
        <v>6.087855120519059E-2</v>
      </c>
      <c r="FF283" s="26">
        <f t="shared" si="95"/>
        <v>1.246602500836774</v>
      </c>
    </row>
    <row r="284" spans="1:162" x14ac:dyDescent="0.25">
      <c r="A284" t="s">
        <v>201</v>
      </c>
      <c r="B284" s="1">
        <v>45505</v>
      </c>
      <c r="C284">
        <v>89.3</v>
      </c>
      <c r="D284">
        <v>-2.46</v>
      </c>
      <c r="E284">
        <v>5.67</v>
      </c>
      <c r="F284" t="s">
        <v>223</v>
      </c>
      <c r="G284">
        <v>663624</v>
      </c>
      <c r="H284">
        <v>671922</v>
      </c>
      <c r="I284" t="s">
        <v>162</v>
      </c>
      <c r="J284" t="s">
        <v>160</v>
      </c>
      <c r="O284">
        <v>14</v>
      </c>
      <c r="P284" t="s">
        <v>190</v>
      </c>
      <c r="Q284" t="s">
        <v>118</v>
      </c>
      <c r="R284" t="s">
        <v>118</v>
      </c>
      <c r="S284" t="s">
        <v>118</v>
      </c>
      <c r="T284" t="s">
        <v>120</v>
      </c>
      <c r="U284" t="s">
        <v>121</v>
      </c>
      <c r="V284" t="s">
        <v>129</v>
      </c>
      <c r="W284">
        <v>2</v>
      </c>
      <c r="Y284">
        <v>1</v>
      </c>
      <c r="Z284">
        <v>2</v>
      </c>
      <c r="AA284">
        <v>2024</v>
      </c>
      <c r="AB284">
        <v>-0.57999999999999996</v>
      </c>
      <c r="AC284">
        <v>0.14000000000000001</v>
      </c>
      <c r="AD284">
        <v>0.38</v>
      </c>
      <c r="AE284">
        <v>1.1100000000000001</v>
      </c>
      <c r="AI284">
        <v>1</v>
      </c>
      <c r="AJ284">
        <v>7</v>
      </c>
      <c r="AK284" t="s">
        <v>140</v>
      </c>
      <c r="AR284">
        <v>8.3900992238470806</v>
      </c>
      <c r="AS284">
        <v>-129.75095426570201</v>
      </c>
      <c r="AT284">
        <v>-5.6124498035426402</v>
      </c>
      <c r="AU284">
        <v>-8.30340662538317</v>
      </c>
      <c r="AV284">
        <v>25.898050439561299</v>
      </c>
      <c r="AW284">
        <v>-29.676676676748901</v>
      </c>
      <c r="AX284">
        <v>3.63</v>
      </c>
      <c r="AY284">
        <v>1.79</v>
      </c>
      <c r="BC284">
        <v>91</v>
      </c>
      <c r="BD284">
        <v>728</v>
      </c>
      <c r="BE284">
        <v>7.3</v>
      </c>
      <c r="BF284">
        <v>746607</v>
      </c>
      <c r="BG284">
        <v>666310</v>
      </c>
      <c r="BH284">
        <v>647304</v>
      </c>
      <c r="BI284">
        <v>671289</v>
      </c>
      <c r="BJ284">
        <v>608070</v>
      </c>
      <c r="BK284">
        <v>677587</v>
      </c>
      <c r="BL284">
        <v>680757</v>
      </c>
      <c r="BM284">
        <v>657041</v>
      </c>
      <c r="BN284">
        <v>678877</v>
      </c>
      <c r="BO284">
        <v>53.23</v>
      </c>
      <c r="BQ284">
        <v>0</v>
      </c>
      <c r="BR284">
        <v>0</v>
      </c>
      <c r="BS284">
        <v>1</v>
      </c>
      <c r="BT284">
        <v>0</v>
      </c>
      <c r="BU284">
        <v>0</v>
      </c>
      <c r="BW284">
        <v>52</v>
      </c>
      <c r="BX284">
        <v>4</v>
      </c>
      <c r="BY284" t="s">
        <v>204</v>
      </c>
      <c r="BZ284">
        <v>5</v>
      </c>
      <c r="CA284">
        <v>2</v>
      </c>
      <c r="CB284">
        <v>2</v>
      </c>
      <c r="CC284">
        <v>5</v>
      </c>
      <c r="CD284">
        <v>2</v>
      </c>
      <c r="CE284">
        <v>5</v>
      </c>
      <c r="CF284">
        <v>2</v>
      </c>
      <c r="CG284">
        <v>5</v>
      </c>
      <c r="CH284" t="s">
        <v>142</v>
      </c>
      <c r="CI284" t="s">
        <v>126</v>
      </c>
      <c r="CJ284">
        <v>254</v>
      </c>
      <c r="CK284">
        <v>1.4E-2</v>
      </c>
      <c r="CL284">
        <v>-0.115</v>
      </c>
      <c r="CM284">
        <v>61.7</v>
      </c>
      <c r="CN284">
        <v>8</v>
      </c>
      <c r="CP284">
        <v>0.115</v>
      </c>
      <c r="CR284">
        <v>3</v>
      </c>
      <c r="CS284">
        <v>-3</v>
      </c>
      <c r="CT284">
        <v>0.92400000000000004</v>
      </c>
      <c r="CU284">
        <v>7.5999999999999998E-2</v>
      </c>
      <c r="CV284">
        <v>25</v>
      </c>
      <c r="CW284">
        <v>27</v>
      </c>
      <c r="CX284">
        <v>25</v>
      </c>
      <c r="CY284">
        <v>27</v>
      </c>
      <c r="CZ284">
        <v>1</v>
      </c>
      <c r="DA284">
        <v>2</v>
      </c>
      <c r="DB284">
        <v>2</v>
      </c>
      <c r="DC284">
        <v>1</v>
      </c>
      <c r="DD284">
        <v>1</v>
      </c>
      <c r="DE284">
        <v>1</v>
      </c>
      <c r="DF284">
        <v>2.72</v>
      </c>
      <c r="DG284">
        <v>0.57999999999999996</v>
      </c>
      <c r="DH284">
        <v>0.57999999999999996</v>
      </c>
      <c r="DI284">
        <v>30.1</v>
      </c>
      <c r="DJ284" s="6">
        <f>(-AS284-SQRT(AS284^2-2*AV284*(50-BO284)))/AV284</f>
        <v>-2.483230345899734E-2</v>
      </c>
      <c r="DK284" s="2">
        <f>AR284+AU284*$DJ284</f>
        <v>8.5962919369120439</v>
      </c>
      <c r="DL284" s="2">
        <f>AS284+AV284*$DJ284</f>
        <v>-130.39406251321361</v>
      </c>
      <c r="DM284" s="2">
        <f>AT284+AW284*$DJ284</f>
        <v>-4.8755095626510627</v>
      </c>
      <c r="DN284" s="4">
        <f>(-DL284-SQRT(DL284^2-2*AV284*(BO284-17/12)))/AV284</f>
        <v>0.41441450541899738</v>
      </c>
      <c r="DO284" s="12">
        <f t="shared" si="77"/>
        <v>5.1552397869610509</v>
      </c>
      <c r="DP284" s="12">
        <f t="shared" si="78"/>
        <v>-119.66153474898657</v>
      </c>
      <c r="DQ284" s="12">
        <f t="shared" si="79"/>
        <v>-17.173954850125455</v>
      </c>
      <c r="DR284" s="5">
        <f>(2 *DK284 +AU284*$DN284)/2</f>
        <v>6.8757658619365474</v>
      </c>
      <c r="DS284" s="5">
        <f>(2 *DL284 +AV284*$DN284)/2</f>
        <v>-125.0277986311001</v>
      </c>
      <c r="DT284" s="5">
        <f>(2 *DM284 +AW284*$DN284)/2</f>
        <v>-11.024732206388258</v>
      </c>
      <c r="DU284" s="5">
        <f>SQRT(DR284^2+DS284^2+DT284^2)</f>
        <v>125.70111895663325</v>
      </c>
      <c r="DV284" s="16">
        <f>DR284/$DU284</f>
        <v>5.4699321048277058E-2</v>
      </c>
      <c r="DW284" s="16">
        <f>DS284/$DU284</f>
        <v>-0.99464348184708329</v>
      </c>
      <c r="DX284" s="16">
        <f>DT284/$DU284</f>
        <v>-8.7705919389562306E-2</v>
      </c>
      <c r="DY284" s="16">
        <f t="shared" si="80"/>
        <v>26.432547805131598</v>
      </c>
      <c r="DZ284" s="9">
        <f>AU284+$DY284*DV284</f>
        <v>-6.8575642068663454</v>
      </c>
      <c r="EA284" s="9">
        <f>AV284+$DY284*DW284</f>
        <v>-0.39291094342427257</v>
      </c>
      <c r="EB284" s="9">
        <f>AW284+$DY284*DX284+32.174</f>
        <v>0.17903241619347554</v>
      </c>
      <c r="EC284" s="9">
        <f t="shared" si="81"/>
        <v>6.8711438979841688</v>
      </c>
      <c r="ED284" s="22">
        <f t="shared" si="82"/>
        <v>8.0782689641726288E-2</v>
      </c>
      <c r="EE284" s="22">
        <f t="shared" si="83"/>
        <v>4.564929951908616E-2</v>
      </c>
      <c r="EF284" s="22">
        <f t="shared" si="84"/>
        <v>452.85622085938394</v>
      </c>
      <c r="EG284" s="23">
        <f t="shared" si="85"/>
        <v>0.62205524843321969</v>
      </c>
      <c r="EH284" s="12">
        <f>IF(S284="L",1,-1)</f>
        <v>-1</v>
      </c>
      <c r="EI284" s="10">
        <f>DEGREES(ATAN(DM284/SQRT(DL284^2+DK284^2)))</f>
        <v>-2.1366910108416786</v>
      </c>
      <c r="EJ284" s="10">
        <f>-DEGREES(ATAN(DK284/SQRT(DL284^2+DM284^2)))*EH284</f>
        <v>3.769167907932327</v>
      </c>
      <c r="EK284" s="10">
        <f>DEGREES(ATAN(DQ284/SQRT(DP284^2+DO284^2)))</f>
        <v>-8.1599128708899489</v>
      </c>
      <c r="EL284" s="10">
        <f>-DEGREES(ATAN(DO284/SQRT(DP284^2+DQ284^2)))*EH284</f>
        <v>2.4418920040130034</v>
      </c>
      <c r="EM284" s="15">
        <f>(AD284-D284- (DK284/DL284)*(17/12-BO284))*12*EH284</f>
        <v>6.9098301477707889</v>
      </c>
      <c r="EN284" s="15">
        <f>(AE284-E284-(DM284/DL284)*(17/12-BO284)+0.5*32.174*DN284^2)*12</f>
        <v>1.6812240361324324</v>
      </c>
      <c r="EO284" s="15">
        <f t="shared" si="86"/>
        <v>7.1114180674962082</v>
      </c>
      <c r="EP284" s="15">
        <f>EM284/DN284*0.4</f>
        <v>6.6694867649814</v>
      </c>
      <c r="EQ284" s="15">
        <f>EN284/DN284*0.4</f>
        <v>1.6227463220020413</v>
      </c>
      <c r="ER284" s="17">
        <f>SIN(RADIANS(CJ284))*EH284</f>
        <v>0.96126169593831901</v>
      </c>
      <c r="ES284" s="17">
        <f t="shared" si="87"/>
        <v>0.27563735581699889</v>
      </c>
      <c r="ET284" s="16">
        <f t="shared" si="88"/>
        <v>1</v>
      </c>
      <c r="EU284" s="20">
        <f>(0.5*DZ284*DN284^2)*12*EH284</f>
        <v>7.0662830458876975</v>
      </c>
      <c r="EV284" s="20">
        <f>(0.5*EB284*DN284^2)*12</f>
        <v>0.18448149941426034</v>
      </c>
      <c r="EW284" s="20">
        <f t="shared" si="89"/>
        <v>7.0686907916689954</v>
      </c>
      <c r="EX284" s="14">
        <f t="shared" si="90"/>
        <v>0.27142134742438007</v>
      </c>
      <c r="EY284" s="14">
        <f t="shared" si="91"/>
        <v>-1.76391373948935</v>
      </c>
      <c r="EZ284" s="5">
        <f t="shared" si="92"/>
        <v>7.3896355682980364E-2</v>
      </c>
      <c r="FA284" s="5">
        <f t="shared" si="93"/>
        <v>-0.27894843610145448</v>
      </c>
      <c r="FB284" s="9">
        <f>IFERROR(INDEX('Pitcher Heights'!$B:$B,MATCH(H284,'Pitcher Heights'!A:A,0)),75)</f>
        <v>77</v>
      </c>
      <c r="FC284" s="26">
        <f>(9.58+0.31*FB284+1.02*ABS(D284)-2.57*E284-1.88*BE284)</f>
        <v>7.6633000000000049</v>
      </c>
      <c r="FD284" s="26">
        <f>17.16 -0.25*FB284-0.85*ABS(D284)+2.53*E284+0.665*BE284</f>
        <v>15.018599999999999</v>
      </c>
      <c r="FE284" s="26">
        <f t="shared" si="94"/>
        <v>-0.99381323501860486</v>
      </c>
      <c r="FF284" s="26">
        <f t="shared" si="95"/>
        <v>-13.395853677997959</v>
      </c>
    </row>
    <row r="285" spans="1:162" x14ac:dyDescent="0.25">
      <c r="A285" t="s">
        <v>143</v>
      </c>
      <c r="B285" s="1">
        <v>45505</v>
      </c>
      <c r="C285">
        <v>92.9</v>
      </c>
      <c r="D285">
        <v>-3.08</v>
      </c>
      <c r="E285">
        <v>5.46</v>
      </c>
      <c r="F285" t="s">
        <v>194</v>
      </c>
      <c r="G285">
        <v>680757</v>
      </c>
      <c r="H285">
        <v>657097</v>
      </c>
      <c r="J285" t="s">
        <v>128</v>
      </c>
      <c r="O285">
        <v>5</v>
      </c>
      <c r="P285" t="s">
        <v>195</v>
      </c>
      <c r="Q285" t="s">
        <v>118</v>
      </c>
      <c r="R285" t="s">
        <v>119</v>
      </c>
      <c r="S285" t="s">
        <v>118</v>
      </c>
      <c r="T285" t="s">
        <v>120</v>
      </c>
      <c r="U285" t="s">
        <v>121</v>
      </c>
      <c r="V285" t="s">
        <v>129</v>
      </c>
      <c r="Y285">
        <v>1</v>
      </c>
      <c r="Z285">
        <v>0</v>
      </c>
      <c r="AA285">
        <v>2024</v>
      </c>
      <c r="AB285">
        <v>-0.87</v>
      </c>
      <c r="AC285">
        <v>1.48</v>
      </c>
      <c r="AD285">
        <v>-0.05</v>
      </c>
      <c r="AE285">
        <v>2.2999999999999998</v>
      </c>
      <c r="AG285">
        <v>677587</v>
      </c>
      <c r="AI285">
        <v>2</v>
      </c>
      <c r="AJ285">
        <v>7</v>
      </c>
      <c r="AK285" t="s">
        <v>123</v>
      </c>
      <c r="AR285">
        <v>9.6484634370970603</v>
      </c>
      <c r="AS285">
        <v>-134.88239081254599</v>
      </c>
      <c r="AT285">
        <v>-5.4923155259587197</v>
      </c>
      <c r="AU285">
        <v>-12.7694220283337</v>
      </c>
      <c r="AV285">
        <v>30.3392272009397</v>
      </c>
      <c r="AW285">
        <v>-13.1252826639752</v>
      </c>
      <c r="AX285">
        <v>3.2</v>
      </c>
      <c r="AY285">
        <v>1.47</v>
      </c>
      <c r="BC285">
        <v>92.7</v>
      </c>
      <c r="BD285">
        <v>2508</v>
      </c>
      <c r="BE285">
        <v>6.4</v>
      </c>
      <c r="BF285">
        <v>746607</v>
      </c>
      <c r="BG285">
        <v>668939</v>
      </c>
      <c r="BH285">
        <v>663624</v>
      </c>
      <c r="BI285">
        <v>702616</v>
      </c>
      <c r="BJ285">
        <v>602104</v>
      </c>
      <c r="BK285">
        <v>683002</v>
      </c>
      <c r="BL285">
        <v>681297</v>
      </c>
      <c r="BM285">
        <v>656775</v>
      </c>
      <c r="BN285">
        <v>623993</v>
      </c>
      <c r="BO285">
        <v>54.15</v>
      </c>
      <c r="BW285">
        <v>62</v>
      </c>
      <c r="BX285">
        <v>2</v>
      </c>
      <c r="BY285" t="s">
        <v>144</v>
      </c>
      <c r="BZ285">
        <v>10</v>
      </c>
      <c r="CA285">
        <v>2</v>
      </c>
      <c r="CB285">
        <v>10</v>
      </c>
      <c r="CC285">
        <v>2</v>
      </c>
      <c r="CD285">
        <v>2</v>
      </c>
      <c r="CE285">
        <v>10</v>
      </c>
      <c r="CF285">
        <v>10</v>
      </c>
      <c r="CG285">
        <v>2</v>
      </c>
      <c r="CH285" t="s">
        <v>126</v>
      </c>
      <c r="CI285" t="s">
        <v>126</v>
      </c>
      <c r="CJ285">
        <v>227</v>
      </c>
      <c r="CK285">
        <v>0</v>
      </c>
      <c r="CL285">
        <v>-4.8000000000000001E-2</v>
      </c>
      <c r="CM285">
        <v>67.8</v>
      </c>
      <c r="CN285">
        <v>6.5</v>
      </c>
      <c r="CP285">
        <v>4.8000000000000001E-2</v>
      </c>
      <c r="CR285">
        <v>8</v>
      </c>
      <c r="CS285">
        <v>8</v>
      </c>
      <c r="CT285">
        <v>0.999</v>
      </c>
      <c r="CU285">
        <v>0.999</v>
      </c>
      <c r="CV285">
        <v>30</v>
      </c>
      <c r="CW285">
        <v>26</v>
      </c>
      <c r="CX285">
        <v>31</v>
      </c>
      <c r="CY285">
        <v>27</v>
      </c>
      <c r="CZ285">
        <v>1</v>
      </c>
      <c r="DA285">
        <v>4</v>
      </c>
      <c r="DB285">
        <v>3</v>
      </c>
      <c r="DC285">
        <v>2</v>
      </c>
      <c r="DD285">
        <v>1</v>
      </c>
      <c r="DE285">
        <v>1</v>
      </c>
      <c r="DF285">
        <v>1.18</v>
      </c>
      <c r="DG285">
        <v>0.87</v>
      </c>
      <c r="DH285">
        <v>-0.87</v>
      </c>
      <c r="DI285">
        <v>34.1</v>
      </c>
      <c r="DJ285" s="6">
        <f>(-AS285-SQRT(AS285^2-2*AV285*(50-BO285)))/AV285</f>
        <v>-3.0661810736487296E-2</v>
      </c>
      <c r="DK285" s="2">
        <f>AR285+AU285*$DJ285</f>
        <v>10.039997038544159</v>
      </c>
      <c r="DL285" s="2">
        <f>AS285+AV285*$DJ285</f>
        <v>-135.81264645487249</v>
      </c>
      <c r="DM285" s="2">
        <f>AT285+AW285*$DJ285</f>
        <v>-5.0898705930530141</v>
      </c>
      <c r="DN285" s="4">
        <f>(-DL285-SQRT(DL285^2-2*AV285*(BO285-17/12)))/AV285</f>
        <v>0.40676040432461202</v>
      </c>
      <c r="DO285" s="12">
        <f t="shared" si="77"/>
        <v>4.8459017713075365</v>
      </c>
      <c r="DP285" s="12">
        <f t="shared" si="78"/>
        <v>-123.47185013172199</v>
      </c>
      <c r="DQ285" s="12">
        <f t="shared" si="79"/>
        <v>-10.428715876326388</v>
      </c>
      <c r="DR285" s="5">
        <f>(2 *DK285 +AU285*$DN285)/2</f>
        <v>7.442949404925848</v>
      </c>
      <c r="DS285" s="5">
        <f>(2 *DL285 +AV285*$DN285)/2</f>
        <v>-129.64224829329726</v>
      </c>
      <c r="DT285" s="5">
        <f>(2 *DM285 +AW285*$DN285)/2</f>
        <v>-7.759293234689701</v>
      </c>
      <c r="DU285" s="5">
        <f>SQRT(DR285^2+DS285^2+DT285^2)</f>
        <v>130.08734246607978</v>
      </c>
      <c r="DV285" s="16">
        <f>DR285/$DU285</f>
        <v>5.7215016187040599E-2</v>
      </c>
      <c r="DW285" s="16">
        <f>DS285/$DU285</f>
        <v>-0.99657849745913152</v>
      </c>
      <c r="DX285" s="16">
        <f>DT285/$DU285</f>
        <v>-5.9646796433810871E-2</v>
      </c>
      <c r="DY285" s="16">
        <f t="shared" si="80"/>
        <v>32.102219111301039</v>
      </c>
      <c r="DZ285" s="9">
        <f>AU285+$DY285*DV285</f>
        <v>-10.932693042240688</v>
      </c>
      <c r="EA285" s="9">
        <f>AV285+$DY285*DW285</f>
        <v>-1.6531540861045073</v>
      </c>
      <c r="EB285" s="9">
        <f>AW285+$DY285*DX285+32.174</f>
        <v>17.133922807619435</v>
      </c>
      <c r="EC285" s="9">
        <f t="shared" si="81"/>
        <v>20.391861277620624</v>
      </c>
      <c r="ED285" s="22">
        <f t="shared" si="82"/>
        <v>0.22384857658216514</v>
      </c>
      <c r="EE285" s="22">
        <f t="shared" si="83"/>
        <v>0.18214536036001691</v>
      </c>
      <c r="EF285" s="22">
        <f t="shared" si="84"/>
        <v>1869.9940793993808</v>
      </c>
      <c r="EG285" s="23">
        <f t="shared" si="85"/>
        <v>0.74561167440166698</v>
      </c>
      <c r="EH285" s="12">
        <f>IF(S285="L",1,-1)</f>
        <v>-1</v>
      </c>
      <c r="EI285" s="10">
        <f>DEGREES(ATAN(DM285/SQRT(DL285^2+DK285^2)))</f>
        <v>-2.140442628594676</v>
      </c>
      <c r="EJ285" s="10">
        <f>-DEGREES(ATAN(DK285/SQRT(DL285^2+DM285^2)))*EH285</f>
        <v>4.2249645175988642</v>
      </c>
      <c r="EK285" s="10">
        <f>DEGREES(ATAN(DQ285/SQRT(DP285^2+DO285^2)))</f>
        <v>-4.8241778898017449</v>
      </c>
      <c r="EL285" s="10">
        <f>-DEGREES(ATAN(DO285/SQRT(DP285^2+DQ285^2)))*EH285</f>
        <v>2.239568864458811</v>
      </c>
      <c r="EM285" s="15">
        <f>(AD285-D285- (DK285/DL285)*(17/12-BO285))*12*EH285</f>
        <v>10.41995968587363</v>
      </c>
      <c r="EN285" s="15">
        <f>(AE285-E285-(DM285/DL285)*(17/12-BO285)+0.5*32.174*DN285^2)*12</f>
        <v>17.735446079003765</v>
      </c>
      <c r="EO285" s="15">
        <f t="shared" si="86"/>
        <v>20.569919967673226</v>
      </c>
      <c r="EP285" s="15">
        <f>EM285/DN285*0.4</f>
        <v>10.246778767146727</v>
      </c>
      <c r="EQ285" s="15">
        <f>EN285/DN285*0.4</f>
        <v>17.440680941845194</v>
      </c>
      <c r="ER285" s="17">
        <f>SIN(RADIANS(CJ285))*EH285</f>
        <v>0.73135370161917046</v>
      </c>
      <c r="ES285" s="17">
        <f t="shared" si="87"/>
        <v>0.68199836006249859</v>
      </c>
      <c r="ET285" s="16">
        <f t="shared" si="88"/>
        <v>1</v>
      </c>
      <c r="EU285" s="20">
        <f>(0.5*DZ285*DN285^2)*12*EH285</f>
        <v>10.85314850769015</v>
      </c>
      <c r="EV285" s="20">
        <f>(0.5*EB285*DN285^2)*12</f>
        <v>17.009259112270904</v>
      </c>
      <c r="EW285" s="20">
        <f t="shared" si="89"/>
        <v>20.176861204814482</v>
      </c>
      <c r="EX285" s="14">
        <f t="shared" si="90"/>
        <v>-3.9032736215071573</v>
      </c>
      <c r="EY285" s="14">
        <f t="shared" si="91"/>
        <v>3.248672859378777</v>
      </c>
      <c r="EZ285" s="5">
        <f t="shared" si="92"/>
        <v>-4.623927424494271</v>
      </c>
      <c r="FA285" s="5">
        <f t="shared" si="93"/>
        <v>3.7067943944337802</v>
      </c>
      <c r="FB285" s="9">
        <f>IFERROR(INDEX('Pitcher Heights'!$B:$B,MATCH(H285,'Pitcher Heights'!A:A,0)),75)</f>
        <v>74</v>
      </c>
      <c r="FC285" s="26">
        <f>(9.58+0.31*FB285+1.02*ABS(D285)-2.57*E285-1.88*BE285)</f>
        <v>9.5974000000000004</v>
      </c>
      <c r="FD285" s="26">
        <f>17.16 -0.25*FB285-0.85*ABS(D285)+2.53*E285+0.665*BE285</f>
        <v>14.111799999999999</v>
      </c>
      <c r="FE285" s="26">
        <f t="shared" si="94"/>
        <v>0.64937876714672704</v>
      </c>
      <c r="FF285" s="26">
        <f t="shared" si="95"/>
        <v>3.3288809418451955</v>
      </c>
    </row>
    <row r="286" spans="1:162" x14ac:dyDescent="0.25">
      <c r="A286" t="s">
        <v>131</v>
      </c>
      <c r="B286" s="1">
        <v>45505</v>
      </c>
      <c r="C286">
        <v>85.7</v>
      </c>
      <c r="D286">
        <v>-1.61</v>
      </c>
      <c r="E286">
        <v>5.89</v>
      </c>
      <c r="F286" t="s">
        <v>178</v>
      </c>
      <c r="G286">
        <v>647304</v>
      </c>
      <c r="H286">
        <v>544150</v>
      </c>
      <c r="J286" t="s">
        <v>116</v>
      </c>
      <c r="O286">
        <v>13</v>
      </c>
      <c r="P286" t="s">
        <v>179</v>
      </c>
      <c r="Q286" t="s">
        <v>118</v>
      </c>
      <c r="R286" t="s">
        <v>119</v>
      </c>
      <c r="S286" t="s">
        <v>118</v>
      </c>
      <c r="T286" t="s">
        <v>120</v>
      </c>
      <c r="U286" t="s">
        <v>121</v>
      </c>
      <c r="V286" t="s">
        <v>122</v>
      </c>
      <c r="Y286">
        <v>0</v>
      </c>
      <c r="Z286">
        <v>1</v>
      </c>
      <c r="AA286">
        <v>2024</v>
      </c>
      <c r="AB286">
        <v>-1.34</v>
      </c>
      <c r="AC286">
        <v>0.56999999999999995</v>
      </c>
      <c r="AD286">
        <v>-0.8</v>
      </c>
      <c r="AE286">
        <v>1.45</v>
      </c>
      <c r="AI286">
        <v>0</v>
      </c>
      <c r="AJ286">
        <v>7</v>
      </c>
      <c r="AK286" t="s">
        <v>123</v>
      </c>
      <c r="AR286">
        <v>4.6592376263281103</v>
      </c>
      <c r="AS286">
        <v>-124.645793897457</v>
      </c>
      <c r="AT286">
        <v>-5.4537438451170699</v>
      </c>
      <c r="AU286">
        <v>-14.8932659551242</v>
      </c>
      <c r="AV286">
        <v>24.2159924328455</v>
      </c>
      <c r="AW286">
        <v>-25.300063442257201</v>
      </c>
      <c r="AX286">
        <v>3.07</v>
      </c>
      <c r="AY286">
        <v>1.67</v>
      </c>
      <c r="BC286">
        <v>86.8</v>
      </c>
      <c r="BD286">
        <v>1973</v>
      </c>
      <c r="BE286">
        <v>6.9</v>
      </c>
      <c r="BF286">
        <v>746607</v>
      </c>
      <c r="BG286">
        <v>668939</v>
      </c>
      <c r="BH286">
        <v>663624</v>
      </c>
      <c r="BI286">
        <v>702616</v>
      </c>
      <c r="BJ286">
        <v>602104</v>
      </c>
      <c r="BK286">
        <v>683002</v>
      </c>
      <c r="BL286">
        <v>681297</v>
      </c>
      <c r="BM286">
        <v>656775</v>
      </c>
      <c r="BN286">
        <v>623993</v>
      </c>
      <c r="BO286">
        <v>53.55</v>
      </c>
      <c r="BW286">
        <v>56</v>
      </c>
      <c r="BX286">
        <v>2</v>
      </c>
      <c r="BY286" t="s">
        <v>132</v>
      </c>
      <c r="BZ286">
        <v>7</v>
      </c>
      <c r="CA286">
        <v>2</v>
      </c>
      <c r="CB286">
        <v>7</v>
      </c>
      <c r="CC286">
        <v>2</v>
      </c>
      <c r="CD286">
        <v>2</v>
      </c>
      <c r="CE286">
        <v>7</v>
      </c>
      <c r="CF286">
        <v>7</v>
      </c>
      <c r="CG286">
        <v>2</v>
      </c>
      <c r="CH286" t="s">
        <v>125</v>
      </c>
      <c r="CI286" t="s">
        <v>126</v>
      </c>
      <c r="CJ286">
        <v>235</v>
      </c>
      <c r="CK286">
        <v>0</v>
      </c>
      <c r="CL286">
        <v>2.3E-2</v>
      </c>
      <c r="CP286">
        <v>-2.3E-2</v>
      </c>
      <c r="CR286">
        <v>5</v>
      </c>
      <c r="CS286">
        <v>5</v>
      </c>
      <c r="CT286">
        <v>0.98799999999999999</v>
      </c>
      <c r="CU286">
        <v>0.98799999999999999</v>
      </c>
      <c r="CV286">
        <v>34</v>
      </c>
      <c r="CW286">
        <v>27</v>
      </c>
      <c r="CX286">
        <v>35</v>
      </c>
      <c r="CY286">
        <v>27</v>
      </c>
      <c r="CZ286">
        <v>1</v>
      </c>
      <c r="DA286">
        <v>3</v>
      </c>
      <c r="DB286">
        <v>4</v>
      </c>
      <c r="DC286">
        <v>2</v>
      </c>
      <c r="DD286">
        <v>5</v>
      </c>
      <c r="DE286">
        <v>1</v>
      </c>
      <c r="DF286">
        <v>2.52</v>
      </c>
      <c r="DG286">
        <v>1.34</v>
      </c>
      <c r="DH286">
        <v>-1.34</v>
      </c>
      <c r="DI286">
        <v>31.1</v>
      </c>
      <c r="DJ286" s="6">
        <f>(-AS286-SQRT(AS286^2-2*AV286*(50-BO286)))/AV286</f>
        <v>-2.8402342771498765E-2</v>
      </c>
      <c r="DK286" s="2">
        <f>AR286+AU286*$DJ286</f>
        <v>5.0822412709726406</v>
      </c>
      <c r="DL286" s="2">
        <f>AS286+AV286*$DJ286</f>
        <v>-125.3335848150867</v>
      </c>
      <c r="DM286" s="2">
        <f>AT286+AW286*$DJ286</f>
        <v>-4.7351627710894162</v>
      </c>
      <c r="DN286" s="4">
        <f>(-DL286-SQRT(DL286^2-2*AV286*(BO286-17/12)))/AV286</f>
        <v>0.43416696529032095</v>
      </c>
      <c r="DO286" s="12">
        <f t="shared" si="77"/>
        <v>-1.3839228120252862</v>
      </c>
      <c r="DP286" s="12">
        <f t="shared" si="78"/>
        <v>-114.81980086902479</v>
      </c>
      <c r="DQ286" s="12">
        <f t="shared" si="79"/>
        <v>-15.719614537466818</v>
      </c>
      <c r="DR286" s="5">
        <f>(2 *DK286 +AU286*$DN286)/2</f>
        <v>1.8491592294736772</v>
      </c>
      <c r="DS286" s="5">
        <f>(2 *DL286 +AV286*$DN286)/2</f>
        <v>-120.07669284205573</v>
      </c>
      <c r="DT286" s="5">
        <f>(2 *DM286 +AW286*$DN286)/2</f>
        <v>-10.227388654278116</v>
      </c>
      <c r="DU286" s="5">
        <f>SQRT(DR286^2+DS286^2+DT286^2)</f>
        <v>120.5256447086138</v>
      </c>
      <c r="DV286" s="16">
        <f>DR286/$DU286</f>
        <v>1.5342454578394969E-2</v>
      </c>
      <c r="DW286" s="16">
        <f>DS286/$DU286</f>
        <v>-0.99627505110930159</v>
      </c>
      <c r="DX286" s="16">
        <f>DT286/$DU286</f>
        <v>-8.4856535544814052E-2</v>
      </c>
      <c r="DY286" s="16">
        <f t="shared" si="80"/>
        <v>24.937586796980959</v>
      </c>
      <c r="DZ286" s="9">
        <f>AU286+$DY286*DV286</f>
        <v>-14.510662162396738</v>
      </c>
      <c r="EA286" s="9">
        <f>AV286+$DY286*DW286</f>
        <v>-0.62870312785934956</v>
      </c>
      <c r="EB286" s="9">
        <f>AW286+$DY286*DX286+32.174</f>
        <v>4.7578193373028981</v>
      </c>
      <c r="EC286" s="9">
        <f t="shared" si="81"/>
        <v>15.283698140849483</v>
      </c>
      <c r="ED286" s="22">
        <f t="shared" si="82"/>
        <v>0.1954506312662207</v>
      </c>
      <c r="EE286" s="22">
        <f t="shared" si="83"/>
        <v>0.14467769076738621</v>
      </c>
      <c r="EF286" s="22">
        <f t="shared" si="84"/>
        <v>1376.1573946643468</v>
      </c>
      <c r="EG286" s="23">
        <f t="shared" si="85"/>
        <v>0.6974948781877075</v>
      </c>
      <c r="EH286" s="12">
        <f>IF(S286="L",1,-1)</f>
        <v>-1</v>
      </c>
      <c r="EI286" s="10">
        <f>DEGREES(ATAN(DM286/SQRT(DL286^2+DK286^2)))</f>
        <v>-2.1618579789349841</v>
      </c>
      <c r="EJ286" s="10">
        <f>-DEGREES(ATAN(DK286/SQRT(DL286^2+DM286^2)))*EH286</f>
        <v>2.3204018151248391</v>
      </c>
      <c r="EK286" s="10">
        <f>DEGREES(ATAN(DQ286/SQRT(DP286^2+DO286^2)))</f>
        <v>-7.7951588900316908</v>
      </c>
      <c r="EL286" s="10">
        <f>-DEGREES(ATAN(DO286/SQRT(DP286^2+DQ286^2)))*EH286</f>
        <v>-0.68417097797954962</v>
      </c>
      <c r="EM286" s="15">
        <f>(AD286-D286- (DK286/DL286)*(17/12-BO286))*12*EH286</f>
        <v>15.647902336882378</v>
      </c>
      <c r="EN286" s="15">
        <f>(AE286-E286-(DM286/DL286)*(17/12-BO286)+0.5*32.174*DN286^2)*12</f>
        <v>6.7444452887771824</v>
      </c>
      <c r="EO286" s="15">
        <f t="shared" si="86"/>
        <v>17.039494998324269</v>
      </c>
      <c r="EP286" s="15">
        <f>EM286/DN286*0.4</f>
        <v>14.416483599961467</v>
      </c>
      <c r="EQ286" s="15">
        <f>EN286/DN286*0.4</f>
        <v>6.2136881227407734</v>
      </c>
      <c r="ER286" s="17">
        <f>SIN(RADIANS(CJ286))*EH286</f>
        <v>0.81915204428899158</v>
      </c>
      <c r="ES286" s="17">
        <f t="shared" si="87"/>
        <v>0.57357643635104638</v>
      </c>
      <c r="ET286" s="16">
        <f t="shared" si="88"/>
        <v>1</v>
      </c>
      <c r="EU286" s="20">
        <f>(0.5*DZ286*DN286^2)*12*EH286</f>
        <v>16.411641942883286</v>
      </c>
      <c r="EV286" s="20">
        <f>(0.5*EB286*DN286^2)*12</f>
        <v>5.3811208970938003</v>
      </c>
      <c r="EW286" s="20">
        <f t="shared" si="89"/>
        <v>17.271318808086004</v>
      </c>
      <c r="EX286" s="14">
        <f t="shared" si="90"/>
        <v>2.2638058336727251</v>
      </c>
      <c r="EY286" s="14">
        <f t="shared" si="91"/>
        <v>-4.5253005959309727</v>
      </c>
      <c r="EZ286" s="5">
        <f t="shared" si="92"/>
        <v>1.6899651753530058</v>
      </c>
      <c r="FA286" s="5">
        <f t="shared" si="93"/>
        <v>-3.0290075295831311</v>
      </c>
      <c r="FB286" s="9">
        <f>IFERROR(INDEX('Pitcher Heights'!$B:$B,MATCH(H286,'Pitcher Heights'!A:A,0)),75)</f>
        <v>75</v>
      </c>
      <c r="FC286" s="26">
        <f>(9.58+0.31*FB286+1.02*ABS(D286)-2.57*E286-1.88*BE286)</f>
        <v>6.3629000000000051</v>
      </c>
      <c r="FD286" s="26">
        <f>17.16 -0.25*FB286-0.85*ABS(D286)+2.53*E286+0.665*BE286</f>
        <v>16.531699999999997</v>
      </c>
      <c r="FE286" s="26">
        <f t="shared" si="94"/>
        <v>8.0535835999614616</v>
      </c>
      <c r="FF286" s="26">
        <f t="shared" si="95"/>
        <v>-10.318011877259224</v>
      </c>
    </row>
    <row r="287" spans="1:162" x14ac:dyDescent="0.25">
      <c r="A287" t="s">
        <v>131</v>
      </c>
      <c r="B287" s="1">
        <v>45505</v>
      </c>
      <c r="C287">
        <v>86.1</v>
      </c>
      <c r="D287">
        <v>-1.53</v>
      </c>
      <c r="E287">
        <v>5.91</v>
      </c>
      <c r="F287" t="s">
        <v>178</v>
      </c>
      <c r="G287">
        <v>680757</v>
      </c>
      <c r="H287">
        <v>544150</v>
      </c>
      <c r="J287" t="s">
        <v>145</v>
      </c>
      <c r="O287">
        <v>8</v>
      </c>
      <c r="P287" t="s">
        <v>189</v>
      </c>
      <c r="Q287" t="s">
        <v>118</v>
      </c>
      <c r="R287" t="s">
        <v>119</v>
      </c>
      <c r="S287" t="s">
        <v>118</v>
      </c>
      <c r="T287" t="s">
        <v>120</v>
      </c>
      <c r="U287" t="s">
        <v>121</v>
      </c>
      <c r="V287" t="s">
        <v>129</v>
      </c>
      <c r="Y287">
        <v>1</v>
      </c>
      <c r="Z287">
        <v>0</v>
      </c>
      <c r="AA287">
        <v>2024</v>
      </c>
      <c r="AB287">
        <v>-1.28</v>
      </c>
      <c r="AC287">
        <v>0.78</v>
      </c>
      <c r="AD287">
        <v>-0.24</v>
      </c>
      <c r="AE287">
        <v>1.7</v>
      </c>
      <c r="AI287">
        <v>2</v>
      </c>
      <c r="AJ287">
        <v>6</v>
      </c>
      <c r="AK287" t="s">
        <v>123</v>
      </c>
      <c r="AR287">
        <v>5.7420551238153097</v>
      </c>
      <c r="AS287">
        <v>-125.220052368609</v>
      </c>
      <c r="AT287">
        <v>-5.4281067177967</v>
      </c>
      <c r="AU287">
        <v>-14.6489817336318</v>
      </c>
      <c r="AV287">
        <v>23.408228250793201</v>
      </c>
      <c r="AW287">
        <v>-23.1070282445713</v>
      </c>
      <c r="AX287">
        <v>3.18</v>
      </c>
      <c r="AY287">
        <v>1.45</v>
      </c>
      <c r="BC287">
        <v>87.3</v>
      </c>
      <c r="BD287">
        <v>1925</v>
      </c>
      <c r="BE287">
        <v>6.9</v>
      </c>
      <c r="BF287">
        <v>746607</v>
      </c>
      <c r="BG287">
        <v>668939</v>
      </c>
      <c r="BH287">
        <v>663624</v>
      </c>
      <c r="BI287">
        <v>702616</v>
      </c>
      <c r="BJ287">
        <v>602104</v>
      </c>
      <c r="BK287">
        <v>683002</v>
      </c>
      <c r="BL287">
        <v>681297</v>
      </c>
      <c r="BM287">
        <v>656775</v>
      </c>
      <c r="BN287">
        <v>623993</v>
      </c>
      <c r="BO287">
        <v>53.62</v>
      </c>
      <c r="BW287">
        <v>50</v>
      </c>
      <c r="BX287">
        <v>2</v>
      </c>
      <c r="BY287" t="s">
        <v>132</v>
      </c>
      <c r="BZ287">
        <v>5</v>
      </c>
      <c r="CA287">
        <v>2</v>
      </c>
      <c r="CB287">
        <v>5</v>
      </c>
      <c r="CC287">
        <v>2</v>
      </c>
      <c r="CD287">
        <v>2</v>
      </c>
      <c r="CE287">
        <v>5</v>
      </c>
      <c r="CF287">
        <v>5</v>
      </c>
      <c r="CG287">
        <v>2</v>
      </c>
      <c r="CH287" t="s">
        <v>126</v>
      </c>
      <c r="CI287" t="s">
        <v>126</v>
      </c>
      <c r="CJ287">
        <v>239</v>
      </c>
      <c r="CK287">
        <v>0</v>
      </c>
      <c r="CL287">
        <v>-0.02</v>
      </c>
      <c r="CP287">
        <v>0.02</v>
      </c>
      <c r="CR287">
        <v>3</v>
      </c>
      <c r="CS287">
        <v>3</v>
      </c>
      <c r="CT287">
        <v>0.90500000000000003</v>
      </c>
      <c r="CU287">
        <v>0.90500000000000003</v>
      </c>
      <c r="CV287">
        <v>34</v>
      </c>
      <c r="CW287">
        <v>26</v>
      </c>
      <c r="CX287">
        <v>35</v>
      </c>
      <c r="CY287">
        <v>27</v>
      </c>
      <c r="CZ287">
        <v>1</v>
      </c>
      <c r="DA287">
        <v>3</v>
      </c>
      <c r="DB287">
        <v>4</v>
      </c>
      <c r="DC287">
        <v>2</v>
      </c>
      <c r="DD287">
        <v>5</v>
      </c>
      <c r="DE287">
        <v>1</v>
      </c>
      <c r="DF287">
        <v>2.2799999999999998</v>
      </c>
      <c r="DG287">
        <v>1.28</v>
      </c>
      <c r="DH287">
        <v>-1.28</v>
      </c>
      <c r="DI287">
        <v>33.299999999999997</v>
      </c>
      <c r="DJ287" s="6">
        <f>(-AS287-SQRT(AS287^2-2*AV287*(50-BO287)))/AV287</f>
        <v>-2.8831412245533601E-2</v>
      </c>
      <c r="DK287" s="2">
        <f>AR287+AU287*$DJ287</f>
        <v>6.1644059551549395</v>
      </c>
      <c r="DL287" s="2">
        <f>AS287+AV287*$DJ287</f>
        <v>-125.89494464724517</v>
      </c>
      <c r="DM287" s="2">
        <f>AT287+AW287*$DJ287</f>
        <v>-4.7618984607082764</v>
      </c>
      <c r="DN287" s="4">
        <f>(-DL287-SQRT(DL287^2-2*AV287*(BO287-17/12)))/AV287</f>
        <v>0.43200851458850237</v>
      </c>
      <c r="DO287" s="12">
        <f t="shared" si="77"/>
        <v>-0.16407888382543856</v>
      </c>
      <c r="DP287" s="12">
        <f t="shared" si="78"/>
        <v>-115.78239073147138</v>
      </c>
      <c r="DQ287" s="12">
        <f t="shared" si="79"/>
        <v>-14.744331409200093</v>
      </c>
      <c r="DR287" s="5">
        <f>(2 *DK287 +AU287*$DN287)/2</f>
        <v>3.0001635356647505</v>
      </c>
      <c r="DS287" s="5">
        <f>(2 *DL287 +AV287*$DN287)/2</f>
        <v>-120.83866768935827</v>
      </c>
      <c r="DT287" s="5">
        <f>(2 *DM287 +AW287*$DN287)/2</f>
        <v>-9.7531149349541835</v>
      </c>
      <c r="DU287" s="5">
        <f>SQRT(DR287^2+DS287^2+DT287^2)</f>
        <v>121.26874222615784</v>
      </c>
      <c r="DV287" s="16">
        <f>DR287/$DU287</f>
        <v>2.4739792634029735E-2</v>
      </c>
      <c r="DW287" s="16">
        <f>DS287/$DU287</f>
        <v>-0.99645354170493905</v>
      </c>
      <c r="DX287" s="16">
        <f>DT287/$DU287</f>
        <v>-8.0425629522612646E-2</v>
      </c>
      <c r="DY287" s="16">
        <f t="shared" si="80"/>
        <v>24.416841627224336</v>
      </c>
      <c r="DZ287" s="9">
        <f>AU287+$DY287*DV287</f>
        <v>-14.044914134996324</v>
      </c>
      <c r="EA287" s="9">
        <f>AV287+$DY287*DW287</f>
        <v>-0.92202006590307661</v>
      </c>
      <c r="EB287" s="9">
        <f>AW287+$DY287*DX287+32.174</f>
        <v>7.1032318966052479</v>
      </c>
      <c r="EC287" s="9">
        <f t="shared" si="81"/>
        <v>15.765964526101714</v>
      </c>
      <c r="ED287" s="22">
        <f t="shared" si="82"/>
        <v>0.19915460413679181</v>
      </c>
      <c r="EE287" s="22">
        <f t="shared" si="83"/>
        <v>0.14911105520694118</v>
      </c>
      <c r="EF287" s="22">
        <f t="shared" si="84"/>
        <v>1427.0716984305575</v>
      </c>
      <c r="EG287" s="23">
        <f t="shared" si="85"/>
        <v>0.74133594723665319</v>
      </c>
      <c r="EH287" s="12">
        <f>IF(S287="L",1,-1)</f>
        <v>-1</v>
      </c>
      <c r="EI287" s="10">
        <f>DEGREES(ATAN(DM287/SQRT(DL287^2+DK287^2)))</f>
        <v>-2.1635552295648766</v>
      </c>
      <c r="EJ287" s="10">
        <f>-DEGREES(ATAN(DK287/SQRT(DL287^2+DM287^2)))*EH287</f>
        <v>2.8012308519149585</v>
      </c>
      <c r="EK287" s="10">
        <f>DEGREES(ATAN(DQ287/SQRT(DP287^2+DO287^2)))</f>
        <v>-7.2572734142791182</v>
      </c>
      <c r="EL287" s="10">
        <f>-DEGREES(ATAN(DO287/SQRT(DP287^2+DQ287^2)))*EH287</f>
        <v>-8.0545140135897794E-2</v>
      </c>
      <c r="EM287" s="15">
        <f>(AD287-D287- (DK287/DL287)*(17/12-BO287))*12*EH287</f>
        <v>15.193435516949966</v>
      </c>
      <c r="EN287" s="15">
        <f>(AE287-E287-(DM287/DL287)*(17/12-BO287)+0.5*32.174*DN287^2)*12</f>
        <v>9.2027693913597819</v>
      </c>
      <c r="EO287" s="15">
        <f t="shared" si="86"/>
        <v>17.763204870694512</v>
      </c>
      <c r="EP287" s="15">
        <f>EM287/DN287*0.4</f>
        <v>14.067718578576674</v>
      </c>
      <c r="EQ287" s="15">
        <f>EN287/DN287*0.4</f>
        <v>8.5209148251400766</v>
      </c>
      <c r="ER287" s="17">
        <f>SIN(RADIANS(CJ287))*EH287</f>
        <v>0.85716730070211211</v>
      </c>
      <c r="ES287" s="17">
        <f t="shared" si="87"/>
        <v>0.51503807491005449</v>
      </c>
      <c r="ET287" s="16">
        <f t="shared" si="88"/>
        <v>1</v>
      </c>
      <c r="EU287" s="20">
        <f>(0.5*DZ287*DN287^2)*12*EH287</f>
        <v>15.727328276555015</v>
      </c>
      <c r="EV287" s="20">
        <f>(0.5*EB287*DN287^2)*12</f>
        <v>7.9541148339271395</v>
      </c>
      <c r="EW287" s="20">
        <f t="shared" si="89"/>
        <v>17.62432402986925</v>
      </c>
      <c r="EX287" s="14">
        <f t="shared" si="90"/>
        <v>0.62033402117261893</v>
      </c>
      <c r="EY287" s="14">
        <f t="shared" si="91"/>
        <v>-1.1230830860077319</v>
      </c>
      <c r="EZ287" s="5">
        <f t="shared" si="92"/>
        <v>-3.2602853881858351E-2</v>
      </c>
      <c r="FA287" s="5">
        <f t="shared" si="93"/>
        <v>5.404255052437712E-2</v>
      </c>
      <c r="FB287" s="9">
        <f>IFERROR(INDEX('Pitcher Heights'!$B:$B,MATCH(H287,'Pitcher Heights'!A:A,0)),75)</f>
        <v>75</v>
      </c>
      <c r="FC287" s="26">
        <f>(9.58+0.31*FB287+1.02*ABS(D287)-2.57*E287-1.88*BE287)</f>
        <v>6.2299000000000024</v>
      </c>
      <c r="FD287" s="26">
        <f>17.16 -0.25*FB287-0.85*ABS(D287)+2.53*E287+0.665*BE287</f>
        <v>16.650300000000001</v>
      </c>
      <c r="FE287" s="26">
        <f t="shared" si="94"/>
        <v>7.8378185785766714</v>
      </c>
      <c r="FF287" s="26">
        <f t="shared" si="95"/>
        <v>-8.1293851748599248</v>
      </c>
    </row>
    <row r="288" spans="1:162" x14ac:dyDescent="0.25">
      <c r="A288" t="s">
        <v>143</v>
      </c>
      <c r="B288" s="1">
        <v>45505</v>
      </c>
      <c r="C288">
        <v>92.7</v>
      </c>
      <c r="D288">
        <v>-1.29</v>
      </c>
      <c r="E288">
        <v>6.29</v>
      </c>
      <c r="F288" t="s">
        <v>178</v>
      </c>
      <c r="G288">
        <v>681807</v>
      </c>
      <c r="H288">
        <v>544150</v>
      </c>
      <c r="J288" t="s">
        <v>128</v>
      </c>
      <c r="O288">
        <v>12</v>
      </c>
      <c r="P288" t="s">
        <v>214</v>
      </c>
      <c r="Q288" t="s">
        <v>118</v>
      </c>
      <c r="R288" t="s">
        <v>118</v>
      </c>
      <c r="S288" t="s">
        <v>118</v>
      </c>
      <c r="T288" t="s">
        <v>120</v>
      </c>
      <c r="U288" t="s">
        <v>121</v>
      </c>
      <c r="V288" t="s">
        <v>129</v>
      </c>
      <c r="Y288">
        <v>0</v>
      </c>
      <c r="Z288">
        <v>1</v>
      </c>
      <c r="AA288">
        <v>2024</v>
      </c>
      <c r="AB288">
        <v>-0.34</v>
      </c>
      <c r="AC288">
        <v>1.04</v>
      </c>
      <c r="AD288">
        <v>0.84</v>
      </c>
      <c r="AE288">
        <v>2.7</v>
      </c>
      <c r="AH288">
        <v>647304</v>
      </c>
      <c r="AI288">
        <v>1</v>
      </c>
      <c r="AJ288">
        <v>5</v>
      </c>
      <c r="AK288" t="s">
        <v>123</v>
      </c>
      <c r="AR288">
        <v>6.2263997042625103</v>
      </c>
      <c r="AS288">
        <v>-134.825824062012</v>
      </c>
      <c r="AT288">
        <v>-5.6989631411592097</v>
      </c>
      <c r="AU288">
        <v>-5.4453818486260204</v>
      </c>
      <c r="AV288">
        <v>27.4020144636217</v>
      </c>
      <c r="AW288">
        <v>-18.427788045386901</v>
      </c>
      <c r="AX288">
        <v>3.31</v>
      </c>
      <c r="AY288">
        <v>1.52</v>
      </c>
      <c r="AZ288">
        <v>182</v>
      </c>
      <c r="BA288">
        <v>79.3</v>
      </c>
      <c r="BB288">
        <v>16</v>
      </c>
      <c r="BC288">
        <v>93.6</v>
      </c>
      <c r="BD288">
        <v>2237</v>
      </c>
      <c r="BE288">
        <v>6.7</v>
      </c>
      <c r="BF288">
        <v>746607</v>
      </c>
      <c r="BG288">
        <v>668939</v>
      </c>
      <c r="BH288">
        <v>663624</v>
      </c>
      <c r="BI288">
        <v>702616</v>
      </c>
      <c r="BJ288">
        <v>602104</v>
      </c>
      <c r="BK288">
        <v>683002</v>
      </c>
      <c r="BL288">
        <v>681297</v>
      </c>
      <c r="BM288">
        <v>656775</v>
      </c>
      <c r="BN288">
        <v>623993</v>
      </c>
      <c r="BO288">
        <v>53.79</v>
      </c>
      <c r="BW288">
        <v>41</v>
      </c>
      <c r="BX288">
        <v>2</v>
      </c>
      <c r="BY288" t="s">
        <v>144</v>
      </c>
      <c r="BZ288">
        <v>5</v>
      </c>
      <c r="CA288">
        <v>2</v>
      </c>
      <c r="CB288">
        <v>5</v>
      </c>
      <c r="CC288">
        <v>2</v>
      </c>
      <c r="CD288">
        <v>2</v>
      </c>
      <c r="CE288">
        <v>5</v>
      </c>
      <c r="CF288">
        <v>5</v>
      </c>
      <c r="CG288">
        <v>2</v>
      </c>
      <c r="CH288" t="s">
        <v>126</v>
      </c>
      <c r="CI288" t="s">
        <v>126</v>
      </c>
      <c r="CJ288">
        <v>211</v>
      </c>
      <c r="CK288">
        <v>0</v>
      </c>
      <c r="CL288">
        <v>-6.0999999999999999E-2</v>
      </c>
      <c r="CM288">
        <v>70.3</v>
      </c>
      <c r="CN288">
        <v>7</v>
      </c>
      <c r="CP288">
        <v>6.0999999999999999E-2</v>
      </c>
      <c r="CQ288">
        <v>88</v>
      </c>
      <c r="CR288">
        <v>3</v>
      </c>
      <c r="CS288">
        <v>3</v>
      </c>
      <c r="CT288">
        <v>0.89200000000000002</v>
      </c>
      <c r="CU288">
        <v>0.89200000000000002</v>
      </c>
      <c r="CV288">
        <v>34</v>
      </c>
      <c r="CW288">
        <v>28</v>
      </c>
      <c r="CX288">
        <v>35</v>
      </c>
      <c r="CY288">
        <v>29</v>
      </c>
      <c r="CZ288">
        <v>1</v>
      </c>
      <c r="DA288">
        <v>2</v>
      </c>
      <c r="DB288">
        <v>4</v>
      </c>
      <c r="DC288">
        <v>3</v>
      </c>
      <c r="DD288">
        <v>5</v>
      </c>
      <c r="DE288">
        <v>1</v>
      </c>
      <c r="DF288">
        <v>1.6</v>
      </c>
      <c r="DG288">
        <v>0.34</v>
      </c>
      <c r="DH288">
        <v>0.34</v>
      </c>
      <c r="DI288">
        <v>41.6</v>
      </c>
      <c r="DJ288" s="6">
        <f>(-AS288-SQRT(AS288^2-2*AV288*(50-BO288)))/AV288</f>
        <v>-2.8030498044855641E-2</v>
      </c>
      <c r="DK288" s="2">
        <f>AR288+AU288*$DJ288</f>
        <v>6.3790364695239141</v>
      </c>
      <c r="DL288" s="2">
        <f>AS288+AV288*$DJ288</f>
        <v>-135.59391617485966</v>
      </c>
      <c r="DM288" s="2">
        <f>AT288+AW288*$DJ288</f>
        <v>-5.182423064381978</v>
      </c>
      <c r="DN288" s="4">
        <f>(-DL288-SQRT(DL288^2-2*AV288*(BO288-17/12)))/AV288</f>
        <v>0.40263190837115653</v>
      </c>
      <c r="DO288" s="12">
        <f t="shared" si="77"/>
        <v>4.1865519840019632</v>
      </c>
      <c r="DP288" s="12">
        <f t="shared" si="78"/>
        <v>-124.56099079815762</v>
      </c>
      <c r="DQ288" s="12">
        <f t="shared" si="79"/>
        <v>-12.602038532155291</v>
      </c>
      <c r="DR288" s="5">
        <f>(2 *DK288 +AU288*$DN288)/2</f>
        <v>5.2827942267629382</v>
      </c>
      <c r="DS288" s="5">
        <f>(2 *DL288 +AV288*$DN288)/2</f>
        <v>-130.07745348650863</v>
      </c>
      <c r="DT288" s="5">
        <f>(2 *DM288 +AW288*$DN288)/2</f>
        <v>-8.8922307982686348</v>
      </c>
      <c r="DU288" s="5">
        <f>SQRT(DR288^2+DS288^2+DT288^2)</f>
        <v>130.48802086378203</v>
      </c>
      <c r="DV288" s="16">
        <f>DR288/$DU288</f>
        <v>4.0484898090972728E-2</v>
      </c>
      <c r="DW288" s="16">
        <f>DS288/$DU288</f>
        <v>-0.99685360100831022</v>
      </c>
      <c r="DX288" s="16">
        <f>DT288/$DU288</f>
        <v>-6.8145955003420119E-2</v>
      </c>
      <c r="DY288" s="16">
        <f t="shared" si="80"/>
        <v>28.473001263477691</v>
      </c>
      <c r="DZ288" s="9">
        <f>AU288+$DY288*DV288</f>
        <v>-4.2926552941299878</v>
      </c>
      <c r="EA288" s="9">
        <f>AV288+$DY288*DW288</f>
        <v>-0.98139937739020411</v>
      </c>
      <c r="EB288" s="9">
        <f>AW288+$DY288*DX288+32.174</f>
        <v>11.805892091699825</v>
      </c>
      <c r="EC288" s="9">
        <f t="shared" si="81"/>
        <v>12.600361990555056</v>
      </c>
      <c r="ED288" s="22">
        <f t="shared" si="82"/>
        <v>0.1374704283877882</v>
      </c>
      <c r="EE288" s="22">
        <f t="shared" si="83"/>
        <v>8.7344733862180918E-2</v>
      </c>
      <c r="EF288" s="22">
        <f t="shared" si="84"/>
        <v>899.48607959306651</v>
      </c>
      <c r="EG288" s="23">
        <f t="shared" si="85"/>
        <v>0.40209480536122777</v>
      </c>
      <c r="EH288" s="12">
        <f>IF(S288="L",1,-1)</f>
        <v>-1</v>
      </c>
      <c r="EI288" s="10">
        <f>DEGREES(ATAN(DM288/SQRT(DL288^2+DK288^2)))</f>
        <v>-2.1863734903153293</v>
      </c>
      <c r="EJ288" s="10">
        <f>-DEGREES(ATAN(DK288/SQRT(DL288^2+DM288^2)))*EH288</f>
        <v>2.6915404638364642</v>
      </c>
      <c r="EK288" s="10">
        <f>DEGREES(ATAN(DQ288/SQRT(DP288^2+DO288^2)))</f>
        <v>-5.7738119672185082</v>
      </c>
      <c r="EL288" s="10">
        <f>-DEGREES(ATAN(DO288/SQRT(DP288^2+DQ288^2)))*EH288</f>
        <v>1.9152431193378947</v>
      </c>
      <c r="EM288" s="15">
        <f>(AD288-D288- (DK288/DL288)*(17/12-BO288))*12*EH288</f>
        <v>4.0069374664002293</v>
      </c>
      <c r="EN288" s="15">
        <f>(AE288-E288-(DM288/DL288)*(17/12-BO288)+0.5*32.174*DN288^2)*12</f>
        <v>12.235451431801177</v>
      </c>
      <c r="EO288" s="15">
        <f t="shared" si="86"/>
        <v>12.874852216612327</v>
      </c>
      <c r="EP288" s="15">
        <f>EM288/DN288*0.4</f>
        <v>3.9807450756799243</v>
      </c>
      <c r="EQ288" s="15">
        <f>EN288/DN288*0.4</f>
        <v>12.155471215681416</v>
      </c>
      <c r="ER288" s="17">
        <f>SIN(RADIANS(CJ288))*EH288</f>
        <v>0.51503807491005416</v>
      </c>
      <c r="ES288" s="17">
        <f t="shared" si="87"/>
        <v>0.85716730070211233</v>
      </c>
      <c r="ET288" s="16">
        <f t="shared" si="88"/>
        <v>1</v>
      </c>
      <c r="EU288" s="20">
        <f>(0.5*DZ288*DN288^2)*12*EH288</f>
        <v>4.1753572941368153</v>
      </c>
      <c r="EV288" s="20">
        <f>(0.5*EB288*DN288^2)*12</f>
        <v>11.48329280626797</v>
      </c>
      <c r="EW288" s="20">
        <f t="shared" si="89"/>
        <v>12.218822455874676</v>
      </c>
      <c r="EX288" s="14">
        <f t="shared" si="90"/>
        <v>-2.1178015012046183</v>
      </c>
      <c r="EY288" s="14">
        <f t="shared" si="91"/>
        <v>1.0097177440075189</v>
      </c>
      <c r="EZ288" s="5">
        <f t="shared" si="92"/>
        <v>-2.6241016339952274</v>
      </c>
      <c r="FA288" s="5">
        <f t="shared" si="93"/>
        <v>1.1995491103489808</v>
      </c>
      <c r="FB288" s="9">
        <f>IFERROR(INDEX('Pitcher Heights'!$B:$B,MATCH(H288,'Pitcher Heights'!A:A,0)),75)</f>
        <v>75</v>
      </c>
      <c r="FC288" s="26">
        <f>(9.58+0.31*FB288+1.02*ABS(D288)-2.57*E288-1.88*BE288)</f>
        <v>5.3845000000000027</v>
      </c>
      <c r="FD288" s="26">
        <f>17.16 -0.25*FB288-0.85*ABS(D288)+2.53*E288+0.665*BE288</f>
        <v>17.682700000000001</v>
      </c>
      <c r="FE288" s="26">
        <f t="shared" si="94"/>
        <v>-1.4037549243200784</v>
      </c>
      <c r="FF288" s="26">
        <f t="shared" si="95"/>
        <v>-5.5272287843185843</v>
      </c>
    </row>
    <row r="289" spans="1:162" x14ac:dyDescent="0.25">
      <c r="A289" t="s">
        <v>131</v>
      </c>
      <c r="B289" s="1">
        <v>45505</v>
      </c>
      <c r="C289">
        <v>83.6</v>
      </c>
      <c r="D289">
        <v>-2.97</v>
      </c>
      <c r="E289">
        <v>5.56</v>
      </c>
      <c r="F289" t="s">
        <v>194</v>
      </c>
      <c r="G289">
        <v>666310</v>
      </c>
      <c r="H289">
        <v>657097</v>
      </c>
      <c r="J289" t="s">
        <v>116</v>
      </c>
      <c r="O289">
        <v>14</v>
      </c>
      <c r="P289" t="s">
        <v>217</v>
      </c>
      <c r="Q289" t="s">
        <v>118</v>
      </c>
      <c r="R289" t="s">
        <v>119</v>
      </c>
      <c r="S289" t="s">
        <v>118</v>
      </c>
      <c r="T289" t="s">
        <v>120</v>
      </c>
      <c r="U289" t="s">
        <v>121</v>
      </c>
      <c r="V289" t="s">
        <v>122</v>
      </c>
      <c r="Y289">
        <v>0</v>
      </c>
      <c r="Z289">
        <v>0</v>
      </c>
      <c r="AA289">
        <v>2024</v>
      </c>
      <c r="AB289">
        <v>-1.34</v>
      </c>
      <c r="AC289">
        <v>0.68</v>
      </c>
      <c r="AD289">
        <v>1.02</v>
      </c>
      <c r="AE289">
        <v>0.96</v>
      </c>
      <c r="AG289">
        <v>647304</v>
      </c>
      <c r="AH289">
        <v>671289</v>
      </c>
      <c r="AI289">
        <v>2</v>
      </c>
      <c r="AJ289">
        <v>7</v>
      </c>
      <c r="AK289" t="s">
        <v>123</v>
      </c>
      <c r="AR289">
        <v>11.8469122528348</v>
      </c>
      <c r="AS289">
        <v>-121.164985601075</v>
      </c>
      <c r="AT289">
        <v>-5.4994019462139496</v>
      </c>
      <c r="AU289">
        <v>-15.503811845832599</v>
      </c>
      <c r="AV289">
        <v>22.7569718342959</v>
      </c>
      <c r="AW289">
        <v>-24.5444029955238</v>
      </c>
      <c r="AX289">
        <v>3.25</v>
      </c>
      <c r="AY289">
        <v>1.5</v>
      </c>
      <c r="BC289">
        <v>83.7</v>
      </c>
      <c r="BD289">
        <v>2157</v>
      </c>
      <c r="BE289">
        <v>6.5</v>
      </c>
      <c r="BF289">
        <v>746607</v>
      </c>
      <c r="BG289">
        <v>668939</v>
      </c>
      <c r="BH289">
        <v>663624</v>
      </c>
      <c r="BI289">
        <v>702616</v>
      </c>
      <c r="BJ289">
        <v>602104</v>
      </c>
      <c r="BK289">
        <v>683002</v>
      </c>
      <c r="BL289">
        <v>681297</v>
      </c>
      <c r="BM289">
        <v>656775</v>
      </c>
      <c r="BN289">
        <v>623993</v>
      </c>
      <c r="BO289">
        <v>54</v>
      </c>
      <c r="BW289">
        <v>60</v>
      </c>
      <c r="BX289">
        <v>1</v>
      </c>
      <c r="BY289" t="s">
        <v>132</v>
      </c>
      <c r="BZ289">
        <v>7</v>
      </c>
      <c r="CA289">
        <v>2</v>
      </c>
      <c r="CB289">
        <v>7</v>
      </c>
      <c r="CC289">
        <v>2</v>
      </c>
      <c r="CD289">
        <v>2</v>
      </c>
      <c r="CE289">
        <v>7</v>
      </c>
      <c r="CF289">
        <v>7</v>
      </c>
      <c r="CG289">
        <v>2</v>
      </c>
      <c r="CH289" t="s">
        <v>126</v>
      </c>
      <c r="CI289" t="s">
        <v>126</v>
      </c>
      <c r="CJ289">
        <v>244</v>
      </c>
      <c r="CK289">
        <v>0</v>
      </c>
      <c r="CL289">
        <v>4.2000000000000003E-2</v>
      </c>
      <c r="CP289">
        <v>-4.2000000000000003E-2</v>
      </c>
      <c r="CR289">
        <v>5</v>
      </c>
      <c r="CS289">
        <v>5</v>
      </c>
      <c r="CT289">
        <v>0.98699999999999999</v>
      </c>
      <c r="CU289">
        <v>0.98699999999999999</v>
      </c>
      <c r="CV289">
        <v>30</v>
      </c>
      <c r="CW289">
        <v>24</v>
      </c>
      <c r="CX289">
        <v>31</v>
      </c>
      <c r="CY289">
        <v>24</v>
      </c>
      <c r="CZ289">
        <v>1</v>
      </c>
      <c r="DA289">
        <v>3</v>
      </c>
      <c r="DB289">
        <v>3</v>
      </c>
      <c r="DC289">
        <v>3</v>
      </c>
      <c r="DD289">
        <v>1</v>
      </c>
      <c r="DE289">
        <v>2</v>
      </c>
      <c r="DF289">
        <v>2.6</v>
      </c>
      <c r="DG289">
        <v>1.34</v>
      </c>
      <c r="DH289">
        <v>-1.34</v>
      </c>
      <c r="DI289">
        <v>33.799999999999997</v>
      </c>
      <c r="DJ289" s="6">
        <f>(-AS289-SQRT(AS289^2-2*AV289*(50-BO289)))/AV289</f>
        <v>-3.2911120862440357E-2</v>
      </c>
      <c r="DK289" s="2">
        <f>AR289+AU289*$DJ289</f>
        <v>12.357160078321531</v>
      </c>
      <c r="DL289" s="2">
        <f>AS289+AV289*$DJ289</f>
        <v>-121.91394305157667</v>
      </c>
      <c r="DM289" s="2">
        <f>AT289+AW289*$DJ289</f>
        <v>-4.6916181327318229</v>
      </c>
      <c r="DN289" s="4">
        <f>(-DL289-SQRT(DL289^2-2*AV289*(BO289-17/12)))/AV289</f>
        <v>0.45023463964487437</v>
      </c>
      <c r="DO289" s="12">
        <f t="shared" si="77"/>
        <v>5.3768069387911561</v>
      </c>
      <c r="DP289" s="12">
        <f t="shared" si="78"/>
        <v>-111.6679660383539</v>
      </c>
      <c r="DQ289" s="12">
        <f t="shared" si="79"/>
        <v>-15.742358570720057</v>
      </c>
      <c r="DR289" s="5">
        <f>(2 *DK289 +AU289*$DN289)/2</f>
        <v>8.8669835085563431</v>
      </c>
      <c r="DS289" s="5">
        <f>(2 *DL289 +AV289*$DN289)/2</f>
        <v>-116.79095454496527</v>
      </c>
      <c r="DT289" s="5">
        <f>(2 *DM289 +AW289*$DN289)/2</f>
        <v>-10.21698835172594</v>
      </c>
      <c r="DU289" s="5">
        <f>SQRT(DR289^2+DS289^2+DT289^2)</f>
        <v>117.57183893707055</v>
      </c>
      <c r="DV289" s="16">
        <f>DR289/$DU289</f>
        <v>7.5417579487740513E-2</v>
      </c>
      <c r="DW289" s="16">
        <f>DS289/$DU289</f>
        <v>-0.99335823612894891</v>
      </c>
      <c r="DX289" s="16">
        <f>DT289/$DU289</f>
        <v>-8.6899962134593361E-2</v>
      </c>
      <c r="DY289" s="16">
        <f t="shared" si="80"/>
        <v>24.438097053989587</v>
      </c>
      <c r="DZ289" s="9">
        <f>AU289+$DY289*DV289</f>
        <v>-13.660749718734223</v>
      </c>
      <c r="EA289" s="9">
        <f>AV289+$DY289*DW289</f>
        <v>-1.5188131496032575</v>
      </c>
      <c r="EB289" s="9">
        <f>AW289+$DY289*DX289+32.174</f>
        <v>5.5059272958429872</v>
      </c>
      <c r="EC289" s="9">
        <f t="shared" si="81"/>
        <v>14.806691448409865</v>
      </c>
      <c r="ED289" s="22">
        <f t="shared" si="82"/>
        <v>0.19898436645413325</v>
      </c>
      <c r="EE289" s="22">
        <f t="shared" si="83"/>
        <v>0.14890467711055974</v>
      </c>
      <c r="EF289" s="22">
        <f t="shared" si="84"/>
        <v>1381.6521806861813</v>
      </c>
      <c r="EG289" s="23">
        <f t="shared" si="85"/>
        <v>0.64054343100889255</v>
      </c>
      <c r="EH289" s="12">
        <f>IF(S289="L",1,-1)</f>
        <v>-1</v>
      </c>
      <c r="EI289" s="10">
        <f>DEGREES(ATAN(DM289/SQRT(DL289^2+DK289^2)))</f>
        <v>-2.192604466478294</v>
      </c>
      <c r="EJ289" s="10">
        <f>-DEGREES(ATAN(DK289/SQRT(DL289^2+DM289^2)))*EH289</f>
        <v>5.7834642994353711</v>
      </c>
      <c r="EK289" s="10">
        <f>DEGREES(ATAN(DQ289/SQRT(DP289^2+DO289^2)))</f>
        <v>-8.0152109392609301</v>
      </c>
      <c r="EL289" s="10">
        <f>-DEGREES(ATAN(DO289/SQRT(DP289^2+DQ289^2)))*EH289</f>
        <v>2.7297097822787983</v>
      </c>
      <c r="EM289" s="15">
        <f>(AD289-D289- (DK289/DL289)*(17/12-BO289))*12*EH289</f>
        <v>16.077967515841454</v>
      </c>
      <c r="EN289" s="15">
        <f>(AE289-E289-(DM289/DL289)*(17/12-BO289)+0.5*32.174*DN289^2)*12</f>
        <v>8.2149798165385164</v>
      </c>
      <c r="EO289" s="15">
        <f t="shared" si="86"/>
        <v>18.055108219741811</v>
      </c>
      <c r="EP289" s="15">
        <f>EM289/DN289*0.4</f>
        <v>14.284078655985297</v>
      </c>
      <c r="EQ289" s="15">
        <f>EN289/DN289*0.4</f>
        <v>7.2983987398376433</v>
      </c>
      <c r="ER289" s="17">
        <f>SIN(RADIANS(CJ289))*EH289</f>
        <v>0.89879404629916682</v>
      </c>
      <c r="ES289" s="17">
        <f t="shared" si="87"/>
        <v>0.43837114678907774</v>
      </c>
      <c r="ET289" s="16">
        <f t="shared" si="88"/>
        <v>1</v>
      </c>
      <c r="EU289" s="20">
        <f>(0.5*DZ289*DN289^2)*12*EH289</f>
        <v>16.615124329578769</v>
      </c>
      <c r="EV289" s="20">
        <f>(0.5*EB289*DN289^2)*12</f>
        <v>6.696679790904561</v>
      </c>
      <c r="EW289" s="20">
        <f t="shared" si="89"/>
        <v>17.913901772346247</v>
      </c>
      <c r="EX289" s="14">
        <f t="shared" si="90"/>
        <v>0.51421607060586894</v>
      </c>
      <c r="EY289" s="14">
        <f t="shared" si="91"/>
        <v>-1.1562578725057557</v>
      </c>
      <c r="EZ289" s="5">
        <f t="shared" si="92"/>
        <v>-0.14985625734963293</v>
      </c>
      <c r="FA289" s="5">
        <f t="shared" si="93"/>
        <v>0.30014132084939504</v>
      </c>
      <c r="FB289" s="9">
        <f>IFERROR(INDEX('Pitcher Heights'!$B:$B,MATCH(H289,'Pitcher Heights'!A:A,0)),75)</f>
        <v>74</v>
      </c>
      <c r="FC289" s="26">
        <f>(9.58+0.31*FB289+1.02*ABS(D289)-2.57*E289-1.88*BE289)</f>
        <v>9.0402000000000093</v>
      </c>
      <c r="FD289" s="26">
        <f>17.16 -0.25*FB289-0.85*ABS(D289)+2.53*E289+0.665*BE289</f>
        <v>14.524799999999997</v>
      </c>
      <c r="FE289" s="26">
        <f t="shared" si="94"/>
        <v>5.2438786559852879</v>
      </c>
      <c r="FF289" s="26">
        <f t="shared" si="95"/>
        <v>-7.226401260162354</v>
      </c>
    </row>
    <row r="290" spans="1:162" x14ac:dyDescent="0.25">
      <c r="A290" t="s">
        <v>131</v>
      </c>
      <c r="B290" s="1">
        <v>45505</v>
      </c>
      <c r="C290">
        <v>83.4</v>
      </c>
      <c r="D290">
        <v>-3.13</v>
      </c>
      <c r="E290">
        <v>5.52</v>
      </c>
      <c r="F290" t="s">
        <v>194</v>
      </c>
      <c r="G290">
        <v>677587</v>
      </c>
      <c r="H290">
        <v>657097</v>
      </c>
      <c r="J290" t="s">
        <v>116</v>
      </c>
      <c r="O290">
        <v>14</v>
      </c>
      <c r="P290" t="s">
        <v>199</v>
      </c>
      <c r="Q290" t="s">
        <v>118</v>
      </c>
      <c r="R290" t="s">
        <v>119</v>
      </c>
      <c r="S290" t="s">
        <v>118</v>
      </c>
      <c r="T290" t="s">
        <v>120</v>
      </c>
      <c r="U290" t="s">
        <v>121</v>
      </c>
      <c r="V290" t="s">
        <v>122</v>
      </c>
      <c r="Y290">
        <v>1</v>
      </c>
      <c r="Z290">
        <v>1</v>
      </c>
      <c r="AA290">
        <v>2024</v>
      </c>
      <c r="AB290">
        <v>-1.44</v>
      </c>
      <c r="AC290">
        <v>0.83</v>
      </c>
      <c r="AD290">
        <v>0.21</v>
      </c>
      <c r="AE290">
        <v>1.05</v>
      </c>
      <c r="AI290">
        <v>2</v>
      </c>
      <c r="AJ290">
        <v>7</v>
      </c>
      <c r="AK290" t="s">
        <v>123</v>
      </c>
      <c r="AR290">
        <v>10.5048805482406</v>
      </c>
      <c r="AS290">
        <v>-120.95132903971999</v>
      </c>
      <c r="AT290">
        <v>-5.4367881386158201</v>
      </c>
      <c r="AU290">
        <v>-16.180525098202899</v>
      </c>
      <c r="AV290">
        <v>24.132407659023901</v>
      </c>
      <c r="AW290">
        <v>-23.0519936667569</v>
      </c>
      <c r="AX290">
        <v>3.18</v>
      </c>
      <c r="AY290">
        <v>1.45</v>
      </c>
      <c r="BC290">
        <v>83.4</v>
      </c>
      <c r="BD290">
        <v>2117</v>
      </c>
      <c r="BE290">
        <v>6.5</v>
      </c>
      <c r="BF290">
        <v>746607</v>
      </c>
      <c r="BG290">
        <v>668939</v>
      </c>
      <c r="BH290">
        <v>663624</v>
      </c>
      <c r="BI290">
        <v>702616</v>
      </c>
      <c r="BJ290">
        <v>602104</v>
      </c>
      <c r="BK290">
        <v>683002</v>
      </c>
      <c r="BL290">
        <v>681297</v>
      </c>
      <c r="BM290">
        <v>656775</v>
      </c>
      <c r="BN290">
        <v>623993</v>
      </c>
      <c r="BO290">
        <v>53.98</v>
      </c>
      <c r="BW290">
        <v>61</v>
      </c>
      <c r="BX290">
        <v>3</v>
      </c>
      <c r="BY290" t="s">
        <v>132</v>
      </c>
      <c r="BZ290">
        <v>10</v>
      </c>
      <c r="CA290">
        <v>2</v>
      </c>
      <c r="CB290">
        <v>10</v>
      </c>
      <c r="CC290">
        <v>2</v>
      </c>
      <c r="CD290">
        <v>2</v>
      </c>
      <c r="CE290">
        <v>10</v>
      </c>
      <c r="CF290">
        <v>10</v>
      </c>
      <c r="CG290">
        <v>2</v>
      </c>
      <c r="CH290" t="s">
        <v>126</v>
      </c>
      <c r="CI290" t="s">
        <v>126</v>
      </c>
      <c r="CJ290">
        <v>248</v>
      </c>
      <c r="CK290">
        <v>0</v>
      </c>
      <c r="CL290">
        <v>2.3E-2</v>
      </c>
      <c r="CP290">
        <v>-2.3E-2</v>
      </c>
      <c r="CR290">
        <v>8</v>
      </c>
      <c r="CS290">
        <v>8</v>
      </c>
      <c r="CT290">
        <v>0.999</v>
      </c>
      <c r="CU290">
        <v>0.999</v>
      </c>
      <c r="CV290">
        <v>30</v>
      </c>
      <c r="CW290">
        <v>23</v>
      </c>
      <c r="CX290">
        <v>31</v>
      </c>
      <c r="CY290">
        <v>23</v>
      </c>
      <c r="CZ290">
        <v>1</v>
      </c>
      <c r="DA290">
        <v>3</v>
      </c>
      <c r="DB290">
        <v>3</v>
      </c>
      <c r="DC290">
        <v>2</v>
      </c>
      <c r="DD290">
        <v>1</v>
      </c>
      <c r="DE290">
        <v>1</v>
      </c>
      <c r="DF290">
        <v>2.4700000000000002</v>
      </c>
      <c r="DG290">
        <v>1.44</v>
      </c>
      <c r="DH290">
        <v>-1.44</v>
      </c>
      <c r="DI290">
        <v>30.1</v>
      </c>
      <c r="DJ290" s="6">
        <f>(-AS290-SQRT(AS290^2-2*AV290*(50-BO290)))/AV290</f>
        <v>-3.2798481247768289E-2</v>
      </c>
      <c r="DK290" s="2">
        <f>AR290+AU290*$DJ290</f>
        <v>11.035577197253051</v>
      </c>
      <c r="DL290" s="2">
        <f>AS290+AV290*$DJ290</f>
        <v>-121.74283535978799</v>
      </c>
      <c r="DM290" s="2">
        <f>AT290+AW290*$DJ290</f>
        <v>-4.6807177566130207</v>
      </c>
      <c r="DN290" s="4">
        <f>(-DL290-SQRT(DL290^2-2*AV290*(BO290-17/12)))/AV290</f>
        <v>0.45200672584045065</v>
      </c>
      <c r="DO290" s="12">
        <f t="shared" si="77"/>
        <v>3.7218710252351226</v>
      </c>
      <c r="DP290" s="12">
        <f t="shared" si="78"/>
        <v>-110.83482478718558</v>
      </c>
      <c r="DQ290" s="12">
        <f t="shared" si="79"/>
        <v>-15.100373938018611</v>
      </c>
      <c r="DR290" s="5">
        <f>(2 *DK290 +AU290*$DN290)/2</f>
        <v>7.3787241112440869</v>
      </c>
      <c r="DS290" s="5">
        <f>(2 *DL290 +AV290*$DN290)/2</f>
        <v>-116.28883007348679</v>
      </c>
      <c r="DT290" s="5">
        <f>(2 *DM290 +AW290*$DN290)/2</f>
        <v>-9.890545847315817</v>
      </c>
      <c r="DU290" s="5">
        <f>SQRT(DR290^2+DS290^2+DT290^2)</f>
        <v>116.9416968686875</v>
      </c>
      <c r="DV290" s="16">
        <f>DR290/$DU290</f>
        <v>6.3097460604916417E-2</v>
      </c>
      <c r="DW290" s="16">
        <f>DS290/$DU290</f>
        <v>-0.99441715989520996</v>
      </c>
      <c r="DX290" s="16">
        <f>DT290/$DU290</f>
        <v>-8.4576725942516445E-2</v>
      </c>
      <c r="DY290" s="16">
        <f t="shared" si="80"/>
        <v>25.790139760363278</v>
      </c>
      <c r="DZ290" s="9">
        <f>AU290+$DY290*DV290</f>
        <v>-14.55323277067809</v>
      </c>
      <c r="EA290" s="9">
        <f>AV290+$DY290*DW290</f>
        <v>-1.5137498747770799</v>
      </c>
      <c r="EB290" s="9">
        <f>AW290+$DY290*DX290+32.174</f>
        <v>6.9407607507116573</v>
      </c>
      <c r="EC290" s="9">
        <f t="shared" si="81"/>
        <v>16.194510877440717</v>
      </c>
      <c r="ED290" s="22">
        <f t="shared" si="82"/>
        <v>0.21998679133901874</v>
      </c>
      <c r="EE290" s="22">
        <f t="shared" si="83"/>
        <v>0.1765255798569855</v>
      </c>
      <c r="EF290" s="22">
        <f t="shared" si="84"/>
        <v>1629.1614110192497</v>
      </c>
      <c r="EG290" s="23">
        <f t="shared" si="85"/>
        <v>0.76956136562080757</v>
      </c>
      <c r="EH290" s="12">
        <f>IF(S290="L",1,-1)</f>
        <v>-1</v>
      </c>
      <c r="EI290" s="10">
        <f>DEGREES(ATAN(DM290/SQRT(DL290^2+DK290^2)))</f>
        <v>-2.1928180243655278</v>
      </c>
      <c r="EJ290" s="10">
        <f>-DEGREES(ATAN(DK290/SQRT(DL290^2+DM290^2)))*EH290</f>
        <v>5.1757104490083314</v>
      </c>
      <c r="EK290" s="10">
        <f>DEGREES(ATAN(DQ290/SQRT(DP290^2+DO290^2)))</f>
        <v>-7.7540144538322329</v>
      </c>
      <c r="EL290" s="10">
        <f>-DEGREES(ATAN(DO290/SQRT(DP290^2+DQ290^2)))*EH290</f>
        <v>1.9056967962347822</v>
      </c>
      <c r="EM290" s="15">
        <f>(AD290-D290- (DK290/DL290)*(17/12-BO290))*12*EH290</f>
        <v>17.096265464558968</v>
      </c>
      <c r="EN290" s="15">
        <f>(AE290-E290-(DM290/DL290)*(17/12-BO290)+0.5*32.174*DN290^2)*12</f>
        <v>10.052032521577811</v>
      </c>
      <c r="EO290" s="15">
        <f t="shared" si="86"/>
        <v>19.832439351969025</v>
      </c>
      <c r="EP290" s="15">
        <f>EM290/DN290*0.4</f>
        <v>15.129213338824172</v>
      </c>
      <c r="EQ290" s="15">
        <f>EN290/DN290*0.4</f>
        <v>8.8954716351950722</v>
      </c>
      <c r="ER290" s="17">
        <f>SIN(RADIANS(CJ290))*EH290</f>
        <v>0.92718385456678731</v>
      </c>
      <c r="ES290" s="17">
        <f t="shared" si="87"/>
        <v>0.37460659341591229</v>
      </c>
      <c r="ET290" s="16">
        <f t="shared" si="88"/>
        <v>1</v>
      </c>
      <c r="EU290" s="20">
        <f>(0.5*DZ290*DN290^2)*12*EH290</f>
        <v>17.840232927716027</v>
      </c>
      <c r="EV290" s="20">
        <f>(0.5*EB290*DN290^2)*12</f>
        <v>8.5084043139698693</v>
      </c>
      <c r="EW290" s="20">
        <f t="shared" si="89"/>
        <v>19.765294201836316</v>
      </c>
      <c r="EX290" s="14">
        <f t="shared" si="90"/>
        <v>-0.48582873698914142</v>
      </c>
      <c r="EY290" s="14">
        <f t="shared" si="91"/>
        <v>1.1041947851566842</v>
      </c>
      <c r="EZ290" s="5">
        <f t="shared" si="92"/>
        <v>-1.2920520992617099</v>
      </c>
      <c r="FA290" s="5">
        <f t="shared" si="93"/>
        <v>2.6226699768090107</v>
      </c>
      <c r="FB290" s="9">
        <f>IFERROR(INDEX('Pitcher Heights'!$B:$B,MATCH(H290,'Pitcher Heights'!A:A,0)),75)</f>
        <v>74</v>
      </c>
      <c r="FC290" s="26">
        <f>(9.58+0.31*FB290+1.02*ABS(D290)-2.57*E290-1.88*BE290)</f>
        <v>9.306200000000004</v>
      </c>
      <c r="FD290" s="26">
        <f>17.16 -0.25*FB290-0.85*ABS(D290)+2.53*E290+0.665*BE290</f>
        <v>14.287599999999999</v>
      </c>
      <c r="FE290" s="26">
        <f t="shared" si="94"/>
        <v>5.8230133388241683</v>
      </c>
      <c r="FF290" s="26">
        <f t="shared" si="95"/>
        <v>-5.3921283648049272</v>
      </c>
    </row>
    <row r="291" spans="1:162" x14ac:dyDescent="0.25">
      <c r="A291" t="s">
        <v>143</v>
      </c>
      <c r="B291" s="1">
        <v>45505</v>
      </c>
      <c r="C291">
        <v>90.2</v>
      </c>
      <c r="D291">
        <v>2.5499999999999998</v>
      </c>
      <c r="E291">
        <v>5.82</v>
      </c>
      <c r="F291" t="s">
        <v>114</v>
      </c>
      <c r="G291">
        <v>671289</v>
      </c>
      <c r="H291">
        <v>669432</v>
      </c>
      <c r="J291" t="s">
        <v>128</v>
      </c>
      <c r="O291">
        <v>6</v>
      </c>
      <c r="P291" t="s">
        <v>198</v>
      </c>
      <c r="Q291" t="s">
        <v>118</v>
      </c>
      <c r="R291" t="s">
        <v>118</v>
      </c>
      <c r="S291" t="s">
        <v>119</v>
      </c>
      <c r="T291" t="s">
        <v>120</v>
      </c>
      <c r="U291" t="s">
        <v>121</v>
      </c>
      <c r="V291" t="s">
        <v>129</v>
      </c>
      <c r="Y291">
        <v>0</v>
      </c>
      <c r="Z291">
        <v>0</v>
      </c>
      <c r="AA291">
        <v>2024</v>
      </c>
      <c r="AB291">
        <v>1</v>
      </c>
      <c r="AC291">
        <v>1.17</v>
      </c>
      <c r="AD291">
        <v>0.64</v>
      </c>
      <c r="AE291">
        <v>2.19</v>
      </c>
      <c r="AI291">
        <v>0</v>
      </c>
      <c r="AJ291">
        <v>2</v>
      </c>
      <c r="AK291" t="s">
        <v>123</v>
      </c>
      <c r="AR291">
        <v>-6.9044933705046896</v>
      </c>
      <c r="AS291">
        <v>-131.08497388755401</v>
      </c>
      <c r="AT291">
        <v>-5.5790974218501796</v>
      </c>
      <c r="AU291">
        <v>12.967706160275799</v>
      </c>
      <c r="AV291">
        <v>28.077398223204298</v>
      </c>
      <c r="AW291">
        <v>-17.646778864175101</v>
      </c>
      <c r="AX291">
        <v>3.22</v>
      </c>
      <c r="AY291">
        <v>1.42</v>
      </c>
      <c r="AZ291">
        <v>206</v>
      </c>
      <c r="BA291">
        <v>70.400000000000006</v>
      </c>
      <c r="BB291">
        <v>28</v>
      </c>
      <c r="BC291">
        <v>90.8</v>
      </c>
      <c r="BD291">
        <v>2443</v>
      </c>
      <c r="BE291">
        <v>6.7</v>
      </c>
      <c r="BF291">
        <v>746607</v>
      </c>
      <c r="BG291">
        <v>668939</v>
      </c>
      <c r="BH291">
        <v>663624</v>
      </c>
      <c r="BI291">
        <v>702616</v>
      </c>
      <c r="BJ291">
        <v>602104</v>
      </c>
      <c r="BK291">
        <v>683002</v>
      </c>
      <c r="BL291">
        <v>681297</v>
      </c>
      <c r="BM291">
        <v>656775</v>
      </c>
      <c r="BN291">
        <v>623993</v>
      </c>
      <c r="BO291">
        <v>53.77</v>
      </c>
      <c r="BW291">
        <v>15</v>
      </c>
      <c r="BX291">
        <v>1</v>
      </c>
      <c r="BY291" t="s">
        <v>144</v>
      </c>
      <c r="BZ291">
        <v>2</v>
      </c>
      <c r="CA291">
        <v>1</v>
      </c>
      <c r="CB291">
        <v>2</v>
      </c>
      <c r="CC291">
        <v>1</v>
      </c>
      <c r="CD291">
        <v>1</v>
      </c>
      <c r="CE291">
        <v>2</v>
      </c>
      <c r="CF291">
        <v>2</v>
      </c>
      <c r="CG291">
        <v>1</v>
      </c>
      <c r="CH291" t="s">
        <v>126</v>
      </c>
      <c r="CI291" t="s">
        <v>126</v>
      </c>
      <c r="CJ291">
        <v>130</v>
      </c>
      <c r="CK291">
        <v>0</v>
      </c>
      <c r="CL291">
        <v>-3.3000000000000002E-2</v>
      </c>
      <c r="CM291">
        <v>72.2</v>
      </c>
      <c r="CN291">
        <v>7.3</v>
      </c>
      <c r="CP291">
        <v>3.3000000000000002E-2</v>
      </c>
      <c r="CQ291">
        <v>88</v>
      </c>
      <c r="CR291">
        <v>1</v>
      </c>
      <c r="CS291">
        <v>1</v>
      </c>
      <c r="CT291">
        <v>0.66</v>
      </c>
      <c r="CU291">
        <v>0.66</v>
      </c>
      <c r="CV291">
        <v>26</v>
      </c>
      <c r="CW291">
        <v>25</v>
      </c>
      <c r="CX291">
        <v>27</v>
      </c>
      <c r="CY291">
        <v>25</v>
      </c>
      <c r="CZ291">
        <v>1</v>
      </c>
      <c r="DA291">
        <v>0</v>
      </c>
      <c r="DB291">
        <v>6</v>
      </c>
      <c r="DC291">
        <v>2</v>
      </c>
      <c r="DD291">
        <v>6</v>
      </c>
      <c r="DE291">
        <v>3</v>
      </c>
      <c r="DF291">
        <v>1.64</v>
      </c>
      <c r="DG291">
        <v>1</v>
      </c>
      <c r="DH291">
        <v>-1</v>
      </c>
      <c r="DI291">
        <v>21.5</v>
      </c>
      <c r="DJ291" s="6">
        <f>(-AS291-SQRT(AS291^2-2*AV291*(50-BO291)))/AV291</f>
        <v>-2.8671929066769825E-2</v>
      </c>
      <c r="DK291" s="2">
        <f>AR291+AU291*$DJ291</f>
        <v>-7.2763025216908312</v>
      </c>
      <c r="DL291" s="2">
        <f>AS291+AV291*$DJ291</f>
        <v>-131.89000705778918</v>
      </c>
      <c r="DM291" s="2">
        <f>AT291+AW291*$DJ291</f>
        <v>-5.0731302299995784</v>
      </c>
      <c r="DN291" s="4">
        <f>(-DL291-SQRT(DL291^2-2*AV291*(BO291-17/12)))/AV291</f>
        <v>0.41530603227179219</v>
      </c>
      <c r="DO291" s="12">
        <f t="shared" si="77"/>
        <v>-1.8907359286002112</v>
      </c>
      <c r="DP291" s="12">
        <f t="shared" si="78"/>
        <v>-120.22929420519513</v>
      </c>
      <c r="DQ291" s="12">
        <f t="shared" si="79"/>
        <v>-12.401943942457862</v>
      </c>
      <c r="DR291" s="5">
        <f>(2 *DK291 +AU291*$DN291)/2</f>
        <v>-4.5835192251455208</v>
      </c>
      <c r="DS291" s="5">
        <f>(2 *DL291 +AV291*$DN291)/2</f>
        <v>-126.05965063149216</v>
      </c>
      <c r="DT291" s="5">
        <f>(2 *DM291 +AW291*$DN291)/2</f>
        <v>-8.7375370862287198</v>
      </c>
      <c r="DU291" s="5">
        <f>SQRT(DR291^2+DS291^2+DT291^2)</f>
        <v>126.44520046310323</v>
      </c>
      <c r="DV291" s="16">
        <f>DR291/$DU291</f>
        <v>-3.6249056574377402E-2</v>
      </c>
      <c r="DW291" s="16">
        <f>DS291/$DU291</f>
        <v>-0.99695085436063213</v>
      </c>
      <c r="DX291" s="16">
        <f>DT291/$DU291</f>
        <v>-6.9101373988317866E-2</v>
      </c>
      <c r="DY291" s="16">
        <f t="shared" si="80"/>
        <v>29.465704201808592</v>
      </c>
      <c r="DZ291" s="9">
        <f>AU291+$DY291*DV291</f>
        <v>11.899602181660569</v>
      </c>
      <c r="EA291" s="9">
        <f>AV291+$DY291*DW291</f>
        <v>-1.2984607551264453</v>
      </c>
      <c r="EB291" s="9">
        <f>AW291+$DY291*DX291+32.174</f>
        <v>12.491100489946575</v>
      </c>
      <c r="EC291" s="9">
        <f t="shared" si="81"/>
        <v>17.300697207463291</v>
      </c>
      <c r="ED291" s="22">
        <f t="shared" si="82"/>
        <v>0.20101407097853996</v>
      </c>
      <c r="EE291" s="22">
        <f t="shared" si="83"/>
        <v>0.15138214232699984</v>
      </c>
      <c r="EF291" s="22">
        <f t="shared" si="84"/>
        <v>1510.6507576860045</v>
      </c>
      <c r="EG291" s="23">
        <f t="shared" si="85"/>
        <v>0.61835888566762365</v>
      </c>
      <c r="EH291" s="12">
        <f>IF(S291="L",1,-1)</f>
        <v>1</v>
      </c>
      <c r="EI291" s="10">
        <f>DEGREES(ATAN(DM291/SQRT(DL291^2+DK291^2)))</f>
        <v>-2.1994466449699241</v>
      </c>
      <c r="EJ291" s="10">
        <f>-DEGREES(ATAN(DK291/SQRT(DL291^2+DM291^2)))*EH291</f>
        <v>3.1554482285471637</v>
      </c>
      <c r="EK291" s="10">
        <f>DEGREES(ATAN(DQ291/SQRT(DP291^2+DO291^2)))</f>
        <v>-5.8886464096066584</v>
      </c>
      <c r="EL291" s="10">
        <f>-DEGREES(ATAN(DO291/SQRT(DP291^2+DQ291^2)))*EH291</f>
        <v>0.89620932415955334</v>
      </c>
      <c r="EM291" s="15">
        <f>(AD291-D291- (DK291/DL291)*(17/12-BO291))*12*EH291</f>
        <v>11.739671329186413</v>
      </c>
      <c r="EN291" s="15">
        <f>(AE291-E291-(DM291/DL291)*(17/12-BO291)+0.5*32.174*DN291^2)*12</f>
        <v>13.901217078626248</v>
      </c>
      <c r="EO291" s="15">
        <f t="shared" si="86"/>
        <v>18.195156475952921</v>
      </c>
      <c r="EP291" s="15">
        <f>EM291/DN291*0.4</f>
        <v>11.307007764821988</v>
      </c>
      <c r="EQ291" s="15">
        <f>EN291/DN291*0.4</f>
        <v>13.388890118050353</v>
      </c>
      <c r="ER291" s="17">
        <f>SIN(RADIANS(CJ291))*EH291</f>
        <v>0.76604444311897801</v>
      </c>
      <c r="ES291" s="17">
        <f t="shared" si="87"/>
        <v>0.64278760968653936</v>
      </c>
      <c r="ET291" s="16">
        <f t="shared" si="88"/>
        <v>1</v>
      </c>
      <c r="EU291" s="20">
        <f>(0.5*DZ291*DN291^2)*12*EH291</f>
        <v>12.314596079415654</v>
      </c>
      <c r="EV291" s="20">
        <f>(0.5*EB291*DN291^2)*12</f>
        <v>12.926722656170117</v>
      </c>
      <c r="EW291" s="20">
        <f t="shared" si="89"/>
        <v>17.853555254590084</v>
      </c>
      <c r="EX291" s="14">
        <f t="shared" si="90"/>
        <v>-1.3620207132807103</v>
      </c>
      <c r="EY291" s="14">
        <f t="shared" si="91"/>
        <v>1.4506785496656018</v>
      </c>
      <c r="EZ291" s="5">
        <f t="shared" si="92"/>
        <v>-2.1986271808976081</v>
      </c>
      <c r="FA291" s="5">
        <f t="shared" si="93"/>
        <v>2.2055959395759128</v>
      </c>
      <c r="FB291" s="9">
        <f>IFERROR(INDEX('Pitcher Heights'!$B:$B,MATCH(H291,'Pitcher Heights'!A:A,0)),75)</f>
        <v>77</v>
      </c>
      <c r="FC291" s="26">
        <f>(9.58+0.31*FB291+1.02*ABS(D291)-2.57*E291-1.88*BE291)</f>
        <v>8.497600000000002</v>
      </c>
      <c r="FD291" s="26">
        <f>17.16 -0.25*FB291-0.85*ABS(D291)+2.53*E291+0.665*BE291</f>
        <v>14.922599999999999</v>
      </c>
      <c r="FE291" s="26">
        <f t="shared" si="94"/>
        <v>2.8094077648219855</v>
      </c>
      <c r="FF291" s="26">
        <f t="shared" si="95"/>
        <v>-1.5337098819496457</v>
      </c>
    </row>
    <row r="292" spans="1:162" x14ac:dyDescent="0.25">
      <c r="A292" t="s">
        <v>143</v>
      </c>
      <c r="B292" s="1">
        <v>45505</v>
      </c>
      <c r="C292">
        <v>93.4</v>
      </c>
      <c r="D292">
        <v>-1.28</v>
      </c>
      <c r="E292">
        <v>6.31</v>
      </c>
      <c r="F292" t="s">
        <v>178</v>
      </c>
      <c r="G292">
        <v>680757</v>
      </c>
      <c r="H292">
        <v>544150</v>
      </c>
      <c r="I292" t="s">
        <v>135</v>
      </c>
      <c r="J292" t="s">
        <v>136</v>
      </c>
      <c r="O292">
        <v>2</v>
      </c>
      <c r="P292" t="s">
        <v>189</v>
      </c>
      <c r="Q292" t="s">
        <v>118</v>
      </c>
      <c r="R292" t="s">
        <v>119</v>
      </c>
      <c r="S292" t="s">
        <v>118</v>
      </c>
      <c r="T292" t="s">
        <v>120</v>
      </c>
      <c r="U292" t="s">
        <v>121</v>
      </c>
      <c r="V292" t="s">
        <v>138</v>
      </c>
      <c r="W292">
        <v>4</v>
      </c>
      <c r="X292" t="s">
        <v>152</v>
      </c>
      <c r="Y292">
        <v>1</v>
      </c>
      <c r="Z292">
        <v>1</v>
      </c>
      <c r="AA292">
        <v>2024</v>
      </c>
      <c r="AB292">
        <v>-0.16</v>
      </c>
      <c r="AC292">
        <v>1.06</v>
      </c>
      <c r="AD292">
        <v>-0.12</v>
      </c>
      <c r="AE292">
        <v>2.78</v>
      </c>
      <c r="AI292">
        <v>2</v>
      </c>
      <c r="AJ292">
        <v>6</v>
      </c>
      <c r="AK292" t="s">
        <v>123</v>
      </c>
      <c r="AL292">
        <v>144.71</v>
      </c>
      <c r="AM292">
        <v>145.72</v>
      </c>
      <c r="AR292">
        <v>3.3758935379845001</v>
      </c>
      <c r="AS292">
        <v>-135.977970119638</v>
      </c>
      <c r="AT292">
        <v>-5.7548853182926996</v>
      </c>
      <c r="AU292">
        <v>-2.6683139044822202</v>
      </c>
      <c r="AV292">
        <v>27.485485182648802</v>
      </c>
      <c r="AW292">
        <v>-17.915661936595502</v>
      </c>
      <c r="AX292">
        <v>3.2</v>
      </c>
      <c r="AY292">
        <v>1.47</v>
      </c>
      <c r="AZ292">
        <v>18</v>
      </c>
      <c r="BA292">
        <v>92.2</v>
      </c>
      <c r="BB292">
        <v>-8</v>
      </c>
      <c r="BC292">
        <v>94.5</v>
      </c>
      <c r="BD292">
        <v>2305</v>
      </c>
      <c r="BE292">
        <v>6.7</v>
      </c>
      <c r="BF292">
        <v>746607</v>
      </c>
      <c r="BG292">
        <v>668939</v>
      </c>
      <c r="BH292">
        <v>663624</v>
      </c>
      <c r="BI292">
        <v>702616</v>
      </c>
      <c r="BJ292">
        <v>602104</v>
      </c>
      <c r="BK292">
        <v>683002</v>
      </c>
      <c r="BL292">
        <v>681297</v>
      </c>
      <c r="BM292">
        <v>656775</v>
      </c>
      <c r="BN292">
        <v>623993</v>
      </c>
      <c r="BO292">
        <v>53.76</v>
      </c>
      <c r="BP292">
        <v>0.20899999999999999</v>
      </c>
      <c r="BQ292">
        <v>0.2</v>
      </c>
      <c r="BR292">
        <v>0</v>
      </c>
      <c r="BS292">
        <v>1</v>
      </c>
      <c r="BT292">
        <v>0</v>
      </c>
      <c r="BU292">
        <v>0</v>
      </c>
      <c r="BV292">
        <v>2</v>
      </c>
      <c r="BW292">
        <v>50</v>
      </c>
      <c r="BX292">
        <v>3</v>
      </c>
      <c r="BY292" t="s">
        <v>144</v>
      </c>
      <c r="BZ292">
        <v>5</v>
      </c>
      <c r="CA292">
        <v>2</v>
      </c>
      <c r="CB292">
        <v>5</v>
      </c>
      <c r="CC292">
        <v>2</v>
      </c>
      <c r="CD292">
        <v>2</v>
      </c>
      <c r="CE292">
        <v>5</v>
      </c>
      <c r="CF292">
        <v>5</v>
      </c>
      <c r="CG292">
        <v>2</v>
      </c>
      <c r="CH292" t="s">
        <v>126</v>
      </c>
      <c r="CI292" t="s">
        <v>126</v>
      </c>
      <c r="CJ292">
        <v>202</v>
      </c>
      <c r="CK292">
        <v>-3.0000000000000001E-3</v>
      </c>
      <c r="CL292">
        <v>-9.4E-2</v>
      </c>
      <c r="CM292">
        <v>64.2</v>
      </c>
      <c r="CN292">
        <v>6</v>
      </c>
      <c r="CO292">
        <v>0.24</v>
      </c>
      <c r="CP292">
        <v>9.4E-2</v>
      </c>
      <c r="CQ292">
        <v>92.2</v>
      </c>
      <c r="CR292">
        <v>3</v>
      </c>
      <c r="CS292">
        <v>3</v>
      </c>
      <c r="CT292">
        <v>0.90500000000000003</v>
      </c>
      <c r="CU292">
        <v>0.90500000000000003</v>
      </c>
      <c r="CV292">
        <v>34</v>
      </c>
      <c r="CW292">
        <v>26</v>
      </c>
      <c r="CX292">
        <v>35</v>
      </c>
      <c r="CY292">
        <v>27</v>
      </c>
      <c r="CZ292">
        <v>1</v>
      </c>
      <c r="DA292">
        <v>3</v>
      </c>
      <c r="DB292">
        <v>4</v>
      </c>
      <c r="DC292">
        <v>2</v>
      </c>
      <c r="DD292">
        <v>5</v>
      </c>
      <c r="DE292">
        <v>1</v>
      </c>
      <c r="DF292">
        <v>1.53</v>
      </c>
      <c r="DG292">
        <v>0.16</v>
      </c>
      <c r="DH292">
        <v>-0.16</v>
      </c>
      <c r="DI292">
        <v>45.3</v>
      </c>
      <c r="DJ292" s="6">
        <f>(-AS292-SQRT(AS292^2-2*AV292*(50-BO292)))/AV292</f>
        <v>-2.7574691074132133E-2</v>
      </c>
      <c r="DK292" s="2">
        <f>AR292+AU292*$DJ292</f>
        <v>3.4494714695894086</v>
      </c>
      <c r="DL292" s="2">
        <f>AS292+AV292*$DJ292</f>
        <v>-136.73587388257218</v>
      </c>
      <c r="DM292" s="2">
        <f>AT292+AW292*$DJ292</f>
        <v>-5.2608664750024907</v>
      </c>
      <c r="DN292" s="4">
        <f>(-DL292-SQRT(DL292^2-2*AV292*(BO292-17/12)))/AV292</f>
        <v>0.39878992167148092</v>
      </c>
      <c r="DO292" s="12">
        <f t="shared" si="77"/>
        <v>2.3853747766260209</v>
      </c>
      <c r="DP292" s="12">
        <f t="shared" si="78"/>
        <v>-125.77493939948101</v>
      </c>
      <c r="DQ292" s="12">
        <f t="shared" si="79"/>
        <v>-12.405451895390144</v>
      </c>
      <c r="DR292" s="5">
        <f>(2 *DK292 +AU292*$DN292)/2</f>
        <v>2.9174231231077146</v>
      </c>
      <c r="DS292" s="5">
        <f>(2 *DL292 +AV292*$DN292)/2</f>
        <v>-131.25540664102658</v>
      </c>
      <c r="DT292" s="5">
        <f>(2 *DM292 +AW292*$DN292)/2</f>
        <v>-8.8331591851963172</v>
      </c>
      <c r="DU292" s="5">
        <f>SQRT(DR292^2+DS292^2+DT292^2)</f>
        <v>131.58464132022212</v>
      </c>
      <c r="DV292" s="16">
        <f>DR292/$DU292</f>
        <v>2.217145628727234E-2</v>
      </c>
      <c r="DW292" s="16">
        <f>DS292/$DU292</f>
        <v>-0.99749792471300414</v>
      </c>
      <c r="DX292" s="16">
        <f>DT292/$DU292</f>
        <v>-6.712910486034683E-2</v>
      </c>
      <c r="DY292" s="16">
        <f t="shared" si="80"/>
        <v>28.433024305508706</v>
      </c>
      <c r="DZ292" s="9">
        <f>AU292+$DY292*DV292</f>
        <v>-2.0379123489776818</v>
      </c>
      <c r="EA292" s="9">
        <f>AV292+$DY292*DW292</f>
        <v>-0.87639755541053788</v>
      </c>
      <c r="EB292" s="9">
        <f>AW292+$DY292*DX292+32.174</f>
        <v>12.349654593303214</v>
      </c>
      <c r="EC292" s="9">
        <f t="shared" si="81"/>
        <v>12.547315569122363</v>
      </c>
      <c r="ED292" s="22">
        <f t="shared" si="82"/>
        <v>0.13461949937913442</v>
      </c>
      <c r="EE292" s="22">
        <f t="shared" si="83"/>
        <v>8.4977890585575172E-2</v>
      </c>
      <c r="EF292" s="22">
        <f t="shared" si="84"/>
        <v>882.46649215507898</v>
      </c>
      <c r="EG292" s="23">
        <f t="shared" si="85"/>
        <v>0.38284880353799522</v>
      </c>
      <c r="EH292" s="12">
        <f>IF(S292="L",1,-1)</f>
        <v>-1</v>
      </c>
      <c r="EI292" s="10">
        <f>DEGREES(ATAN(DM292/SQRT(DL292^2+DK292^2)))</f>
        <v>-2.2026488537534847</v>
      </c>
      <c r="EJ292" s="10">
        <f>-DEGREES(ATAN(DK292/SQRT(DL292^2+DM292^2)))*EH292</f>
        <v>1.4440410689267151</v>
      </c>
      <c r="EK292" s="10">
        <f>DEGREES(ATAN(DQ292/SQRT(DP292^2+DO292^2)))</f>
        <v>-5.6319799736941656</v>
      </c>
      <c r="EL292" s="10">
        <f>-DEGREES(ATAN(DO292/SQRT(DP292^2+DQ292^2)))*EH292</f>
        <v>1.081262929361525</v>
      </c>
      <c r="EM292" s="15">
        <f>(AD292-D292- (DK292/DL292)*(17/12-BO292))*12*EH292</f>
        <v>1.9257466790260969</v>
      </c>
      <c r="EN292" s="15">
        <f>(AE292-E292-(DM292/DL292)*(17/12-BO292)+0.5*32.174*DN292^2)*12</f>
        <v>12.507148422268333</v>
      </c>
      <c r="EO292" s="15">
        <f t="shared" si="86"/>
        <v>12.65453523162464</v>
      </c>
      <c r="EP292" s="15">
        <f>EM292/DN292*0.4</f>
        <v>1.931590117377648</v>
      </c>
      <c r="EQ292" s="15">
        <f>EN292/DN292*0.4</f>
        <v>12.545099805778538</v>
      </c>
      <c r="ER292" s="17">
        <f>SIN(RADIANS(CJ292))*EH292</f>
        <v>0.37460659341591201</v>
      </c>
      <c r="ES292" s="17">
        <f t="shared" si="87"/>
        <v>0.92718385456678742</v>
      </c>
      <c r="ET292" s="16">
        <f t="shared" si="88"/>
        <v>1</v>
      </c>
      <c r="EU292" s="20">
        <f>(0.5*DZ292*DN292^2)*12*EH292</f>
        <v>1.9445767984504367</v>
      </c>
      <c r="EV292" s="20">
        <f>(0.5*EB292*DN292^2)*12</f>
        <v>11.784045473330263</v>
      </c>
      <c r="EW292" s="20">
        <f t="shared" si="89"/>
        <v>11.943412688280816</v>
      </c>
      <c r="EX292" s="14">
        <f t="shared" si="90"/>
        <v>-2.5295043424668195</v>
      </c>
      <c r="EY292" s="14">
        <f t="shared" si="91"/>
        <v>0.710306060328179</v>
      </c>
      <c r="EZ292" s="5">
        <f t="shared" si="92"/>
        <v>-2.8147256553544491</v>
      </c>
      <c r="FA292" s="5">
        <f t="shared" si="93"/>
        <v>0.77406766845938435</v>
      </c>
      <c r="FB292" s="9">
        <f>IFERROR(INDEX('Pitcher Heights'!$B:$B,MATCH(H292,'Pitcher Heights'!A:A,0)),75)</f>
        <v>75</v>
      </c>
      <c r="FC292" s="26">
        <f>(9.58+0.31*FB292+1.02*ABS(D292)-2.57*E292-1.88*BE292)</f>
        <v>5.3228999999999971</v>
      </c>
      <c r="FD292" s="26">
        <f>17.16 -0.25*FB292-0.85*ABS(D292)+2.53*E292+0.665*BE292</f>
        <v>17.741799999999998</v>
      </c>
      <c r="FE292" s="26">
        <f t="shared" si="94"/>
        <v>-3.3913098826223491</v>
      </c>
      <c r="FF292" s="26">
        <f t="shared" si="95"/>
        <v>-5.1967001942214601</v>
      </c>
    </row>
    <row r="293" spans="1:162" x14ac:dyDescent="0.25">
      <c r="A293" t="s">
        <v>209</v>
      </c>
      <c r="B293" s="1">
        <v>45505</v>
      </c>
      <c r="C293">
        <v>86.5</v>
      </c>
      <c r="D293">
        <v>-1.48</v>
      </c>
      <c r="E293">
        <v>5.85</v>
      </c>
      <c r="F293" t="s">
        <v>178</v>
      </c>
      <c r="G293">
        <v>678877</v>
      </c>
      <c r="H293">
        <v>544150</v>
      </c>
      <c r="J293" t="s">
        <v>116</v>
      </c>
      <c r="O293">
        <v>14</v>
      </c>
      <c r="P293" t="s">
        <v>210</v>
      </c>
      <c r="Q293" t="s">
        <v>118</v>
      </c>
      <c r="R293" t="s">
        <v>118</v>
      </c>
      <c r="S293" t="s">
        <v>118</v>
      </c>
      <c r="T293" t="s">
        <v>120</v>
      </c>
      <c r="U293" t="s">
        <v>121</v>
      </c>
      <c r="V293" t="s">
        <v>122</v>
      </c>
      <c r="Y293">
        <v>1</v>
      </c>
      <c r="Z293">
        <v>1</v>
      </c>
      <c r="AA293">
        <v>2024</v>
      </c>
      <c r="AB293">
        <v>0.36</v>
      </c>
      <c r="AC293">
        <v>0.67</v>
      </c>
      <c r="AD293">
        <v>2.12</v>
      </c>
      <c r="AE293">
        <v>1.52</v>
      </c>
      <c r="AG293">
        <v>647304</v>
      </c>
      <c r="AI293">
        <v>2</v>
      </c>
      <c r="AJ293">
        <v>5</v>
      </c>
      <c r="AK293" t="s">
        <v>123</v>
      </c>
      <c r="AR293">
        <v>7.9455850078223103</v>
      </c>
      <c r="AS293">
        <v>-125.75652872081901</v>
      </c>
      <c r="AT293">
        <v>-5.5985031549404196</v>
      </c>
      <c r="AU293">
        <v>2.39085339165988</v>
      </c>
      <c r="AV293">
        <v>23.521616220012699</v>
      </c>
      <c r="AW293">
        <v>-24.112632112650498</v>
      </c>
      <c r="AX293">
        <v>3.5</v>
      </c>
      <c r="AY293">
        <v>1.75</v>
      </c>
      <c r="BC293">
        <v>87.8</v>
      </c>
      <c r="BD293">
        <v>2215</v>
      </c>
      <c r="BE293">
        <v>7</v>
      </c>
      <c r="BF293">
        <v>746607</v>
      </c>
      <c r="BG293">
        <v>668939</v>
      </c>
      <c r="BH293">
        <v>663624</v>
      </c>
      <c r="BI293">
        <v>702616</v>
      </c>
      <c r="BJ293">
        <v>602104</v>
      </c>
      <c r="BK293">
        <v>683002</v>
      </c>
      <c r="BL293">
        <v>681297</v>
      </c>
      <c r="BM293">
        <v>656775</v>
      </c>
      <c r="BN293">
        <v>623993</v>
      </c>
      <c r="BO293">
        <v>53.5</v>
      </c>
      <c r="BW293">
        <v>42</v>
      </c>
      <c r="BX293">
        <v>3</v>
      </c>
      <c r="BY293" t="s">
        <v>211</v>
      </c>
      <c r="BZ293">
        <v>5</v>
      </c>
      <c r="CA293">
        <v>2</v>
      </c>
      <c r="CB293">
        <v>5</v>
      </c>
      <c r="CC293">
        <v>2</v>
      </c>
      <c r="CD293">
        <v>2</v>
      </c>
      <c r="CE293">
        <v>5</v>
      </c>
      <c r="CF293">
        <v>5</v>
      </c>
      <c r="CG293">
        <v>2</v>
      </c>
      <c r="CH293" t="s">
        <v>126</v>
      </c>
      <c r="CI293" t="s">
        <v>126</v>
      </c>
      <c r="CJ293">
        <v>192</v>
      </c>
      <c r="CK293">
        <v>0</v>
      </c>
      <c r="CL293">
        <v>4.2999999999999997E-2</v>
      </c>
      <c r="CP293">
        <v>-4.2999999999999997E-2</v>
      </c>
      <c r="CR293">
        <v>3</v>
      </c>
      <c r="CS293">
        <v>3</v>
      </c>
      <c r="CT293">
        <v>0.88600000000000001</v>
      </c>
      <c r="CU293">
        <v>0.88600000000000001</v>
      </c>
      <c r="CV293">
        <v>34</v>
      </c>
      <c r="CW293">
        <v>22</v>
      </c>
      <c r="CX293">
        <v>35</v>
      </c>
      <c r="CY293">
        <v>23</v>
      </c>
      <c r="CZ293">
        <v>1</v>
      </c>
      <c r="DA293">
        <v>2</v>
      </c>
      <c r="DB293">
        <v>4</v>
      </c>
      <c r="DC293">
        <v>3</v>
      </c>
      <c r="DD293">
        <v>5</v>
      </c>
      <c r="DE293">
        <v>2</v>
      </c>
      <c r="DF293">
        <v>2.36</v>
      </c>
      <c r="DG293">
        <v>-0.36</v>
      </c>
      <c r="DH293">
        <v>-0.36</v>
      </c>
      <c r="DI293">
        <v>32.700000000000003</v>
      </c>
      <c r="DJ293" s="6">
        <f>(-AS293-SQRT(AS293^2-2*AV293*(50-BO293)))/AV293</f>
        <v>-2.775949115360421E-2</v>
      </c>
      <c r="DK293" s="2">
        <f>AR293+AU293*$DJ293</f>
        <v>7.8792161342469633</v>
      </c>
      <c r="DL293" s="2">
        <f>AS293+AV293*$DJ293</f>
        <v>-126.40947681819692</v>
      </c>
      <c r="DM293" s="2">
        <f>AT293+AW293*$DJ293</f>
        <v>-4.9291487571191857</v>
      </c>
      <c r="DN293" s="4">
        <f>(-DL293-SQRT(DL293^2-2*AV293*(BO293-17/12)))/AV293</f>
        <v>0.4291559418146742</v>
      </c>
      <c r="DO293" s="12">
        <f t="shared" si="77"/>
        <v>8.9052650732855678</v>
      </c>
      <c r="DP293" s="12">
        <f t="shared" si="78"/>
        <v>-116.31503545629405</v>
      </c>
      <c r="DQ293" s="12">
        <f t="shared" si="79"/>
        <v>-15.277228101054469</v>
      </c>
      <c r="DR293" s="5">
        <f>(2 *DK293 +AU293*$DN293)/2</f>
        <v>8.3922406037662647</v>
      </c>
      <c r="DS293" s="5">
        <f>(2 *DL293 +AV293*$DN293)/2</f>
        <v>-121.36225613724548</v>
      </c>
      <c r="DT293" s="5">
        <f>(2 *DM293 +AW293*$DN293)/2</f>
        <v>-10.103188429086828</v>
      </c>
      <c r="DU293" s="5">
        <f>SQRT(DR293^2+DS293^2+DT293^2)</f>
        <v>122.07088651069721</v>
      </c>
      <c r="DV293" s="16">
        <f>DR293/$DU293</f>
        <v>6.8748911748345853E-2</v>
      </c>
      <c r="DW293" s="16">
        <f>DS293/$DU293</f>
        <v>-0.99419492727785153</v>
      </c>
      <c r="DX293" s="16">
        <f>DT293/$DU293</f>
        <v>-8.2764930425908503E-2</v>
      </c>
      <c r="DY293" s="16">
        <f t="shared" si="80"/>
        <v>23.887901510820736</v>
      </c>
      <c r="DZ293" s="9">
        <f>AU293+$DY293*DV293</f>
        <v>4.033120624480472</v>
      </c>
      <c r="EA293" s="9">
        <f>AV293+$DY293*DW293</f>
        <v>-0.22761428535820372</v>
      </c>
      <c r="EB293" s="9">
        <f>AW293+$DY293*DX293+32.174</f>
        <v>6.0842873807854687</v>
      </c>
      <c r="EC293" s="9">
        <f t="shared" si="81"/>
        <v>7.3031789767534914</v>
      </c>
      <c r="ED293" s="22">
        <f t="shared" si="82"/>
        <v>9.1044832064290995E-2</v>
      </c>
      <c r="EE293" s="22">
        <f t="shared" si="83"/>
        <v>5.246196839393668E-2</v>
      </c>
      <c r="EF293" s="22">
        <f t="shared" si="84"/>
        <v>505.4099138863827</v>
      </c>
      <c r="EG293" s="23">
        <f t="shared" si="85"/>
        <v>0.2281760333572834</v>
      </c>
      <c r="EH293" s="12">
        <f>IF(S293="L",1,-1)</f>
        <v>-1</v>
      </c>
      <c r="EI293" s="10">
        <f>DEGREES(ATAN(DM293/SQRT(DL293^2+DK293^2)))</f>
        <v>-2.228711182579445</v>
      </c>
      <c r="EJ293" s="10">
        <f>-DEGREES(ATAN(DK293/SQRT(DL293^2+DM293^2)))*EH293</f>
        <v>3.5639816226626082</v>
      </c>
      <c r="EK293" s="10">
        <f>DEGREES(ATAN(DQ293/SQRT(DP293^2+DO293^2)))</f>
        <v>-7.461010727294302</v>
      </c>
      <c r="EL293" s="10">
        <f>-DEGREES(ATAN(DO293/SQRT(DP293^2+DQ293^2)))*EH293</f>
        <v>4.3409765324040546</v>
      </c>
      <c r="EM293" s="15">
        <f>(AD293-D293- (DK293/DL293)*(17/12-BO293))*12*EH293</f>
        <v>-4.2431891037187004</v>
      </c>
      <c r="EN293" s="15">
        <f>(AE293-E293-(DM293/DL293)*(17/12-BO293)+0.5*32.174*DN293^2)*12</f>
        <v>7.9647859825616667</v>
      </c>
      <c r="EO293" s="15">
        <f t="shared" si="86"/>
        <v>9.0245481614276919</v>
      </c>
      <c r="EP293" s="15">
        <f>EM293/DN293*0.4</f>
        <v>-3.9549158618440572</v>
      </c>
      <c r="EQ293" s="15">
        <f>EN293/DN293*0.4</f>
        <v>7.4236753650738585</v>
      </c>
      <c r="ER293" s="17">
        <f>SIN(RADIANS(CJ293))*EH293</f>
        <v>0.20791169081775951</v>
      </c>
      <c r="ES293" s="17">
        <f t="shared" si="87"/>
        <v>0.97814760073380558</v>
      </c>
      <c r="ET293" s="16">
        <f t="shared" si="88"/>
        <v>1</v>
      </c>
      <c r="EU293" s="20">
        <f>(0.5*DZ293*DN293^2)*12*EH293</f>
        <v>-4.4567956482639435</v>
      </c>
      <c r="EV293" s="20">
        <f>(0.5*EB293*DN293^2)*12</f>
        <v>6.7234352865319806</v>
      </c>
      <c r="EW293" s="20">
        <f t="shared" si="89"/>
        <v>8.0664496218948649</v>
      </c>
      <c r="EX293" s="14">
        <f t="shared" si="90"/>
        <v>-6.1339048280483812</v>
      </c>
      <c r="EY293" s="14">
        <f t="shared" si="91"/>
        <v>-1.1667430575645943</v>
      </c>
      <c r="EZ293" s="5">
        <f t="shared" si="92"/>
        <v>-6.119498170827435</v>
      </c>
      <c r="FA293" s="5">
        <f t="shared" si="93"/>
        <v>-0.862554149245506</v>
      </c>
      <c r="FB293" s="9">
        <f>IFERROR(INDEX('Pitcher Heights'!$B:$B,MATCH(H293,'Pitcher Heights'!A:A,0)),75)</f>
        <v>75</v>
      </c>
      <c r="FC293" s="26">
        <f>(9.58+0.31*FB293+1.02*ABS(D293)-2.57*E293-1.88*BE293)</f>
        <v>6.1450999999999993</v>
      </c>
      <c r="FD293" s="26">
        <f>17.16 -0.25*FB293-0.85*ABS(D293)+2.53*E293+0.665*BE293</f>
        <v>16.607499999999998</v>
      </c>
      <c r="FE293" s="26">
        <f t="shared" si="94"/>
        <v>-10.100015861844057</v>
      </c>
      <c r="FF293" s="26">
        <f t="shared" si="95"/>
        <v>-9.1838246349261397</v>
      </c>
    </row>
    <row r="294" spans="1:162" x14ac:dyDescent="0.25">
      <c r="A294" t="s">
        <v>113</v>
      </c>
      <c r="B294" s="1">
        <v>45505</v>
      </c>
      <c r="C294">
        <v>82.6</v>
      </c>
      <c r="D294">
        <v>2.4500000000000002</v>
      </c>
      <c r="E294">
        <v>5.68</v>
      </c>
      <c r="F294" t="s">
        <v>114</v>
      </c>
      <c r="G294">
        <v>666310</v>
      </c>
      <c r="H294">
        <v>669432</v>
      </c>
      <c r="J294" t="s">
        <v>116</v>
      </c>
      <c r="O294">
        <v>13</v>
      </c>
      <c r="P294" t="s">
        <v>193</v>
      </c>
      <c r="Q294" t="s">
        <v>118</v>
      </c>
      <c r="R294" t="s">
        <v>119</v>
      </c>
      <c r="S294" t="s">
        <v>119</v>
      </c>
      <c r="T294" t="s">
        <v>120</v>
      </c>
      <c r="U294" t="s">
        <v>121</v>
      </c>
      <c r="V294" t="s">
        <v>122</v>
      </c>
      <c r="Y294">
        <v>0</v>
      </c>
      <c r="Z294">
        <v>1</v>
      </c>
      <c r="AA294">
        <v>2024</v>
      </c>
      <c r="AB294">
        <v>-0.34</v>
      </c>
      <c r="AC294">
        <v>0.51</v>
      </c>
      <c r="AD294">
        <v>-1.82</v>
      </c>
      <c r="AE294">
        <v>0.85</v>
      </c>
      <c r="AI294">
        <v>1</v>
      </c>
      <c r="AJ294">
        <v>2</v>
      </c>
      <c r="AK294" t="s">
        <v>123</v>
      </c>
      <c r="AR294">
        <v>-9.1577541484099605</v>
      </c>
      <c r="AS294">
        <v>-120.036655152954</v>
      </c>
      <c r="AT294">
        <v>-5.6148490065663497</v>
      </c>
      <c r="AU294">
        <v>-1.7853651882145201</v>
      </c>
      <c r="AV294">
        <v>20.1423124671091</v>
      </c>
      <c r="AW294">
        <v>-26.3394982508038</v>
      </c>
      <c r="AX294">
        <v>3.28</v>
      </c>
      <c r="AY294">
        <v>1.53</v>
      </c>
      <c r="BC294">
        <v>83.9</v>
      </c>
      <c r="BD294">
        <v>2370</v>
      </c>
      <c r="BE294">
        <v>6.9</v>
      </c>
      <c r="BF294">
        <v>746607</v>
      </c>
      <c r="BG294">
        <v>668939</v>
      </c>
      <c r="BH294">
        <v>663624</v>
      </c>
      <c r="BI294">
        <v>702616</v>
      </c>
      <c r="BJ294">
        <v>602104</v>
      </c>
      <c r="BK294">
        <v>683002</v>
      </c>
      <c r="BL294">
        <v>681297</v>
      </c>
      <c r="BM294">
        <v>656775</v>
      </c>
      <c r="BN294">
        <v>623993</v>
      </c>
      <c r="BO294">
        <v>53.59</v>
      </c>
      <c r="BW294">
        <v>16</v>
      </c>
      <c r="BX294">
        <v>2</v>
      </c>
      <c r="BY294" t="s">
        <v>124</v>
      </c>
      <c r="BZ294">
        <v>2</v>
      </c>
      <c r="CA294">
        <v>1</v>
      </c>
      <c r="CB294">
        <v>2</v>
      </c>
      <c r="CC294">
        <v>1</v>
      </c>
      <c r="CD294">
        <v>1</v>
      </c>
      <c r="CE294">
        <v>2</v>
      </c>
      <c r="CF294">
        <v>2</v>
      </c>
      <c r="CG294">
        <v>1</v>
      </c>
      <c r="CH294" t="s">
        <v>125</v>
      </c>
      <c r="CI294" t="s">
        <v>126</v>
      </c>
      <c r="CJ294">
        <v>215</v>
      </c>
      <c r="CK294">
        <v>0</v>
      </c>
      <c r="CL294">
        <v>1.4999999999999999E-2</v>
      </c>
      <c r="CP294">
        <v>-1.4999999999999999E-2</v>
      </c>
      <c r="CR294">
        <v>1</v>
      </c>
      <c r="CS294">
        <v>1</v>
      </c>
      <c r="CT294">
        <v>0.64</v>
      </c>
      <c r="CU294">
        <v>0.64</v>
      </c>
      <c r="CV294">
        <v>26</v>
      </c>
      <c r="CW294">
        <v>24</v>
      </c>
      <c r="CX294">
        <v>27</v>
      </c>
      <c r="CY294">
        <v>24</v>
      </c>
      <c r="CZ294">
        <v>1</v>
      </c>
      <c r="DA294">
        <v>0</v>
      </c>
      <c r="DB294">
        <v>6</v>
      </c>
      <c r="DC294">
        <v>3</v>
      </c>
      <c r="DD294">
        <v>6</v>
      </c>
      <c r="DE294">
        <v>2</v>
      </c>
      <c r="DF294">
        <v>2.8</v>
      </c>
      <c r="DG294">
        <v>-0.34</v>
      </c>
      <c r="DH294">
        <v>-0.34</v>
      </c>
      <c r="DI294">
        <v>22.9</v>
      </c>
      <c r="DJ294" s="6">
        <f>(-AS294-SQRT(AS294^2-2*AV294*(50-BO294)))/AV294</f>
        <v>-2.9832859565483937E-2</v>
      </c>
      <c r="DK294" s="2">
        <f>AR294+AU294*$DJ294</f>
        <v>-9.1044915994768534</v>
      </c>
      <c r="DL294" s="2">
        <f>AS294+AV294*$DJ294</f>
        <v>-120.63755793210936</v>
      </c>
      <c r="DM294" s="2">
        <f>AT294+AW294*$DJ294</f>
        <v>-4.8290664542248098</v>
      </c>
      <c r="DN294" s="4">
        <f>(-DL294-SQRT(DL294^2-2*AV294*(BO294-17/12)))/AV294</f>
        <v>0.44933537857411499</v>
      </c>
      <c r="DO294" s="12">
        <f t="shared" si="77"/>
        <v>-9.9067193422162703</v>
      </c>
      <c r="DP294" s="12">
        <f t="shared" si="78"/>
        <v>-111.58690433434278</v>
      </c>
      <c r="DQ294" s="12">
        <f t="shared" si="79"/>
        <v>-16.664334872201977</v>
      </c>
      <c r="DR294" s="5">
        <f>(2 *DK294 +AU294*$DN294)/2</f>
        <v>-9.5056054708465627</v>
      </c>
      <c r="DS294" s="5">
        <f>(2 *DL294 +AV294*$DN294)/2</f>
        <v>-116.11223113322606</v>
      </c>
      <c r="DT294" s="5">
        <f>(2 *DM294 +AW294*$DN294)/2</f>
        <v>-10.746700663213392</v>
      </c>
      <c r="DU294" s="5">
        <f>SQRT(DR294^2+DS294^2+DT294^2)</f>
        <v>116.99529191060557</v>
      </c>
      <c r="DV294" s="16">
        <f>DR294/$DU294</f>
        <v>-8.1247760620227857E-2</v>
      </c>
      <c r="DW294" s="16">
        <f>DS294/$DU294</f>
        <v>-0.9924521682628541</v>
      </c>
      <c r="DX294" s="16">
        <f>DT294/$DU294</f>
        <v>-9.1855838706952353E-2</v>
      </c>
      <c r="DY294" s="16">
        <f t="shared" si="80"/>
        <v>20.381157809988199</v>
      </c>
      <c r="DZ294" s="9">
        <f>AU294+$DY294*DV294</f>
        <v>-3.4412886191235286</v>
      </c>
      <c r="EA294" s="9">
        <f>AV294+$DY294*DW294</f>
        <v>-8.5011793121090307E-2</v>
      </c>
      <c r="EB294" s="9">
        <f>AW294+$DY294*DX294+32.174</f>
        <v>3.9623734047409798</v>
      </c>
      <c r="EC294" s="9">
        <f t="shared" si="81"/>
        <v>5.2488186636306464</v>
      </c>
      <c r="ED294" s="22">
        <f t="shared" si="82"/>
        <v>7.1234823188092933E-2</v>
      </c>
      <c r="EE294" s="22">
        <f t="shared" si="83"/>
        <v>3.9552463441316826E-2</v>
      </c>
      <c r="EF294" s="22">
        <f t="shared" si="84"/>
        <v>365.19851232144492</v>
      </c>
      <c r="EG294" s="23">
        <f t="shared" si="85"/>
        <v>0.15409219929174892</v>
      </c>
      <c r="EH294" s="12">
        <f>IF(S294="L",1,-1)</f>
        <v>1</v>
      </c>
      <c r="EI294" s="10">
        <f>DEGREES(ATAN(DM294/SQRT(DL294^2+DK294^2)))</f>
        <v>-2.2858066377281419</v>
      </c>
      <c r="EJ294" s="10">
        <f>-DEGREES(ATAN(DK294/SQRT(DL294^2+DM294^2)))*EH294</f>
        <v>4.3124783648110894</v>
      </c>
      <c r="EK294" s="10">
        <f>DEGREES(ATAN(DQ294/SQRT(DP294^2+DO294^2)))</f>
        <v>-8.4609576612438175</v>
      </c>
      <c r="EL294" s="10">
        <f>-DEGREES(ATAN(DO294/SQRT(DP294^2+DQ294^2)))*EH294</f>
        <v>5.0180752657577159</v>
      </c>
      <c r="EM294" s="15">
        <f>(AD294-D294- (DK294/DL294)*(17/12-BO294))*12*EH294</f>
        <v>-3.9898716128827001</v>
      </c>
      <c r="EN294" s="15">
        <f>(AE294-E294-(DM294/DL294)*(17/12-BO294)+0.5*32.174*DN294^2)*12</f>
        <v>6.0777212271634511</v>
      </c>
      <c r="EO294" s="15">
        <f t="shared" si="86"/>
        <v>7.2703349855698125</v>
      </c>
      <c r="EP294" s="15">
        <f>EM294/DN294*0.4</f>
        <v>-3.5517983253789986</v>
      </c>
      <c r="EQ294" s="15">
        <f>EN294/DN294*0.4</f>
        <v>5.4104097001665048</v>
      </c>
      <c r="ER294" s="17">
        <f>SIN(RADIANS(CJ294))*EH294</f>
        <v>-0.57357643635104616</v>
      </c>
      <c r="ES294" s="17">
        <f t="shared" si="87"/>
        <v>0.8191520442889918</v>
      </c>
      <c r="ET294" s="16">
        <f t="shared" si="88"/>
        <v>1</v>
      </c>
      <c r="EU294" s="20">
        <f>(0.5*DZ294*DN294^2)*12*EH294</f>
        <v>-4.1688241603808089</v>
      </c>
      <c r="EV294" s="20">
        <f>(0.5*EB294*DN294^2)*12</f>
        <v>4.8000734057411583</v>
      </c>
      <c r="EW294" s="20">
        <f t="shared" si="89"/>
        <v>6.3576567680772351</v>
      </c>
      <c r="EX294" s="14">
        <f t="shared" si="90"/>
        <v>-0.52222204780395876</v>
      </c>
      <c r="EY294" s="14">
        <f t="shared" si="91"/>
        <v>-0.40781413271705347</v>
      </c>
      <c r="EZ294" s="5">
        <f t="shared" si="92"/>
        <v>0.18022121921876799</v>
      </c>
      <c r="FA294" s="5">
        <f t="shared" si="93"/>
        <v>0.1222114610681615</v>
      </c>
      <c r="FB294" s="9">
        <f>IFERROR(INDEX('Pitcher Heights'!$B:$B,MATCH(H294,'Pitcher Heights'!A:A,0)),75)</f>
        <v>77</v>
      </c>
      <c r="FC294" s="26">
        <f>(9.58+0.31*FB294+1.02*ABS(D294)-2.57*E294-1.88*BE294)</f>
        <v>8.3794000000000057</v>
      </c>
      <c r="FD294" s="26">
        <f>17.16 -0.25*FB294-0.85*ABS(D294)+2.53*E294+0.665*BE294</f>
        <v>14.7864</v>
      </c>
      <c r="FE294" s="26">
        <f t="shared" si="94"/>
        <v>-11.931198325379004</v>
      </c>
      <c r="FF294" s="26">
        <f t="shared" si="95"/>
        <v>-9.3759902998334965</v>
      </c>
    </row>
    <row r="295" spans="1:162" x14ac:dyDescent="0.25">
      <c r="A295" t="s">
        <v>131</v>
      </c>
      <c r="B295" s="1">
        <v>45505</v>
      </c>
      <c r="C295">
        <v>86.3</v>
      </c>
      <c r="D295">
        <v>-1.54</v>
      </c>
      <c r="E295">
        <v>5.93</v>
      </c>
      <c r="F295" t="s">
        <v>178</v>
      </c>
      <c r="G295">
        <v>677587</v>
      </c>
      <c r="H295">
        <v>544150</v>
      </c>
      <c r="I295" t="s">
        <v>135</v>
      </c>
      <c r="J295" t="s">
        <v>136</v>
      </c>
      <c r="O295">
        <v>7</v>
      </c>
      <c r="P295" t="s">
        <v>192</v>
      </c>
      <c r="Q295" t="s">
        <v>118</v>
      </c>
      <c r="R295" t="s">
        <v>119</v>
      </c>
      <c r="S295" t="s">
        <v>118</v>
      </c>
      <c r="T295" t="s">
        <v>120</v>
      </c>
      <c r="U295" t="s">
        <v>121</v>
      </c>
      <c r="V295" t="s">
        <v>138</v>
      </c>
      <c r="W295">
        <v>6</v>
      </c>
      <c r="X295" t="s">
        <v>139</v>
      </c>
      <c r="Y295">
        <v>3</v>
      </c>
      <c r="Z295">
        <v>2</v>
      </c>
      <c r="AA295">
        <v>2024</v>
      </c>
      <c r="AB295">
        <v>-1.27</v>
      </c>
      <c r="AC295">
        <v>0.8</v>
      </c>
      <c r="AD295">
        <v>-0.63</v>
      </c>
      <c r="AE295">
        <v>1.57</v>
      </c>
      <c r="AI295">
        <v>1</v>
      </c>
      <c r="AJ295">
        <v>6</v>
      </c>
      <c r="AK295" t="s">
        <v>123</v>
      </c>
      <c r="AL295">
        <v>108.2</v>
      </c>
      <c r="AM295">
        <v>130.25</v>
      </c>
      <c r="AR295">
        <v>4.80048554602139</v>
      </c>
      <c r="AS295">
        <v>-125.587261491243</v>
      </c>
      <c r="AT295">
        <v>-5.8342918955480796</v>
      </c>
      <c r="AU295">
        <v>-14.4621644004574</v>
      </c>
      <c r="AV295">
        <v>25.546139682804199</v>
      </c>
      <c r="AW295">
        <v>-22.673533519695098</v>
      </c>
      <c r="AX295">
        <v>3.16</v>
      </c>
      <c r="AY295">
        <v>1.46</v>
      </c>
      <c r="AZ295">
        <v>180</v>
      </c>
      <c r="BA295">
        <v>63.5</v>
      </c>
      <c r="BB295">
        <v>25</v>
      </c>
      <c r="BC295">
        <v>87</v>
      </c>
      <c r="BD295">
        <v>2175</v>
      </c>
      <c r="BE295">
        <v>6.8</v>
      </c>
      <c r="BF295">
        <v>746607</v>
      </c>
      <c r="BG295">
        <v>668939</v>
      </c>
      <c r="BH295">
        <v>663624</v>
      </c>
      <c r="BI295">
        <v>702616</v>
      </c>
      <c r="BJ295">
        <v>602104</v>
      </c>
      <c r="BK295">
        <v>683002</v>
      </c>
      <c r="BL295">
        <v>681297</v>
      </c>
      <c r="BM295">
        <v>656775</v>
      </c>
      <c r="BN295">
        <v>623993</v>
      </c>
      <c r="BO295">
        <v>53.74</v>
      </c>
      <c r="BP295">
        <v>0.70299999999999996</v>
      </c>
      <c r="BQ295">
        <v>0.63600000000000001</v>
      </c>
      <c r="BR295">
        <v>0</v>
      </c>
      <c r="BS295">
        <v>1</v>
      </c>
      <c r="BT295">
        <v>0</v>
      </c>
      <c r="BU295">
        <v>0</v>
      </c>
      <c r="BV295">
        <v>4</v>
      </c>
      <c r="BW295">
        <v>49</v>
      </c>
      <c r="BX295">
        <v>6</v>
      </c>
      <c r="BY295" t="s">
        <v>132</v>
      </c>
      <c r="BZ295">
        <v>5</v>
      </c>
      <c r="CA295">
        <v>2</v>
      </c>
      <c r="CB295">
        <v>5</v>
      </c>
      <c r="CC295">
        <v>2</v>
      </c>
      <c r="CD295">
        <v>2</v>
      </c>
      <c r="CE295">
        <v>5</v>
      </c>
      <c r="CF295">
        <v>5</v>
      </c>
      <c r="CG295">
        <v>2</v>
      </c>
      <c r="CH295" t="s">
        <v>126</v>
      </c>
      <c r="CI295" t="s">
        <v>126</v>
      </c>
      <c r="CJ295">
        <v>228</v>
      </c>
      <c r="CK295">
        <v>-6.0000000000000001E-3</v>
      </c>
      <c r="CL295">
        <v>-0.21</v>
      </c>
      <c r="CM295">
        <v>69.5</v>
      </c>
      <c r="CN295">
        <v>8</v>
      </c>
      <c r="CO295">
        <v>0.75600000000000001</v>
      </c>
      <c r="CP295">
        <v>0.21</v>
      </c>
      <c r="CQ295">
        <v>88</v>
      </c>
      <c r="CR295">
        <v>3</v>
      </c>
      <c r="CS295">
        <v>3</v>
      </c>
      <c r="CT295">
        <v>0.91100000000000003</v>
      </c>
      <c r="CU295">
        <v>0.91100000000000003</v>
      </c>
      <c r="CV295">
        <v>34</v>
      </c>
      <c r="CW295">
        <v>23</v>
      </c>
      <c r="CX295">
        <v>35</v>
      </c>
      <c r="CY295">
        <v>23</v>
      </c>
      <c r="CZ295">
        <v>1</v>
      </c>
      <c r="DA295">
        <v>2</v>
      </c>
      <c r="DB295">
        <v>4</v>
      </c>
      <c r="DC295">
        <v>2</v>
      </c>
      <c r="DD295">
        <v>5</v>
      </c>
      <c r="DE295">
        <v>1</v>
      </c>
      <c r="DF295">
        <v>2.2599999999999998</v>
      </c>
      <c r="DG295">
        <v>1.27</v>
      </c>
      <c r="DH295">
        <v>-1.27</v>
      </c>
      <c r="DI295">
        <v>33.6</v>
      </c>
      <c r="DJ295" s="6">
        <f>(-AS295-SQRT(AS295^2-2*AV295*(50-BO295)))/AV295</f>
        <v>-2.9690433691537566E-2</v>
      </c>
      <c r="DK295" s="2">
        <f>AR295+AU295*$DJ295</f>
        <v>5.2298734791892851</v>
      </c>
      <c r="DL295" s="2">
        <f>AS295+AV295*$DJ295</f>
        <v>-126.34573745757005</v>
      </c>
      <c r="DM295" s="2">
        <f>AT295+AW295*$DJ295</f>
        <v>-5.1611048520287177</v>
      </c>
      <c r="DN295" s="4">
        <f>(-DL295-SQRT(DL295^2-2*AV295*(BO295-17/12)))/AV295</f>
        <v>0.43309055191513279</v>
      </c>
      <c r="DO295" s="12">
        <f t="shared" si="77"/>
        <v>-1.0335532828921963</v>
      </c>
      <c r="DP295" s="12">
        <f t="shared" si="78"/>
        <v>-115.28194572304331</v>
      </c>
      <c r="DQ295" s="12">
        <f t="shared" si="79"/>
        <v>-14.980797997939732</v>
      </c>
      <c r="DR295" s="5">
        <f>(2 *DK295 +AU295*$DN295)/2</f>
        <v>2.0981600981485444</v>
      </c>
      <c r="DS295" s="5">
        <f>(2 *DL295 +AV295*$DN295)/2</f>
        <v>-120.81384159030668</v>
      </c>
      <c r="DT295" s="5">
        <f>(2 *DM295 +AW295*$DN295)/2</f>
        <v>-10.070951424984225</v>
      </c>
      <c r="DU295" s="5">
        <f>SQRT(DR295^2+DS295^2+DT295^2)</f>
        <v>121.25102332850462</v>
      </c>
      <c r="DV295" s="16">
        <f>DR295/$DU295</f>
        <v>1.7304267135659655E-2</v>
      </c>
      <c r="DW295" s="16">
        <f>DS295/$DU295</f>
        <v>-0.99639440784748279</v>
      </c>
      <c r="DX295" s="16">
        <f>DT295/$DU295</f>
        <v>-8.3058692195108821E-2</v>
      </c>
      <c r="DY295" s="16">
        <f t="shared" si="80"/>
        <v>26.49338419927971</v>
      </c>
      <c r="DZ295" s="9">
        <f>AU295+$DY295*DV295</f>
        <v>-14.003715802945399</v>
      </c>
      <c r="EA295" s="9">
        <f>AV295+$DY295*DW295</f>
        <v>-0.85172017831296287</v>
      </c>
      <c r="EB295" s="9">
        <f>AW295+$DY295*DX295+32.174</f>
        <v>7.2999606368901695</v>
      </c>
      <c r="EC295" s="9">
        <f t="shared" si="81"/>
        <v>15.815148081885104</v>
      </c>
      <c r="ED295" s="22">
        <f t="shared" si="82"/>
        <v>0.19983427987477043</v>
      </c>
      <c r="EE295" s="22">
        <f t="shared" si="83"/>
        <v>0.14993758862621998</v>
      </c>
      <c r="EF295" s="22">
        <f t="shared" si="84"/>
        <v>1434.7723915661577</v>
      </c>
      <c r="EG295" s="23">
        <f t="shared" si="85"/>
        <v>0.65966546738673915</v>
      </c>
      <c r="EH295" s="12">
        <f>IF(S295="L",1,-1)</f>
        <v>-1</v>
      </c>
      <c r="EI295" s="10">
        <f>DEGREES(ATAN(DM295/SQRT(DL295^2+DK295^2)))</f>
        <v>-2.3371791431768112</v>
      </c>
      <c r="EJ295" s="10">
        <f>-DEGREES(ATAN(DK295/SQRT(DL295^2+DM295^2)))*EH295</f>
        <v>2.3683382851291723</v>
      </c>
      <c r="EK295" s="10">
        <f>DEGREES(ATAN(DQ295/SQRT(DP295^2+DO295^2)))</f>
        <v>-7.4037562830542614</v>
      </c>
      <c r="EL295" s="10">
        <f>-DEGREES(ATAN(DO295/SQRT(DP295^2+DQ295^2)))*EH295</f>
        <v>-0.50938535937579832</v>
      </c>
      <c r="EM295" s="15">
        <f>(AD295-D295- (DK295/DL295)*(17/12-BO295))*12*EH295</f>
        <v>15.070057331503769</v>
      </c>
      <c r="EN295" s="15">
        <f>(AE295-E295-(DM295/DL295)*(17/12-BO295)+0.5*32.174*DN295^2)*12</f>
        <v>9.5370752101076679</v>
      </c>
      <c r="EO295" s="15">
        <f t="shared" si="86"/>
        <v>17.834304907622858</v>
      </c>
      <c r="EP295" s="15">
        <f>EM295/DN295*0.4</f>
        <v>13.918620265312882</v>
      </c>
      <c r="EQ295" s="15">
        <f>EN295/DN295*0.4</f>
        <v>8.8083890705392491</v>
      </c>
      <c r="ER295" s="17">
        <f>SIN(RADIANS(CJ295))*EH295</f>
        <v>0.74314482547739436</v>
      </c>
      <c r="ES295" s="17">
        <f t="shared" si="87"/>
        <v>0.66913060635885813</v>
      </c>
      <c r="ET295" s="16">
        <f t="shared" si="88"/>
        <v>1</v>
      </c>
      <c r="EU295" s="20">
        <f>(0.5*DZ295*DN295^2)*12*EH295</f>
        <v>15.759845578852438</v>
      </c>
      <c r="EV295" s="20">
        <f>(0.5*EB295*DN295^2)*12</f>
        <v>8.2154089663039809</v>
      </c>
      <c r="EW295" s="20">
        <f t="shared" si="89"/>
        <v>17.772610307799543</v>
      </c>
      <c r="EX295" s="14">
        <f t="shared" si="90"/>
        <v>2.552222193385008</v>
      </c>
      <c r="EY295" s="14">
        <f t="shared" si="91"/>
        <v>-3.6767885455336184</v>
      </c>
      <c r="EZ295" s="5">
        <f t="shared" si="92"/>
        <v>1.8165859234177422</v>
      </c>
      <c r="FA295" s="5">
        <f t="shared" si="93"/>
        <v>-2.396404046718775</v>
      </c>
      <c r="FB295" s="9">
        <f>IFERROR(INDEX('Pitcher Heights'!$B:$B,MATCH(H295,'Pitcher Heights'!A:A,0)),75)</f>
        <v>75</v>
      </c>
      <c r="FC295" s="26">
        <f>(9.58+0.31*FB295+1.02*ABS(D295)-2.57*E295-1.88*BE295)</f>
        <v>6.3766999999999996</v>
      </c>
      <c r="FD295" s="26">
        <f>17.16 -0.25*FB295-0.85*ABS(D295)+2.53*E295+0.665*BE295</f>
        <v>16.625900000000001</v>
      </c>
      <c r="FE295" s="26">
        <f t="shared" si="94"/>
        <v>7.5419202653128821</v>
      </c>
      <c r="FF295" s="26">
        <f t="shared" si="95"/>
        <v>-7.8175109294607523</v>
      </c>
    </row>
    <row r="296" spans="1:162" x14ac:dyDescent="0.25">
      <c r="A296" t="s">
        <v>143</v>
      </c>
      <c r="B296" s="1">
        <v>45505</v>
      </c>
      <c r="C296">
        <v>90.2</v>
      </c>
      <c r="D296">
        <v>2.6</v>
      </c>
      <c r="E296">
        <v>5.72</v>
      </c>
      <c r="F296" t="s">
        <v>114</v>
      </c>
      <c r="G296">
        <v>677587</v>
      </c>
      <c r="H296">
        <v>669432</v>
      </c>
      <c r="J296" t="s">
        <v>128</v>
      </c>
      <c r="O296">
        <v>6</v>
      </c>
      <c r="P296" t="s">
        <v>161</v>
      </c>
      <c r="Q296" t="s">
        <v>118</v>
      </c>
      <c r="R296" t="s">
        <v>118</v>
      </c>
      <c r="S296" t="s">
        <v>119</v>
      </c>
      <c r="T296" t="s">
        <v>120</v>
      </c>
      <c r="U296" t="s">
        <v>121</v>
      </c>
      <c r="V296" t="s">
        <v>129</v>
      </c>
      <c r="Y296">
        <v>2</v>
      </c>
      <c r="Z296">
        <v>0</v>
      </c>
      <c r="AA296">
        <v>2024</v>
      </c>
      <c r="AB296">
        <v>1.01</v>
      </c>
      <c r="AC296">
        <v>1.28</v>
      </c>
      <c r="AD296">
        <v>0.46</v>
      </c>
      <c r="AE296">
        <v>2.08</v>
      </c>
      <c r="AI296">
        <v>2</v>
      </c>
      <c r="AJ296">
        <v>4</v>
      </c>
      <c r="AK296" t="s">
        <v>123</v>
      </c>
      <c r="AR296">
        <v>-7.5165995982765903</v>
      </c>
      <c r="AS296">
        <v>-131.02819672222901</v>
      </c>
      <c r="AT296">
        <v>-5.8648102454413502</v>
      </c>
      <c r="AU296">
        <v>13.2312481737825</v>
      </c>
      <c r="AV296">
        <v>26.902173559031599</v>
      </c>
      <c r="AW296">
        <v>-16.329633677444999</v>
      </c>
      <c r="AX296">
        <v>3.16</v>
      </c>
      <c r="AY296">
        <v>1.46</v>
      </c>
      <c r="AZ296">
        <v>210</v>
      </c>
      <c r="BA296">
        <v>73</v>
      </c>
      <c r="BB296">
        <v>25</v>
      </c>
      <c r="BC296">
        <v>90.8</v>
      </c>
      <c r="BD296">
        <v>2499</v>
      </c>
      <c r="BE296">
        <v>6.7</v>
      </c>
      <c r="BF296">
        <v>746607</v>
      </c>
      <c r="BG296">
        <v>668939</v>
      </c>
      <c r="BH296">
        <v>663624</v>
      </c>
      <c r="BI296">
        <v>702616</v>
      </c>
      <c r="BJ296">
        <v>602104</v>
      </c>
      <c r="BK296">
        <v>683002</v>
      </c>
      <c r="BL296">
        <v>681297</v>
      </c>
      <c r="BM296">
        <v>656775</v>
      </c>
      <c r="BN296">
        <v>623993</v>
      </c>
      <c r="BO296">
        <v>53.82</v>
      </c>
      <c r="BW296">
        <v>33</v>
      </c>
      <c r="BX296">
        <v>3</v>
      </c>
      <c r="BY296" t="s">
        <v>144</v>
      </c>
      <c r="BZ296">
        <v>5</v>
      </c>
      <c r="CA296">
        <v>2</v>
      </c>
      <c r="CB296">
        <v>5</v>
      </c>
      <c r="CC296">
        <v>2</v>
      </c>
      <c r="CD296">
        <v>2</v>
      </c>
      <c r="CE296">
        <v>5</v>
      </c>
      <c r="CF296">
        <v>5</v>
      </c>
      <c r="CG296">
        <v>2</v>
      </c>
      <c r="CH296" t="s">
        <v>126</v>
      </c>
      <c r="CI296" t="s">
        <v>126</v>
      </c>
      <c r="CJ296">
        <v>125</v>
      </c>
      <c r="CK296">
        <v>0</v>
      </c>
      <c r="CL296">
        <v>-2.3E-2</v>
      </c>
      <c r="CM296">
        <v>71.8</v>
      </c>
      <c r="CN296">
        <v>7.9</v>
      </c>
      <c r="CP296">
        <v>2.3E-2</v>
      </c>
      <c r="CQ296">
        <v>88</v>
      </c>
      <c r="CR296">
        <v>3</v>
      </c>
      <c r="CS296">
        <v>3</v>
      </c>
      <c r="CT296">
        <v>0.85099999999999998</v>
      </c>
      <c r="CU296">
        <v>0.85099999999999998</v>
      </c>
      <c r="CV296">
        <v>26</v>
      </c>
      <c r="CW296">
        <v>23</v>
      </c>
      <c r="CX296">
        <v>27</v>
      </c>
      <c r="CY296">
        <v>23</v>
      </c>
      <c r="CZ296">
        <v>2</v>
      </c>
      <c r="DA296">
        <v>1</v>
      </c>
      <c r="DB296">
        <v>6</v>
      </c>
      <c r="DC296">
        <v>2</v>
      </c>
      <c r="DD296">
        <v>6</v>
      </c>
      <c r="DE296">
        <v>1</v>
      </c>
      <c r="DF296">
        <v>1.52</v>
      </c>
      <c r="DG296">
        <v>1.01</v>
      </c>
      <c r="DH296">
        <v>-1.01</v>
      </c>
      <c r="DI296">
        <v>21.4</v>
      </c>
      <c r="DJ296" s="6">
        <f>(-AS296-SQRT(AS296^2-2*AV296*(50-BO296)))/AV296</f>
        <v>-2.9067293684390101E-2</v>
      </c>
      <c r="DK296" s="2">
        <f>AR296+AU296*$DJ296</f>
        <v>-7.9011961747549764</v>
      </c>
      <c r="DL296" s="2">
        <f>AS296+AV296*$DJ296</f>
        <v>-131.81017010181782</v>
      </c>
      <c r="DM296" s="2">
        <f>AT296+AW296*$DJ296</f>
        <v>-5.3901519875805493</v>
      </c>
      <c r="DN296" s="4">
        <f>(-DL296-SQRT(DL296^2-2*AV296*(BO296-17/12)))/AV296</f>
        <v>0.41515521875367106</v>
      </c>
      <c r="DO296" s="12">
        <f t="shared" si="77"/>
        <v>-2.4081744447841915</v>
      </c>
      <c r="DP296" s="12">
        <f t="shared" si="78"/>
        <v>-120.64159235296883</v>
      </c>
      <c r="DQ296" s="12">
        <f t="shared" si="79"/>
        <v>-12.169484629107542</v>
      </c>
      <c r="DR296" s="5">
        <f>(2 *DK296 +AU296*$DN296)/2</f>
        <v>-5.1546853097695839</v>
      </c>
      <c r="DS296" s="5">
        <f>(2 *DL296 +AV296*$DN296)/2</f>
        <v>-126.22588122739333</v>
      </c>
      <c r="DT296" s="5">
        <f>(2 *DM296 +AW296*$DN296)/2</f>
        <v>-8.779818308344046</v>
      </c>
      <c r="DU296" s="5">
        <f>SQRT(DR296^2+DS296^2+DT296^2)</f>
        <v>126.63581279323118</v>
      </c>
      <c r="DV296" s="16">
        <f>DR296/$DU296</f>
        <v>-4.0704799030161137E-2</v>
      </c>
      <c r="DW296" s="16">
        <f>DS296/$DU296</f>
        <v>-0.9967629096635785</v>
      </c>
      <c r="DX296" s="16">
        <f>DT296/$DU296</f>
        <v>-6.9331242992687905E-2</v>
      </c>
      <c r="DY296" s="16">
        <f t="shared" si="80"/>
        <v>28.452173702381149</v>
      </c>
      <c r="DZ296" s="9">
        <f>AU296+$DY296*DV296</f>
        <v>12.07310816125584</v>
      </c>
      <c r="EA296" s="9">
        <f>AV296+$DY296*DW296</f>
        <v>-1.4578978868073875</v>
      </c>
      <c r="EB296" s="9">
        <f>AW296+$DY296*DX296+32.174</f>
        <v>13.871741753925047</v>
      </c>
      <c r="EC296" s="9">
        <f t="shared" si="81"/>
        <v>18.447510027354024</v>
      </c>
      <c r="ED296" s="22">
        <f t="shared" si="82"/>
        <v>0.2136939481879386</v>
      </c>
      <c r="EE296" s="22">
        <f t="shared" si="83"/>
        <v>0.16775704943619091</v>
      </c>
      <c r="EF296" s="22">
        <f t="shared" si="84"/>
        <v>1676.580450239986</v>
      </c>
      <c r="EG296" s="23">
        <f t="shared" si="85"/>
        <v>0.67090054031211921</v>
      </c>
      <c r="EH296" s="12">
        <f>IF(S296="L",1,-1)</f>
        <v>1</v>
      </c>
      <c r="EI296" s="10">
        <f>DEGREES(ATAN(DM296/SQRT(DL296^2+DK296^2)))</f>
        <v>-2.3375171867456865</v>
      </c>
      <c r="EJ296" s="10">
        <f>-DEGREES(ATAN(DK296/SQRT(DL296^2+DM296^2)))*EH296</f>
        <v>3.4275612967752167</v>
      </c>
      <c r="EK296" s="10">
        <f>DEGREES(ATAN(DQ296/SQRT(DP296^2+DO296^2)))</f>
        <v>-5.7589757797331114</v>
      </c>
      <c r="EL296" s="10">
        <f>-DEGREES(ATAN(DO296/SQRT(DP296^2+DQ296^2)))*EH296</f>
        <v>1.1377793184396863</v>
      </c>
      <c r="EM296" s="15">
        <f>(AD296-D296- (DK296/DL296)*(17/12-BO296))*12*EH296</f>
        <v>12.015029136939082</v>
      </c>
      <c r="EN296" s="15">
        <f>(AE296-E296-(DM296/DL296)*(17/12-BO296)+0.5*32.174*DN296^2)*12</f>
        <v>15.307216469359959</v>
      </c>
      <c r="EO296" s="15">
        <f t="shared" si="86"/>
        <v>19.459491288349238</v>
      </c>
      <c r="EP296" s="15">
        <f>EM296/DN296*0.4</f>
        <v>11.576421149669422</v>
      </c>
      <c r="EQ296" s="15">
        <f>EN296/DN296*0.4</f>
        <v>14.748427362000593</v>
      </c>
      <c r="ER296" s="17">
        <f>SIN(RADIANS(CJ296))*EH296</f>
        <v>0.81915204428899169</v>
      </c>
      <c r="ES296" s="17">
        <f t="shared" si="87"/>
        <v>0.57357643635104616</v>
      </c>
      <c r="ET296" s="16">
        <f t="shared" si="88"/>
        <v>1</v>
      </c>
      <c r="EU296" s="20">
        <f>(0.5*DZ296*DN296^2)*12*EH296</f>
        <v>12.485080448240655</v>
      </c>
      <c r="EV296" s="20">
        <f>(0.5*EB296*DN296^2)*12</f>
        <v>14.345089055920294</v>
      </c>
      <c r="EW296" s="20">
        <f t="shared" si="89"/>
        <v>19.017329303067907</v>
      </c>
      <c r="EX296" s="14">
        <f t="shared" si="90"/>
        <v>-3.0930037272843656</v>
      </c>
      <c r="EY296" s="14">
        <f t="shared" si="91"/>
        <v>3.4371970853522793</v>
      </c>
      <c r="EZ296" s="5">
        <f t="shared" si="92"/>
        <v>-3.9252529327360204</v>
      </c>
      <c r="FA296" s="5">
        <f t="shared" si="93"/>
        <v>4.1457108029843752</v>
      </c>
      <c r="FB296" s="9">
        <f>IFERROR(INDEX('Pitcher Heights'!$B:$B,MATCH(H296,'Pitcher Heights'!A:A,0)),75)</f>
        <v>77</v>
      </c>
      <c r="FC296" s="26">
        <f>(9.58+0.31*FB296+1.02*ABS(D296)-2.57*E296-1.88*BE296)</f>
        <v>8.8056000000000054</v>
      </c>
      <c r="FD296" s="26">
        <f>17.16 -0.25*FB296-0.85*ABS(D296)+2.53*E296+0.665*BE296</f>
        <v>14.627099999999999</v>
      </c>
      <c r="FE296" s="26">
        <f t="shared" si="94"/>
        <v>2.7708211496694162</v>
      </c>
      <c r="FF296" s="26">
        <f t="shared" si="95"/>
        <v>0.12132736200059391</v>
      </c>
    </row>
    <row r="297" spans="1:162" x14ac:dyDescent="0.25">
      <c r="A297" t="s">
        <v>143</v>
      </c>
      <c r="B297" s="1">
        <v>45505</v>
      </c>
      <c r="C297">
        <v>96.3</v>
      </c>
      <c r="D297">
        <v>-2.38</v>
      </c>
      <c r="E297">
        <v>5.64</v>
      </c>
      <c r="F297" t="s">
        <v>213</v>
      </c>
      <c r="G297">
        <v>681807</v>
      </c>
      <c r="H297">
        <v>572143</v>
      </c>
      <c r="J297" t="s">
        <v>128</v>
      </c>
      <c r="O297">
        <v>5</v>
      </c>
      <c r="P297" t="s">
        <v>214</v>
      </c>
      <c r="Q297" t="s">
        <v>118</v>
      </c>
      <c r="R297" t="s">
        <v>118</v>
      </c>
      <c r="S297" t="s">
        <v>118</v>
      </c>
      <c r="T297" t="s">
        <v>120</v>
      </c>
      <c r="U297" t="s">
        <v>121</v>
      </c>
      <c r="V297" t="s">
        <v>129</v>
      </c>
      <c r="Y297">
        <v>1</v>
      </c>
      <c r="Z297">
        <v>0</v>
      </c>
      <c r="AA297">
        <v>2024</v>
      </c>
      <c r="AB297">
        <v>-0.42</v>
      </c>
      <c r="AC297">
        <v>1.3</v>
      </c>
      <c r="AD297">
        <v>0.04</v>
      </c>
      <c r="AE297">
        <v>2.37</v>
      </c>
      <c r="AH297">
        <v>657041</v>
      </c>
      <c r="AI297">
        <v>2</v>
      </c>
      <c r="AJ297">
        <v>8</v>
      </c>
      <c r="AK297" t="s">
        <v>123</v>
      </c>
      <c r="AR297">
        <v>7.4235462475025802</v>
      </c>
      <c r="AS297">
        <v>-140.068511036443</v>
      </c>
      <c r="AT297">
        <v>-6.1501655620848998</v>
      </c>
      <c r="AU297">
        <v>-7.1167542163692801</v>
      </c>
      <c r="AV297">
        <v>30.293538025113399</v>
      </c>
      <c r="AW297">
        <v>-13.815140466914301</v>
      </c>
      <c r="AX297">
        <v>3.31</v>
      </c>
      <c r="AY297">
        <v>1.52</v>
      </c>
      <c r="AZ297">
        <v>221</v>
      </c>
      <c r="BA297">
        <v>78.3</v>
      </c>
      <c r="BB297">
        <v>23</v>
      </c>
      <c r="BC297">
        <v>97.4</v>
      </c>
      <c r="BD297">
        <v>2464</v>
      </c>
      <c r="BE297">
        <v>6.8</v>
      </c>
      <c r="BF297">
        <v>746607</v>
      </c>
      <c r="BG297">
        <v>668939</v>
      </c>
      <c r="BH297">
        <v>663624</v>
      </c>
      <c r="BI297">
        <v>702616</v>
      </c>
      <c r="BJ297">
        <v>602104</v>
      </c>
      <c r="BK297">
        <v>683002</v>
      </c>
      <c r="BL297">
        <v>596103</v>
      </c>
      <c r="BM297">
        <v>656775</v>
      </c>
      <c r="BN297">
        <v>623993</v>
      </c>
      <c r="BO297">
        <v>53.65</v>
      </c>
      <c r="BW297">
        <v>72</v>
      </c>
      <c r="BX297">
        <v>2</v>
      </c>
      <c r="BY297" t="s">
        <v>144</v>
      </c>
      <c r="BZ297">
        <v>10</v>
      </c>
      <c r="CA297">
        <v>3</v>
      </c>
      <c r="CB297">
        <v>10</v>
      </c>
      <c r="CC297">
        <v>3</v>
      </c>
      <c r="CD297">
        <v>3</v>
      </c>
      <c r="CE297">
        <v>10</v>
      </c>
      <c r="CF297">
        <v>10</v>
      </c>
      <c r="CG297">
        <v>3</v>
      </c>
      <c r="CH297" t="s">
        <v>126</v>
      </c>
      <c r="CI297" t="s">
        <v>126</v>
      </c>
      <c r="CJ297">
        <v>206</v>
      </c>
      <c r="CK297">
        <v>0</v>
      </c>
      <c r="CL297">
        <v>-0.04</v>
      </c>
      <c r="CM297">
        <v>70.900000000000006</v>
      </c>
      <c r="CN297">
        <v>7.5</v>
      </c>
      <c r="CP297">
        <v>0.04</v>
      </c>
      <c r="CQ297">
        <v>88</v>
      </c>
      <c r="CR297">
        <v>7</v>
      </c>
      <c r="CS297">
        <v>7</v>
      </c>
      <c r="CT297">
        <v>0.999</v>
      </c>
      <c r="CU297">
        <v>0.999</v>
      </c>
      <c r="CV297">
        <v>34</v>
      </c>
      <c r="CW297">
        <v>28</v>
      </c>
      <c r="CX297">
        <v>34</v>
      </c>
      <c r="CY297">
        <v>29</v>
      </c>
      <c r="CZ297">
        <v>1</v>
      </c>
      <c r="DA297">
        <v>4</v>
      </c>
      <c r="DB297">
        <v>1</v>
      </c>
      <c r="DC297">
        <v>3</v>
      </c>
      <c r="DD297">
        <v>3</v>
      </c>
      <c r="DE297">
        <v>1</v>
      </c>
      <c r="DF297">
        <v>1.1499999999999999</v>
      </c>
      <c r="DG297">
        <v>0.42</v>
      </c>
      <c r="DH297">
        <v>0.42</v>
      </c>
      <c r="DI297">
        <v>37.700000000000003</v>
      </c>
      <c r="DJ297" s="6">
        <f>(-AS297-SQRT(AS297^2-2*AV297*(50-BO297)))/AV297</f>
        <v>-2.5985655535688892E-2</v>
      </c>
      <c r="DK297" s="2">
        <f>AR297+AU297*$DJ297</f>
        <v>7.6084797711013135</v>
      </c>
      <c r="DL297" s="2">
        <f>AS297+AV297*$DJ297</f>
        <v>-140.85570848052089</v>
      </c>
      <c r="DM297" s="2">
        <f>AT297+AW297*$DJ297</f>
        <v>-5.791170080734509</v>
      </c>
      <c r="DN297" s="4">
        <f>(-DL297-SQRT(DL297^2-2*AV297*(BO297-17/12)))/AV297</f>
        <v>0.38692790854482911</v>
      </c>
      <c r="DO297" s="12">
        <f t="shared" si="77"/>
        <v>4.8548089465339537</v>
      </c>
      <c r="DP297" s="12">
        <f t="shared" si="78"/>
        <v>-129.13429317004051</v>
      </c>
      <c r="DQ297" s="12">
        <f t="shared" si="79"/>
        <v>-11.136633487850693</v>
      </c>
      <c r="DR297" s="5">
        <f>(2 *DK297 +AU297*$DN297)/2</f>
        <v>6.2316443588176336</v>
      </c>
      <c r="DS297" s="5">
        <f>(2 *DL297 +AV297*$DN297)/2</f>
        <v>-134.9950008252807</v>
      </c>
      <c r="DT297" s="5">
        <f>(2 *DM297 +AW297*$DN297)/2</f>
        <v>-8.4639017842926005</v>
      </c>
      <c r="DU297" s="5">
        <f>SQRT(DR297^2+DS297^2+DT297^2)</f>
        <v>135.40354970474914</v>
      </c>
      <c r="DV297" s="16">
        <f>DR297/$DU297</f>
        <v>4.6022754738748665E-2</v>
      </c>
      <c r="DW297" s="16">
        <f>DS297/$DU297</f>
        <v>-0.99698273139545235</v>
      </c>
      <c r="DX297" s="16">
        <f>DT297/$DU297</f>
        <v>-6.2508714156669837E-2</v>
      </c>
      <c r="DY297" s="16">
        <f t="shared" si="80"/>
        <v>31.67725562054158</v>
      </c>
      <c r="DZ297" s="9">
        <f>AU297+$DY297*DV297</f>
        <v>-5.6588796501484477</v>
      </c>
      <c r="EA297" s="9">
        <f>AV297+$DY297*DW297</f>
        <v>-1.2881388065660886</v>
      </c>
      <c r="EB297" s="9">
        <f>AW297+$DY297*DX297+32.174</f>
        <v>16.378755016233502</v>
      </c>
      <c r="EC297" s="9">
        <f t="shared" si="81"/>
        <v>17.376588743526153</v>
      </c>
      <c r="ED297" s="22">
        <f t="shared" si="82"/>
        <v>0.17606457201001624</v>
      </c>
      <c r="EE297" s="22">
        <f t="shared" si="83"/>
        <v>0.12322860620755173</v>
      </c>
      <c r="EF297" s="22">
        <f t="shared" si="84"/>
        <v>1316.8268184915703</v>
      </c>
      <c r="EG297" s="23">
        <f t="shared" si="85"/>
        <v>0.53442646854365683</v>
      </c>
      <c r="EH297" s="12">
        <f>IF(S297="L",1,-1)</f>
        <v>-1</v>
      </c>
      <c r="EI297" s="10">
        <f>DEGREES(ATAN(DM297/SQRT(DL297^2+DK297^2)))</f>
        <v>-2.3509209466014678</v>
      </c>
      <c r="EJ297" s="10">
        <f>-DEGREES(ATAN(DK297/SQRT(DL297^2+DM297^2)))*EH297</f>
        <v>3.0892864320275288</v>
      </c>
      <c r="EK297" s="10">
        <f>DEGREES(ATAN(DQ297/SQRT(DP297^2+DO297^2)))</f>
        <v>-4.9255706735572806</v>
      </c>
      <c r="EL297" s="10">
        <f>-DEGREES(ATAN(DO297/SQRT(DP297^2+DQ297^2)))*EH297</f>
        <v>2.1450684914135576</v>
      </c>
      <c r="EM297" s="15">
        <f>(AD297-D297- (DK297/DL297)*(17/12-BO297))*12*EH297</f>
        <v>4.8173081060879639</v>
      </c>
      <c r="EN297" s="15">
        <f>(AE297-E297-(DM297/DL297)*(17/12-BO297)+0.5*32.174*DN297^2)*12</f>
        <v>15.431618162868444</v>
      </c>
      <c r="EO297" s="15">
        <f t="shared" si="86"/>
        <v>16.166053832446313</v>
      </c>
      <c r="EP297" s="15">
        <f>EM297/DN297*0.4</f>
        <v>4.9800575246226622</v>
      </c>
      <c r="EQ297" s="15">
        <f>EN297/DN297*0.4</f>
        <v>15.952964696606323</v>
      </c>
      <c r="ER297" s="17">
        <f>SIN(RADIANS(CJ297))*EH297</f>
        <v>0.43837114678907746</v>
      </c>
      <c r="ES297" s="17">
        <f t="shared" si="87"/>
        <v>0.89879404629916693</v>
      </c>
      <c r="ET297" s="16">
        <f t="shared" si="88"/>
        <v>0.99999999999999989</v>
      </c>
      <c r="EU297" s="20">
        <f>(0.5*DZ297*DN297^2)*12*EH297</f>
        <v>5.0832541027018703</v>
      </c>
      <c r="EV297" s="20">
        <f>(0.5*EB297*DN297^2)*12</f>
        <v>14.712695582991188</v>
      </c>
      <c r="EW297" s="20">
        <f t="shared" si="89"/>
        <v>15.566081189252605</v>
      </c>
      <c r="EX297" s="14">
        <f t="shared" si="90"/>
        <v>-1.7404667592426808</v>
      </c>
      <c r="EY297" s="14">
        <f t="shared" si="91"/>
        <v>0.72199448588149018</v>
      </c>
      <c r="EZ297" s="5">
        <f t="shared" si="92"/>
        <v>-2.269423451495487</v>
      </c>
      <c r="FA297" s="5">
        <f t="shared" si="93"/>
        <v>0.90166522611386846</v>
      </c>
      <c r="FB297" s="9">
        <f>IFERROR(INDEX('Pitcher Heights'!$B:$B,MATCH(H297,'Pitcher Heights'!A:A,0)),75)</f>
        <v>76</v>
      </c>
      <c r="FC297" s="26">
        <f>(9.58+0.31*FB297+1.02*ABS(D297)-2.57*E297-1.88*BE297)</f>
        <v>8.2888000000000019</v>
      </c>
      <c r="FD297" s="26">
        <f>17.16 -0.25*FB297-0.85*ABS(D297)+2.53*E297+0.665*BE297</f>
        <v>14.928199999999999</v>
      </c>
      <c r="FE297" s="26">
        <f t="shared" si="94"/>
        <v>-3.3087424753773398</v>
      </c>
      <c r="FF297" s="26">
        <f t="shared" si="95"/>
        <v>1.024764696606324</v>
      </c>
    </row>
    <row r="298" spans="1:162" x14ac:dyDescent="0.25">
      <c r="A298" t="s">
        <v>143</v>
      </c>
      <c r="B298" s="1">
        <v>45505</v>
      </c>
      <c r="C298">
        <v>97.7</v>
      </c>
      <c r="D298">
        <v>-2.1800000000000002</v>
      </c>
      <c r="E298">
        <v>5.67</v>
      </c>
      <c r="F298" t="s">
        <v>213</v>
      </c>
      <c r="G298">
        <v>682177</v>
      </c>
      <c r="H298">
        <v>572143</v>
      </c>
      <c r="J298" t="s">
        <v>128</v>
      </c>
      <c r="O298">
        <v>4</v>
      </c>
      <c r="P298" t="s">
        <v>227</v>
      </c>
      <c r="Q298" t="s">
        <v>118</v>
      </c>
      <c r="R298" t="s">
        <v>119</v>
      </c>
      <c r="S298" t="s">
        <v>118</v>
      </c>
      <c r="T298" t="s">
        <v>120</v>
      </c>
      <c r="U298" t="s">
        <v>121</v>
      </c>
      <c r="V298" t="s">
        <v>129</v>
      </c>
      <c r="Y298">
        <v>1</v>
      </c>
      <c r="Z298">
        <v>2</v>
      </c>
      <c r="AA298">
        <v>2024</v>
      </c>
      <c r="AB298">
        <v>-0.33</v>
      </c>
      <c r="AC298">
        <v>1.52</v>
      </c>
      <c r="AD298">
        <v>-0.65</v>
      </c>
      <c r="AE298">
        <v>2.66</v>
      </c>
      <c r="AH298">
        <v>657041</v>
      </c>
      <c r="AI298">
        <v>0</v>
      </c>
      <c r="AJ298">
        <v>8</v>
      </c>
      <c r="AK298" t="s">
        <v>123</v>
      </c>
      <c r="AR298">
        <v>4.9200123285878599</v>
      </c>
      <c r="AS298">
        <v>-142.25497095321899</v>
      </c>
      <c r="AT298">
        <v>-6.2102399522384397</v>
      </c>
      <c r="AU298">
        <v>-5.5058508234700101</v>
      </c>
      <c r="AV298">
        <v>31.049067584881801</v>
      </c>
      <c r="AW298">
        <v>-10.3417661733865</v>
      </c>
      <c r="AX298">
        <v>3.41</v>
      </c>
      <c r="AY298">
        <v>1.65</v>
      </c>
      <c r="AZ298">
        <v>236</v>
      </c>
      <c r="BA298">
        <v>80.900000000000006</v>
      </c>
      <c r="BB298">
        <v>54</v>
      </c>
      <c r="BC298">
        <v>99.1</v>
      </c>
      <c r="BD298">
        <v>2414</v>
      </c>
      <c r="BE298">
        <v>7</v>
      </c>
      <c r="BF298">
        <v>746607</v>
      </c>
      <c r="BG298">
        <v>668939</v>
      </c>
      <c r="BH298">
        <v>663624</v>
      </c>
      <c r="BI298">
        <v>702616</v>
      </c>
      <c r="BJ298">
        <v>602104</v>
      </c>
      <c r="BK298">
        <v>683002</v>
      </c>
      <c r="BL298">
        <v>596103</v>
      </c>
      <c r="BM298">
        <v>656775</v>
      </c>
      <c r="BN298">
        <v>623993</v>
      </c>
      <c r="BO298">
        <v>53.55</v>
      </c>
      <c r="BW298">
        <v>70</v>
      </c>
      <c r="BX298">
        <v>4</v>
      </c>
      <c r="BY298" t="s">
        <v>144</v>
      </c>
      <c r="BZ298">
        <v>10</v>
      </c>
      <c r="CA298">
        <v>3</v>
      </c>
      <c r="CB298">
        <v>10</v>
      </c>
      <c r="CC298">
        <v>3</v>
      </c>
      <c r="CD298">
        <v>3</v>
      </c>
      <c r="CE298">
        <v>10</v>
      </c>
      <c r="CF298">
        <v>10</v>
      </c>
      <c r="CG298">
        <v>3</v>
      </c>
      <c r="CH298" t="s">
        <v>125</v>
      </c>
      <c r="CI298" t="s">
        <v>126</v>
      </c>
      <c r="CJ298">
        <v>203</v>
      </c>
      <c r="CK298">
        <v>0</v>
      </c>
      <c r="CL298">
        <v>0</v>
      </c>
      <c r="CM298">
        <v>66.599999999999994</v>
      </c>
      <c r="CN298">
        <v>6.4</v>
      </c>
      <c r="CP298">
        <v>0</v>
      </c>
      <c r="CQ298">
        <v>88</v>
      </c>
      <c r="CR298">
        <v>7</v>
      </c>
      <c r="CS298">
        <v>7</v>
      </c>
      <c r="CT298">
        <v>0.999</v>
      </c>
      <c r="CU298">
        <v>0.999</v>
      </c>
      <c r="CV298">
        <v>34</v>
      </c>
      <c r="CW298">
        <v>27</v>
      </c>
      <c r="CX298">
        <v>34</v>
      </c>
      <c r="CY298">
        <v>27</v>
      </c>
      <c r="CZ298">
        <v>1</v>
      </c>
      <c r="DA298">
        <v>0</v>
      </c>
      <c r="DB298">
        <v>1</v>
      </c>
      <c r="DC298">
        <v>2</v>
      </c>
      <c r="DD298">
        <v>3</v>
      </c>
      <c r="DE298">
        <v>2</v>
      </c>
      <c r="DF298">
        <v>0.86</v>
      </c>
      <c r="DG298">
        <v>0.33</v>
      </c>
      <c r="DH298">
        <v>-0.33</v>
      </c>
      <c r="DI298">
        <v>38.200000000000003</v>
      </c>
      <c r="DJ298" s="6">
        <f>(-AS298-SQRT(AS298^2-2*AV298*(50-BO298)))/AV298</f>
        <v>-2.4887595826200381E-2</v>
      </c>
      <c r="DK298" s="2">
        <f>AR298+AU298*$DJ298</f>
        <v>5.0570397185617342</v>
      </c>
      <c r="DL298" s="2">
        <f>AS298+AV298*$DJ298</f>
        <v>-143.0277075980519</v>
      </c>
      <c r="DM298" s="2">
        <f>AT298+AW298*$DJ298</f>
        <v>-5.9528582555861256</v>
      </c>
      <c r="DN298" s="4">
        <f>(-DL298-SQRT(DL298^2-2*AV298*(BO298-17/12)))/AV298</f>
        <v>0.38018705969979327</v>
      </c>
      <c r="DO298" s="12">
        <f t="shared" si="77"/>
        <v>2.9637864828409857</v>
      </c>
      <c r="DP298" s="12">
        <f t="shared" si="78"/>
        <v>-131.22325388653553</v>
      </c>
      <c r="DQ298" s="12">
        <f t="shared" si="79"/>
        <v>-9.8846639291487222</v>
      </c>
      <c r="DR298" s="5">
        <f>(2 *DK298 +AU298*$DN298)/2</f>
        <v>4.0104131007013599</v>
      </c>
      <c r="DS298" s="5">
        <f>(2 *DL298 +AV298*$DN298)/2</f>
        <v>-137.12548074229372</v>
      </c>
      <c r="DT298" s="5">
        <f>(2 *DM298 +AW298*$DN298)/2</f>
        <v>-7.9187610923674239</v>
      </c>
      <c r="DU298" s="5">
        <f>SQRT(DR298^2+DS298^2+DT298^2)</f>
        <v>137.41247272093401</v>
      </c>
      <c r="DV298" s="16">
        <f>DR298/$DU298</f>
        <v>2.9185218934571988E-2</v>
      </c>
      <c r="DW298" s="16">
        <f>DS298/$DU298</f>
        <v>-0.99791145612215915</v>
      </c>
      <c r="DX298" s="16">
        <f>DT298/$DU298</f>
        <v>-5.7627673351380172E-2</v>
      </c>
      <c r="DY298" s="16">
        <f t="shared" si="80"/>
        <v>32.403050546059831</v>
      </c>
      <c r="DZ298" s="9">
        <f>AU298+$DY298*DV298</f>
        <v>-4.5601606991352517</v>
      </c>
      <c r="EA298" s="9">
        <f>AV298+$DY298*DW298</f>
        <v>-1.2863077683366875</v>
      </c>
      <c r="EB298" s="9">
        <f>AW298+$DY298*DX298+32.174</f>
        <v>19.964921414156905</v>
      </c>
      <c r="EC298" s="9">
        <f t="shared" si="81"/>
        <v>20.519447856857212</v>
      </c>
      <c r="ED298" s="22">
        <f t="shared" si="82"/>
        <v>0.20187424401760429</v>
      </c>
      <c r="EE298" s="22">
        <f t="shared" si="83"/>
        <v>0.15244333155598144</v>
      </c>
      <c r="EF298" s="22">
        <f t="shared" si="84"/>
        <v>1653.1857867639292</v>
      </c>
      <c r="EG298" s="23">
        <f t="shared" si="85"/>
        <v>0.684832554583235</v>
      </c>
      <c r="EH298" s="12">
        <f>IF(S298="L",1,-1)</f>
        <v>-1</v>
      </c>
      <c r="EI298" s="10">
        <f>DEGREES(ATAN(DM298/SQRT(DL298^2+DK298^2)))</f>
        <v>-2.3818062842525833</v>
      </c>
      <c r="EJ298" s="10">
        <f>-DEGREES(ATAN(DK298/SQRT(DL298^2+DM298^2)))*EH298</f>
        <v>2.0232168251130576</v>
      </c>
      <c r="EK298" s="10">
        <f>DEGREES(ATAN(DQ298/SQRT(DP298^2+DO298^2)))</f>
        <v>-4.3066938948103655</v>
      </c>
      <c r="EL298" s="10">
        <f>-DEGREES(ATAN(DO298/SQRT(DP298^2+DQ298^2)))*EH298</f>
        <v>1.2901989398781046</v>
      </c>
      <c r="EM298" s="15">
        <f>(AD298-D298- (DK298/DL298)*(17/12-BO298))*12*EH298</f>
        <v>3.7593788326878759</v>
      </c>
      <c r="EN298" s="15">
        <f>(AE298-E298-(DM298/DL298)*(17/12-BO298)+0.5*32.174*DN298^2)*12</f>
        <v>17.820673641766199</v>
      </c>
      <c r="EO298" s="15">
        <f t="shared" si="86"/>
        <v>18.2128893439235</v>
      </c>
      <c r="EP298" s="15">
        <f>EM298/DN298*0.4</f>
        <v>3.9552938342050781</v>
      </c>
      <c r="EQ298" s="15">
        <f>EN298/DN298*0.4</f>
        <v>18.749374222087326</v>
      </c>
      <c r="ER298" s="17">
        <f>SIN(RADIANS(CJ298))*EH298</f>
        <v>0.39073112848927355</v>
      </c>
      <c r="ES298" s="17">
        <f t="shared" si="87"/>
        <v>0.92050485345244037</v>
      </c>
      <c r="ET298" s="16">
        <f t="shared" si="88"/>
        <v>1</v>
      </c>
      <c r="EU298" s="20">
        <f>(0.5*DZ298*DN298^2)*12*EH298</f>
        <v>3.9548139687760799</v>
      </c>
      <c r="EV298" s="20">
        <f>(0.5*EB298*DN298^2)*12</f>
        <v>17.314642027680563</v>
      </c>
      <c r="EW298" s="20">
        <f t="shared" si="89"/>
        <v>17.760556919036873</v>
      </c>
      <c r="EX298" s="14">
        <f t="shared" si="90"/>
        <v>-2.984788478797173</v>
      </c>
      <c r="EY298" s="14">
        <f t="shared" si="91"/>
        <v>0.96596318368879963</v>
      </c>
      <c r="EZ298" s="5">
        <f t="shared" si="92"/>
        <v>-3.3569639737136185</v>
      </c>
      <c r="FA298" s="5">
        <f t="shared" si="93"/>
        <v>1.0556206052923827</v>
      </c>
      <c r="FB298" s="9">
        <f>IFERROR(INDEX('Pitcher Heights'!$B:$B,MATCH(H298,'Pitcher Heights'!A:A,0)),75)</f>
        <v>76</v>
      </c>
      <c r="FC298" s="26">
        <f>(9.58+0.31*FB298+1.02*ABS(D298)-2.57*E298-1.88*BE298)</f>
        <v>7.6316999999999986</v>
      </c>
      <c r="FD298" s="26">
        <f>17.16 -0.25*FB298-0.85*ABS(D298)+2.53*E298+0.665*BE298</f>
        <v>15.307099999999998</v>
      </c>
      <c r="FE298" s="26">
        <f t="shared" si="94"/>
        <v>-3.6764061657949205</v>
      </c>
      <c r="FF298" s="26">
        <f t="shared" si="95"/>
        <v>3.4422742220873275</v>
      </c>
    </row>
    <row r="299" spans="1:162" x14ac:dyDescent="0.25">
      <c r="A299" t="s">
        <v>143</v>
      </c>
      <c r="B299" s="1">
        <v>45505</v>
      </c>
      <c r="C299">
        <v>97.7</v>
      </c>
      <c r="D299">
        <v>-2.33</v>
      </c>
      <c r="E299">
        <v>5.66</v>
      </c>
      <c r="F299" t="s">
        <v>213</v>
      </c>
      <c r="G299">
        <v>681807</v>
      </c>
      <c r="H299">
        <v>572143</v>
      </c>
      <c r="J299" t="s">
        <v>116</v>
      </c>
      <c r="O299">
        <v>11</v>
      </c>
      <c r="P299" t="s">
        <v>214</v>
      </c>
      <c r="Q299" t="s">
        <v>118</v>
      </c>
      <c r="R299" t="s">
        <v>118</v>
      </c>
      <c r="S299" t="s">
        <v>118</v>
      </c>
      <c r="T299" t="s">
        <v>120</v>
      </c>
      <c r="U299" t="s">
        <v>121</v>
      </c>
      <c r="V299" t="s">
        <v>122</v>
      </c>
      <c r="Y299">
        <v>0</v>
      </c>
      <c r="Z299">
        <v>0</v>
      </c>
      <c r="AA299">
        <v>2024</v>
      </c>
      <c r="AB299">
        <v>-0.41</v>
      </c>
      <c r="AC299">
        <v>1.51</v>
      </c>
      <c r="AD299">
        <v>-1.51</v>
      </c>
      <c r="AE299">
        <v>2.64</v>
      </c>
      <c r="AH299">
        <v>657041</v>
      </c>
      <c r="AI299">
        <v>2</v>
      </c>
      <c r="AJ299">
        <v>8</v>
      </c>
      <c r="AK299" t="s">
        <v>123</v>
      </c>
      <c r="AR299">
        <v>3.1919407561467001</v>
      </c>
      <c r="AS299">
        <v>-142.20996681941699</v>
      </c>
      <c r="AT299">
        <v>-6.2337429634547403</v>
      </c>
      <c r="AU299">
        <v>-6.32515585863114</v>
      </c>
      <c r="AV299">
        <v>31.1499583141354</v>
      </c>
      <c r="AW299">
        <v>-10.4158874417107</v>
      </c>
      <c r="AX299">
        <v>3.35</v>
      </c>
      <c r="AY299">
        <v>1.5</v>
      </c>
      <c r="BC299">
        <v>99.1</v>
      </c>
      <c r="BD299">
        <v>2538</v>
      </c>
      <c r="BE299">
        <v>7</v>
      </c>
      <c r="BF299">
        <v>746607</v>
      </c>
      <c r="BG299">
        <v>668939</v>
      </c>
      <c r="BH299">
        <v>663624</v>
      </c>
      <c r="BI299">
        <v>702616</v>
      </c>
      <c r="BJ299">
        <v>602104</v>
      </c>
      <c r="BK299">
        <v>683002</v>
      </c>
      <c r="BL299">
        <v>596103</v>
      </c>
      <c r="BM299">
        <v>656775</v>
      </c>
      <c r="BN299">
        <v>623993</v>
      </c>
      <c r="BO299">
        <v>53.54</v>
      </c>
      <c r="BW299">
        <v>72</v>
      </c>
      <c r="BX299">
        <v>1</v>
      </c>
      <c r="BY299" t="s">
        <v>144</v>
      </c>
      <c r="BZ299">
        <v>10</v>
      </c>
      <c r="CA299">
        <v>3</v>
      </c>
      <c r="CB299">
        <v>10</v>
      </c>
      <c r="CC299">
        <v>3</v>
      </c>
      <c r="CD299">
        <v>3</v>
      </c>
      <c r="CE299">
        <v>10</v>
      </c>
      <c r="CF299">
        <v>10</v>
      </c>
      <c r="CG299">
        <v>3</v>
      </c>
      <c r="CH299" t="s">
        <v>126</v>
      </c>
      <c r="CI299" t="s">
        <v>126</v>
      </c>
      <c r="CJ299">
        <v>198</v>
      </c>
      <c r="CK299">
        <v>0</v>
      </c>
      <c r="CL299">
        <v>2.8000000000000001E-2</v>
      </c>
      <c r="CP299">
        <v>-2.8000000000000001E-2</v>
      </c>
      <c r="CR299">
        <v>7</v>
      </c>
      <c r="CS299">
        <v>7</v>
      </c>
      <c r="CT299">
        <v>0.999</v>
      </c>
      <c r="CU299">
        <v>0.999</v>
      </c>
      <c r="CV299">
        <v>34</v>
      </c>
      <c r="CW299">
        <v>28</v>
      </c>
      <c r="CX299">
        <v>34</v>
      </c>
      <c r="CY299">
        <v>29</v>
      </c>
      <c r="CZ299">
        <v>1</v>
      </c>
      <c r="DA299">
        <v>4</v>
      </c>
      <c r="DB299">
        <v>1</v>
      </c>
      <c r="DC299">
        <v>3</v>
      </c>
      <c r="DD299">
        <v>3</v>
      </c>
      <c r="DE299">
        <v>1</v>
      </c>
      <c r="DF299">
        <v>0.87</v>
      </c>
      <c r="DG299">
        <v>0.41</v>
      </c>
      <c r="DH299">
        <v>0.41</v>
      </c>
      <c r="DI299">
        <v>39.6</v>
      </c>
      <c r="DJ299" s="6">
        <f>(-AS299-SQRT(AS299^2-2*AV299*(50-BO299)))/AV299</f>
        <v>-2.4825272869819327E-2</v>
      </c>
      <c r="DK299" s="2">
        <f>AR299+AU299*$DJ299</f>
        <v>3.3489644762813544</v>
      </c>
      <c r="DL299" s="2">
        <f>AS299+AV299*$DJ299</f>
        <v>-142.9832730344489</v>
      </c>
      <c r="DM299" s="2">
        <f>AT299+AW299*$DJ299</f>
        <v>-5.9751657155329481</v>
      </c>
      <c r="DN299" s="4">
        <f>(-DL299-SQRT(DL299^2-2*AV299*(BO299-17/12)))/AV299</f>
        <v>0.3802952270198029</v>
      </c>
      <c r="DO299" s="12">
        <f t="shared" si="77"/>
        <v>0.94353789308758884</v>
      </c>
      <c r="DP299" s="12">
        <f t="shared" si="78"/>
        <v>-131.13709256571738</v>
      </c>
      <c r="DQ299" s="12">
        <f t="shared" si="79"/>
        <v>-9.9362779947910322</v>
      </c>
      <c r="DR299" s="5">
        <f>(2 *DK299 +AU299*$DN299)/2</f>
        <v>2.1462511846844716</v>
      </c>
      <c r="DS299" s="5">
        <f>(2 *DL299 +AV299*$DN299)/2</f>
        <v>-137.06018280008314</v>
      </c>
      <c r="DT299" s="5">
        <f>(2 *DM299 +AW299*$DN299)/2</f>
        <v>-7.9557218551619906</v>
      </c>
      <c r="DU299" s="5">
        <f>SQRT(DR299^2+DS299^2+DT299^2)</f>
        <v>137.30766043297317</v>
      </c>
      <c r="DV299" s="16">
        <f>DR299/$DU299</f>
        <v>1.5630964637491335E-2</v>
      </c>
      <c r="DW299" s="16">
        <f>DS299/$DU299</f>
        <v>-0.99819764147091539</v>
      </c>
      <c r="DX299" s="16">
        <f>DT299/$DU299</f>
        <v>-5.7940844888589318E-2</v>
      </c>
      <c r="DY299" s="16">
        <f t="shared" si="80"/>
        <v>32.453366633448482</v>
      </c>
      <c r="DZ299" s="9">
        <f>AU299+$DY299*DV299</f>
        <v>-5.8178784324161654</v>
      </c>
      <c r="EA299" s="9">
        <f>AV299+$DY299*DW299</f>
        <v>-1.2449157171637744</v>
      </c>
      <c r="EB299" s="9">
        <f>AW299+$DY299*DX299+32.174</f>
        <v>19.877737076068144</v>
      </c>
      <c r="EC299" s="9">
        <f t="shared" si="81"/>
        <v>20.749023009831298</v>
      </c>
      <c r="ED299" s="22">
        <f t="shared" si="82"/>
        <v>0.20444461224668006</v>
      </c>
      <c r="EE299" s="22">
        <f t="shared" si="83"/>
        <v>0.15565541076508607</v>
      </c>
      <c r="EF299" s="22">
        <f t="shared" si="84"/>
        <v>1686.7319281622333</v>
      </c>
      <c r="EG299" s="23">
        <f t="shared" si="85"/>
        <v>0.66459098824359075</v>
      </c>
      <c r="EH299" s="12">
        <f>IF(S299="L",1,-1)</f>
        <v>-1</v>
      </c>
      <c r="EI299" s="10">
        <f>DEGREES(ATAN(DM299/SQRT(DL299^2+DK299^2)))</f>
        <v>-2.3923007712896811</v>
      </c>
      <c r="EJ299" s="10">
        <f>-DEGREES(ATAN(DK299/SQRT(DL299^2+DM299^2)))*EH299</f>
        <v>1.340570926496329</v>
      </c>
      <c r="EK299" s="10">
        <f>DEGREES(ATAN(DQ299/SQRT(DP299^2+DO299^2)))</f>
        <v>-4.332918952461295</v>
      </c>
      <c r="EL299" s="10">
        <f>-DEGREES(ATAN(DO299/SQRT(DP299^2+DQ299^2)))*EH299</f>
        <v>0.41106062110371372</v>
      </c>
      <c r="EM299" s="15">
        <f>(AD299-D299- (DK299/DL299)*(17/12-BO299))*12*EH299</f>
        <v>4.8100374216485005</v>
      </c>
      <c r="EN299" s="15">
        <f>(AE299-E299-(DM299/DL299)*(17/12-BO299)+0.5*32.174*DN299^2)*12</f>
        <v>17.817232917527665</v>
      </c>
      <c r="EO299" s="15">
        <f t="shared" si="86"/>
        <v>18.455087342927705</v>
      </c>
      <c r="EP299" s="15">
        <f>EM299/DN299*0.4</f>
        <v>5.0592666748331609</v>
      </c>
      <c r="EQ299" s="15">
        <f>EN299/DN299*0.4</f>
        <v>18.740422336775612</v>
      </c>
      <c r="ER299" s="17">
        <f>SIN(RADIANS(CJ299))*EH299</f>
        <v>0.30901699437494728</v>
      </c>
      <c r="ES299" s="17">
        <f t="shared" si="87"/>
        <v>0.95105651629515364</v>
      </c>
      <c r="ET299" s="16">
        <f t="shared" si="88"/>
        <v>1</v>
      </c>
      <c r="EU299" s="20">
        <f>(0.5*DZ299*DN299^2)*12*EH299</f>
        <v>5.0484451491228972</v>
      </c>
      <c r="EV299" s="20">
        <f>(0.5*EB299*DN299^2)*12</f>
        <v>17.248841907399658</v>
      </c>
      <c r="EW299" s="20">
        <f t="shared" si="89"/>
        <v>17.972460754447876</v>
      </c>
      <c r="EX299" s="14">
        <f t="shared" si="90"/>
        <v>-0.50535065473828311</v>
      </c>
      <c r="EY299" s="14">
        <f t="shared" si="91"/>
        <v>0.1560159930230931</v>
      </c>
      <c r="EZ299" s="5">
        <f t="shared" si="92"/>
        <v>-0.8928981999901513</v>
      </c>
      <c r="FA299" s="5">
        <f t="shared" si="93"/>
        <v>0.26540184124005961</v>
      </c>
      <c r="FB299" s="9">
        <f>IFERROR(INDEX('Pitcher Heights'!$B:$B,MATCH(H299,'Pitcher Heights'!A:A,0)),75)</f>
        <v>76</v>
      </c>
      <c r="FC299" s="26">
        <f>(9.58+0.31*FB299+1.02*ABS(D299)-2.57*E299-1.88*BE299)</f>
        <v>7.8104000000000049</v>
      </c>
      <c r="FD299" s="26">
        <f>17.16 -0.25*FB299-0.85*ABS(D299)+2.53*E299+0.665*BE299</f>
        <v>15.154299999999999</v>
      </c>
      <c r="FE299" s="26">
        <f t="shared" si="94"/>
        <v>-2.7511333251668439</v>
      </c>
      <c r="FF299" s="26">
        <f t="shared" si="95"/>
        <v>3.5861223367756132</v>
      </c>
    </row>
    <row r="300" spans="1:162" x14ac:dyDescent="0.25">
      <c r="A300" t="s">
        <v>143</v>
      </c>
      <c r="B300" s="1">
        <v>45505</v>
      </c>
      <c r="C300">
        <v>92.5</v>
      </c>
      <c r="D300">
        <v>2.4500000000000002</v>
      </c>
      <c r="E300">
        <v>5.81</v>
      </c>
      <c r="F300" t="s">
        <v>114</v>
      </c>
      <c r="G300">
        <v>677587</v>
      </c>
      <c r="H300">
        <v>669432</v>
      </c>
      <c r="J300" t="s">
        <v>128</v>
      </c>
      <c r="O300">
        <v>5</v>
      </c>
      <c r="P300" t="s">
        <v>191</v>
      </c>
      <c r="Q300" t="s">
        <v>118</v>
      </c>
      <c r="R300" t="s">
        <v>118</v>
      </c>
      <c r="S300" t="s">
        <v>119</v>
      </c>
      <c r="T300" t="s">
        <v>120</v>
      </c>
      <c r="U300" t="s">
        <v>121</v>
      </c>
      <c r="V300" t="s">
        <v>129</v>
      </c>
      <c r="Y300">
        <v>0</v>
      </c>
      <c r="Z300">
        <v>0</v>
      </c>
      <c r="AA300">
        <v>2024</v>
      </c>
      <c r="AB300">
        <v>1.1100000000000001</v>
      </c>
      <c r="AC300">
        <v>1.06</v>
      </c>
      <c r="AD300">
        <v>0.11</v>
      </c>
      <c r="AE300">
        <v>2.02</v>
      </c>
      <c r="AI300">
        <v>2</v>
      </c>
      <c r="AJ300">
        <v>2</v>
      </c>
      <c r="AK300" t="s">
        <v>123</v>
      </c>
      <c r="AR300">
        <v>-8.46446643736288</v>
      </c>
      <c r="AS300">
        <v>-134.36342699384201</v>
      </c>
      <c r="AT300">
        <v>-6.21543733907989</v>
      </c>
      <c r="AU300">
        <v>15.3029350484647</v>
      </c>
      <c r="AV300">
        <v>27.856890866408101</v>
      </c>
      <c r="AW300">
        <v>-18.1528919702784</v>
      </c>
      <c r="AX300">
        <v>3.16</v>
      </c>
      <c r="AY300">
        <v>1.46</v>
      </c>
      <c r="AZ300">
        <v>6</v>
      </c>
      <c r="BA300">
        <v>86.4</v>
      </c>
      <c r="BB300">
        <v>-19</v>
      </c>
      <c r="BC300">
        <v>93.3</v>
      </c>
      <c r="BD300">
        <v>2527</v>
      </c>
      <c r="BE300">
        <v>6.8</v>
      </c>
      <c r="BF300">
        <v>746607</v>
      </c>
      <c r="BG300">
        <v>668939</v>
      </c>
      <c r="BH300">
        <v>663624</v>
      </c>
      <c r="BI300">
        <v>702616</v>
      </c>
      <c r="BJ300">
        <v>602104</v>
      </c>
      <c r="BK300">
        <v>683002</v>
      </c>
      <c r="BL300">
        <v>681297</v>
      </c>
      <c r="BM300">
        <v>656775</v>
      </c>
      <c r="BN300">
        <v>623993</v>
      </c>
      <c r="BO300">
        <v>53.72</v>
      </c>
      <c r="BW300">
        <v>17</v>
      </c>
      <c r="BX300">
        <v>1</v>
      </c>
      <c r="BY300" t="s">
        <v>144</v>
      </c>
      <c r="BZ300">
        <v>2</v>
      </c>
      <c r="CA300">
        <v>1</v>
      </c>
      <c r="CB300">
        <v>2</v>
      </c>
      <c r="CC300">
        <v>1</v>
      </c>
      <c r="CD300">
        <v>1</v>
      </c>
      <c r="CE300">
        <v>2</v>
      </c>
      <c r="CF300">
        <v>2</v>
      </c>
      <c r="CG300">
        <v>1</v>
      </c>
      <c r="CH300" t="s">
        <v>126</v>
      </c>
      <c r="CI300" t="s">
        <v>126</v>
      </c>
      <c r="CJ300">
        <v>129</v>
      </c>
      <c r="CK300">
        <v>0</v>
      </c>
      <c r="CL300">
        <v>-1.6E-2</v>
      </c>
      <c r="CM300">
        <v>72.400000000000006</v>
      </c>
      <c r="CN300">
        <v>8</v>
      </c>
      <c r="CP300">
        <v>1.6E-2</v>
      </c>
      <c r="CQ300">
        <v>88</v>
      </c>
      <c r="CR300">
        <v>1</v>
      </c>
      <c r="CS300">
        <v>1</v>
      </c>
      <c r="CT300">
        <v>0.626</v>
      </c>
      <c r="CU300">
        <v>0.626</v>
      </c>
      <c r="CV300">
        <v>26</v>
      </c>
      <c r="CW300">
        <v>23</v>
      </c>
      <c r="CX300">
        <v>27</v>
      </c>
      <c r="CY300">
        <v>23</v>
      </c>
      <c r="CZ300">
        <v>1</v>
      </c>
      <c r="DA300">
        <v>0</v>
      </c>
      <c r="DB300">
        <v>6</v>
      </c>
      <c r="DC300">
        <v>2</v>
      </c>
      <c r="DD300">
        <v>6</v>
      </c>
      <c r="DE300">
        <v>1</v>
      </c>
      <c r="DF300">
        <v>1.6</v>
      </c>
      <c r="DG300">
        <v>1.1100000000000001</v>
      </c>
      <c r="DH300">
        <v>-1.1100000000000001</v>
      </c>
      <c r="DI300">
        <v>23.3</v>
      </c>
      <c r="DJ300" s="6">
        <f>(-AS300-SQRT(AS300^2-2*AV300*(50-BO300)))/AV300</f>
        <v>-2.7607098834526479E-2</v>
      </c>
      <c r="DK300" s="2">
        <f>AR300+AU300*$DJ300</f>
        <v>-8.8869360777041848</v>
      </c>
      <c r="DL300" s="2">
        <f>AS300+AV300*$DJ300</f>
        <v>-135.13247493321356</v>
      </c>
      <c r="DM300" s="2">
        <f>AT300+AW300*$DJ300</f>
        <v>-5.7142886563239319</v>
      </c>
      <c r="DN300" s="4">
        <f>(-DL300-SQRT(DL300^2-2*AV300*(BO300-17/12)))/AV300</f>
        <v>0.40386405097864519</v>
      </c>
      <c r="DO300" s="12">
        <f t="shared" si="77"/>
        <v>-2.7066307371681404</v>
      </c>
      <c r="DP300" s="12">
        <f t="shared" si="78"/>
        <v>-123.88207814023596</v>
      </c>
      <c r="DQ300" s="12">
        <f t="shared" si="79"/>
        <v>-13.045589144418287</v>
      </c>
      <c r="DR300" s="5">
        <f>(2 *DK300 +AU300*$DN300)/2</f>
        <v>-5.7967834074361626</v>
      </c>
      <c r="DS300" s="5">
        <f>(2 *DL300 +AV300*$DN300)/2</f>
        <v>-129.50727653672476</v>
      </c>
      <c r="DT300" s="5">
        <f>(2 *DM300 +AW300*$DN300)/2</f>
        <v>-9.3799389003711084</v>
      </c>
      <c r="DU300" s="5">
        <f>SQRT(DR300^2+DS300^2+DT300^2)</f>
        <v>129.97584632387327</v>
      </c>
      <c r="DV300" s="16">
        <f>DR300/$DU300</f>
        <v>-4.4598927965367983E-2</v>
      </c>
      <c r="DW300" s="16">
        <f>DS300/$DU300</f>
        <v>-0.99639494721210797</v>
      </c>
      <c r="DX300" s="16">
        <f>DT300/$DU300</f>
        <v>-7.2166784565481618E-2</v>
      </c>
      <c r="DY300" s="16">
        <f t="shared" si="80"/>
        <v>29.450818084763601</v>
      </c>
      <c r="DZ300" s="9">
        <f>AU300+$DY300*DV300</f>
        <v>13.989460134181172</v>
      </c>
      <c r="EA300" s="9">
        <f>AV300+$DY300*DW300</f>
        <v>-1.4877554645133202</v>
      </c>
      <c r="EB300" s="9">
        <f>AW300+$DY300*DX300+32.174</f>
        <v>11.895737185721273</v>
      </c>
      <c r="EC300" s="9">
        <f t="shared" si="81"/>
        <v>18.423544022792829</v>
      </c>
      <c r="ED300" s="22">
        <f t="shared" si="82"/>
        <v>0.20258879480706393</v>
      </c>
      <c r="EE300" s="22">
        <f t="shared" si="83"/>
        <v>0.15333005548807302</v>
      </c>
      <c r="EF300" s="22">
        <f t="shared" si="84"/>
        <v>1572.8127582886348</v>
      </c>
      <c r="EG300" s="23">
        <f t="shared" si="85"/>
        <v>0.62240314930298168</v>
      </c>
      <c r="EH300" s="12">
        <f>IF(S300="L",1,-1)</f>
        <v>1</v>
      </c>
      <c r="EI300" s="10">
        <f>DEGREES(ATAN(DM300/SQRT(DL300^2+DK300^2)))</f>
        <v>-2.4161861718601703</v>
      </c>
      <c r="EJ300" s="10">
        <f>-DEGREES(ATAN(DK300/SQRT(DL300^2+DM300^2)))*EH300</f>
        <v>3.7592671520868444</v>
      </c>
      <c r="EK300" s="10">
        <f>DEGREES(ATAN(DQ300/SQRT(DP300^2+DO300^2)))</f>
        <v>-6.0100387599814002</v>
      </c>
      <c r="EL300" s="10">
        <f>-DEGREES(ATAN(DO300/SQRT(DP300^2+DQ300^2)))*EH300</f>
        <v>1.2447439835100991</v>
      </c>
      <c r="EM300" s="15">
        <f>(AD300-D300- (DK300/DL300)*(17/12-BO300))*12*EH300</f>
        <v>13.196507091037631</v>
      </c>
      <c r="EN300" s="15">
        <f>(AE300-E300-(DM300/DL300)*(17/12-BO300)+0.5*32.174*DN300^2)*12</f>
        <v>12.547409650728115</v>
      </c>
      <c r="EO300" s="15">
        <f t="shared" si="86"/>
        <v>18.209483472822384</v>
      </c>
      <c r="EP300" s="15">
        <f>EM300/DN300*0.4</f>
        <v>13.070246840796845</v>
      </c>
      <c r="EQ300" s="15">
        <f>EN300/DN300*0.4</f>
        <v>12.427359771510414</v>
      </c>
      <c r="ER300" s="17">
        <f>SIN(RADIANS(CJ300))*EH300</f>
        <v>0.77714596145697101</v>
      </c>
      <c r="ES300" s="17">
        <f t="shared" si="87"/>
        <v>0.62932039104983728</v>
      </c>
      <c r="ET300" s="16">
        <f t="shared" si="88"/>
        <v>1</v>
      </c>
      <c r="EU300" s="20">
        <f>(0.5*DZ300*DN300^2)*12*EH300</f>
        <v>13.690603717540135</v>
      </c>
      <c r="EV300" s="20">
        <f>(0.5*EB300*DN300^2)*12</f>
        <v>11.641608909538421</v>
      </c>
      <c r="EW300" s="20">
        <f t="shared" si="89"/>
        <v>17.971079215043488</v>
      </c>
      <c r="EX300" s="14">
        <f t="shared" si="90"/>
        <v>-0.27554791745422413</v>
      </c>
      <c r="EY300" s="14">
        <f t="shared" si="91"/>
        <v>0.33204231033965037</v>
      </c>
      <c r="EZ300" s="5">
        <f t="shared" si="92"/>
        <v>-0.95491945008374479</v>
      </c>
      <c r="FA300" s="5">
        <f t="shared" si="93"/>
        <v>1.0878103907959833</v>
      </c>
      <c r="FB300" s="9">
        <f>IFERROR(INDEX('Pitcher Heights'!$B:$B,MATCH(H300,'Pitcher Heights'!A:A,0)),75)</f>
        <v>77</v>
      </c>
      <c r="FC300" s="26">
        <f>(9.58+0.31*FB300+1.02*ABS(D300)-2.57*E300-1.88*BE300)</f>
        <v>8.2333000000000069</v>
      </c>
      <c r="FD300" s="26">
        <f>17.16 -0.25*FB300-0.85*ABS(D300)+2.53*E300+0.665*BE300</f>
        <v>15.048799999999998</v>
      </c>
      <c r="FE300" s="26">
        <f t="shared" si="94"/>
        <v>4.8369468407968377</v>
      </c>
      <c r="FF300" s="26">
        <f t="shared" si="95"/>
        <v>-2.6214402284895844</v>
      </c>
    </row>
    <row r="301" spans="1:162" x14ac:dyDescent="0.25">
      <c r="A301" t="s">
        <v>127</v>
      </c>
      <c r="B301" s="1">
        <v>45505</v>
      </c>
      <c r="C301">
        <v>92.5</v>
      </c>
      <c r="D301">
        <v>2.46</v>
      </c>
      <c r="E301">
        <v>5.63</v>
      </c>
      <c r="F301" t="s">
        <v>114</v>
      </c>
      <c r="G301">
        <v>681807</v>
      </c>
      <c r="H301">
        <v>669432</v>
      </c>
      <c r="I301" t="s">
        <v>215</v>
      </c>
      <c r="J301" t="s">
        <v>136</v>
      </c>
      <c r="O301">
        <v>13</v>
      </c>
      <c r="P301" t="s">
        <v>216</v>
      </c>
      <c r="Q301" t="s">
        <v>118</v>
      </c>
      <c r="R301" t="s">
        <v>118</v>
      </c>
      <c r="S301" t="s">
        <v>119</v>
      </c>
      <c r="T301" t="s">
        <v>120</v>
      </c>
      <c r="U301" t="s">
        <v>121</v>
      </c>
      <c r="V301" t="s">
        <v>138</v>
      </c>
      <c r="W301">
        <v>5</v>
      </c>
      <c r="X301" t="s">
        <v>152</v>
      </c>
      <c r="Y301">
        <v>0</v>
      </c>
      <c r="Z301">
        <v>1</v>
      </c>
      <c r="AA301">
        <v>2024</v>
      </c>
      <c r="AB301">
        <v>1.43</v>
      </c>
      <c r="AC301">
        <v>0.44</v>
      </c>
      <c r="AD301">
        <v>-7.0000000000000007E-2</v>
      </c>
      <c r="AE301">
        <v>1.18</v>
      </c>
      <c r="AH301">
        <v>647304</v>
      </c>
      <c r="AI301">
        <v>1</v>
      </c>
      <c r="AJ301">
        <v>1</v>
      </c>
      <c r="AK301" t="s">
        <v>123</v>
      </c>
      <c r="AL301">
        <v>102.99</v>
      </c>
      <c r="AM301">
        <v>167.42</v>
      </c>
      <c r="AR301">
        <v>-9.6415796863372591</v>
      </c>
      <c r="AS301">
        <v>-134.310216430655</v>
      </c>
      <c r="AT301">
        <v>-6.5728751786642103</v>
      </c>
      <c r="AU301">
        <v>19.3283953063039</v>
      </c>
      <c r="AV301">
        <v>27.417216068307699</v>
      </c>
      <c r="AW301">
        <v>-25.5650650126715</v>
      </c>
      <c r="AX301">
        <v>3.31</v>
      </c>
      <c r="AY301">
        <v>1.52</v>
      </c>
      <c r="AZ301">
        <v>1</v>
      </c>
      <c r="BA301">
        <v>103.5</v>
      </c>
      <c r="BB301">
        <v>-35</v>
      </c>
      <c r="BC301">
        <v>93.4</v>
      </c>
      <c r="BD301">
        <v>2463</v>
      </c>
      <c r="BE301">
        <v>6.8</v>
      </c>
      <c r="BF301">
        <v>746607</v>
      </c>
      <c r="BG301">
        <v>668939</v>
      </c>
      <c r="BH301">
        <v>663624</v>
      </c>
      <c r="BI301">
        <v>702616</v>
      </c>
      <c r="BJ301">
        <v>602104</v>
      </c>
      <c r="BK301">
        <v>683002</v>
      </c>
      <c r="BL301">
        <v>681297</v>
      </c>
      <c r="BM301">
        <v>656775</v>
      </c>
      <c r="BN301">
        <v>623993</v>
      </c>
      <c r="BO301">
        <v>53.67</v>
      </c>
      <c r="BP301">
        <v>8.8999999999999996E-2</v>
      </c>
      <c r="BQ301">
        <v>7.3999999999999996E-2</v>
      </c>
      <c r="BR301">
        <v>0</v>
      </c>
      <c r="BS301">
        <v>1</v>
      </c>
      <c r="BT301">
        <v>0</v>
      </c>
      <c r="BU301">
        <v>0</v>
      </c>
      <c r="BV301">
        <v>2</v>
      </c>
      <c r="BW301">
        <v>10</v>
      </c>
      <c r="BX301">
        <v>2</v>
      </c>
      <c r="BY301" t="s">
        <v>130</v>
      </c>
      <c r="BZ301">
        <v>2</v>
      </c>
      <c r="CA301">
        <v>1</v>
      </c>
      <c r="CB301">
        <v>2</v>
      </c>
      <c r="CC301">
        <v>1</v>
      </c>
      <c r="CD301">
        <v>1</v>
      </c>
      <c r="CE301">
        <v>2</v>
      </c>
      <c r="CF301">
        <v>2</v>
      </c>
      <c r="CG301">
        <v>1</v>
      </c>
      <c r="CH301" t="s">
        <v>126</v>
      </c>
      <c r="CI301" t="s">
        <v>126</v>
      </c>
      <c r="CJ301">
        <v>124</v>
      </c>
      <c r="CK301">
        <v>-2.3E-2</v>
      </c>
      <c r="CL301">
        <v>-0.32200000000000001</v>
      </c>
      <c r="CM301">
        <v>72.8</v>
      </c>
      <c r="CN301">
        <v>7.6</v>
      </c>
      <c r="CO301">
        <v>9.0999999999999998E-2</v>
      </c>
      <c r="CP301">
        <v>0.32200000000000001</v>
      </c>
      <c r="CQ301">
        <v>103.5</v>
      </c>
      <c r="CR301">
        <v>1</v>
      </c>
      <c r="CS301">
        <v>1</v>
      </c>
      <c r="CT301">
        <v>0.65100000000000002</v>
      </c>
      <c r="CU301">
        <v>0.65100000000000002</v>
      </c>
      <c r="CV301">
        <v>26</v>
      </c>
      <c r="CW301">
        <v>28</v>
      </c>
      <c r="CX301">
        <v>27</v>
      </c>
      <c r="CY301">
        <v>29</v>
      </c>
      <c r="CZ301">
        <v>1</v>
      </c>
      <c r="DA301">
        <v>0</v>
      </c>
      <c r="DB301">
        <v>6</v>
      </c>
      <c r="DC301">
        <v>3</v>
      </c>
      <c r="DD301">
        <v>6</v>
      </c>
      <c r="DE301">
        <v>1</v>
      </c>
      <c r="DF301">
        <v>2.2200000000000002</v>
      </c>
      <c r="DG301">
        <v>1.43</v>
      </c>
      <c r="DH301">
        <v>-1.43</v>
      </c>
      <c r="DI301">
        <v>19.5</v>
      </c>
      <c r="DJ301" s="6">
        <f>(-AS301-SQRT(AS301^2-2*AV301*(50-BO301)))/AV301</f>
        <v>-2.7249016003081866E-2</v>
      </c>
      <c r="DK301" s="2">
        <f>AR301+AU301*$DJ301</f>
        <v>-10.168259439352626</v>
      </c>
      <c r="DL301" s="2">
        <f>AS301+AV301*$DJ301</f>
        <v>-135.05730859006027</v>
      </c>
      <c r="DM301" s="2">
        <f>AT301+AW301*$DJ301</f>
        <v>-5.8762523130140965</v>
      </c>
      <c r="DN301" s="4">
        <f>(-DL301-SQRT(DL301^2-2*AV301*(BO301-17/12)))/AV301</f>
        <v>0.40341643764999413</v>
      </c>
      <c r="DO301" s="12">
        <f t="shared" si="77"/>
        <v>-2.3708670593926398</v>
      </c>
      <c r="DP301" s="12">
        <f t="shared" si="78"/>
        <v>-123.9967529535034</v>
      </c>
      <c r="DQ301" s="12">
        <f t="shared" si="79"/>
        <v>-16.189619768716536</v>
      </c>
      <c r="DR301" s="5">
        <f>(2 *DK301 +AU301*$DN301)/2</f>
        <v>-6.2695632493726325</v>
      </c>
      <c r="DS301" s="5">
        <f>(2 *DL301 +AV301*$DN301)/2</f>
        <v>-129.52703077178182</v>
      </c>
      <c r="DT301" s="5">
        <f>(2 *DM301 +AW301*$DN301)/2</f>
        <v>-11.032936040865316</v>
      </c>
      <c r="DU301" s="5">
        <f>SQRT(DR301^2+DS301^2+DT301^2)</f>
        <v>130.14716593754096</v>
      </c>
      <c r="DV301" s="16">
        <f>DR301/$DU301</f>
        <v>-4.8172875715030664E-2</v>
      </c>
      <c r="DW301" s="16">
        <f>DS301/$DU301</f>
        <v>-0.99523512355192778</v>
      </c>
      <c r="DX301" s="16">
        <f>DT301/$DU301</f>
        <v>-8.4772772125980389E-2</v>
      </c>
      <c r="DY301" s="16">
        <f t="shared" si="80"/>
        <v>28.777938545729889</v>
      </c>
      <c r="DZ301" s="9">
        <f>AU301+$DY301*DV301</f>
        <v>17.942079249405666</v>
      </c>
      <c r="EA301" s="9">
        <f>AV301+$DY301*DW301</f>
        <v>-1.2235991558215709</v>
      </c>
      <c r="EB301" s="9">
        <f>AW301+$DY301*DX301+32.174</f>
        <v>4.1693493607358718</v>
      </c>
      <c r="EC301" s="9">
        <f t="shared" si="81"/>
        <v>18.460738792853043</v>
      </c>
      <c r="ED301" s="22">
        <f t="shared" si="82"/>
        <v>0.20246371380724765</v>
      </c>
      <c r="EE301" s="22">
        <f t="shared" si="83"/>
        <v>0.15317449345314804</v>
      </c>
      <c r="EF301" s="22">
        <f t="shared" si="84"/>
        <v>1573.288053033458</v>
      </c>
      <c r="EG301" s="23">
        <f t="shared" si="85"/>
        <v>0.63876900244963786</v>
      </c>
      <c r="EH301" s="12">
        <f>IF(S301="L",1,-1)</f>
        <v>1</v>
      </c>
      <c r="EI301" s="10">
        <f>DEGREES(ATAN(DM301/SQRT(DL301^2+DK301^2)))</f>
        <v>-2.4843072245448448</v>
      </c>
      <c r="EJ301" s="10">
        <f>-DEGREES(ATAN(DK301/SQRT(DL301^2+DM301^2)))*EH301</f>
        <v>4.301534878388205</v>
      </c>
      <c r="EK301" s="10">
        <f>DEGREES(ATAN(DQ301/SQRT(DP301^2+DO301^2)))</f>
        <v>-7.4373923789167398</v>
      </c>
      <c r="EL301" s="10">
        <f>-DEGREES(ATAN(DO301/SQRT(DP301^2+DQ301^2)))*EH301</f>
        <v>1.0861678457912538</v>
      </c>
      <c r="EM301" s="15">
        <f>(AD301-D301- (DK301/DL301)*(17/12-BO301))*12*EH301</f>
        <v>16.848888326099186</v>
      </c>
      <c r="EN301" s="15">
        <f>(AE301-E301-(DM301/DL301)*(17/12-BO301)+0.5*32.174*DN301^2)*12</f>
        <v>5.2989985051381669</v>
      </c>
      <c r="EO301" s="15">
        <f t="shared" si="86"/>
        <v>17.662514627957648</v>
      </c>
      <c r="EP301" s="15">
        <f>EM301/DN301*0.4</f>
        <v>16.706199107055081</v>
      </c>
      <c r="EQ301" s="15">
        <f>EN301/DN301*0.4</f>
        <v>5.2541225498953033</v>
      </c>
      <c r="ER301" s="17">
        <f>SIN(RADIANS(CJ301))*EH301</f>
        <v>0.82903757255504174</v>
      </c>
      <c r="ES301" s="17">
        <f t="shared" si="87"/>
        <v>0.55919290347074668</v>
      </c>
      <c r="ET301" s="16">
        <f t="shared" si="88"/>
        <v>0.99999999999999989</v>
      </c>
      <c r="EU301" s="20">
        <f>(0.5*DZ301*DN301^2)*12*EH301</f>
        <v>17.519882980419602</v>
      </c>
      <c r="EV301" s="20">
        <f>(0.5*EB301*DN301^2)*12</f>
        <v>4.0712401215706056</v>
      </c>
      <c r="EW301" s="20">
        <f t="shared" si="89"/>
        <v>17.986697745141623</v>
      </c>
      <c r="EX301" s="14">
        <f t="shared" si="90"/>
        <v>2.6082347435061486</v>
      </c>
      <c r="EY301" s="14">
        <f t="shared" si="91"/>
        <v>-5.9867936143858707</v>
      </c>
      <c r="EZ301" s="5">
        <f t="shared" si="92"/>
        <v>2.2060000737192613</v>
      </c>
      <c r="FA301" s="5">
        <f t="shared" si="93"/>
        <v>-4.5777543322640053</v>
      </c>
      <c r="FB301" s="9">
        <f>IFERROR(INDEX('Pitcher Heights'!$B:$B,MATCH(H301,'Pitcher Heights'!A:A,0)),75)</f>
        <v>77</v>
      </c>
      <c r="FC301" s="26">
        <f>(9.58+0.31*FB301+1.02*ABS(D301)-2.57*E301-1.88*BE301)</f>
        <v>8.7061000000000064</v>
      </c>
      <c r="FD301" s="26">
        <f>17.16 -0.25*FB301-0.85*ABS(D301)+2.53*E301+0.665*BE301</f>
        <v>14.584899999999999</v>
      </c>
      <c r="FE301" s="26">
        <f t="shared" si="94"/>
        <v>8.0000991070550747</v>
      </c>
      <c r="FF301" s="26">
        <f t="shared" si="95"/>
        <v>-9.3307774501046961</v>
      </c>
    </row>
    <row r="302" spans="1:162" x14ac:dyDescent="0.25">
      <c r="A302" t="s">
        <v>209</v>
      </c>
      <c r="B302" s="1">
        <v>45505</v>
      </c>
      <c r="C302">
        <v>86.7</v>
      </c>
      <c r="D302">
        <v>-1.55</v>
      </c>
      <c r="E302">
        <v>5.84</v>
      </c>
      <c r="F302" t="s">
        <v>178</v>
      </c>
      <c r="G302">
        <v>678877</v>
      </c>
      <c r="H302">
        <v>544150</v>
      </c>
      <c r="I302" t="s">
        <v>115</v>
      </c>
      <c r="J302" t="s">
        <v>116</v>
      </c>
      <c r="O302">
        <v>14</v>
      </c>
      <c r="P302" t="s">
        <v>210</v>
      </c>
      <c r="Q302" t="s">
        <v>118</v>
      </c>
      <c r="R302" t="s">
        <v>118</v>
      </c>
      <c r="S302" t="s">
        <v>118</v>
      </c>
      <c r="T302" t="s">
        <v>120</v>
      </c>
      <c r="U302" t="s">
        <v>121</v>
      </c>
      <c r="V302" t="s">
        <v>122</v>
      </c>
      <c r="Y302">
        <v>3</v>
      </c>
      <c r="Z302">
        <v>2</v>
      </c>
      <c r="AA302">
        <v>2024</v>
      </c>
      <c r="AB302">
        <v>0.09</v>
      </c>
      <c r="AC302">
        <v>0.6</v>
      </c>
      <c r="AD302">
        <v>1.24</v>
      </c>
      <c r="AE302">
        <v>1.22</v>
      </c>
      <c r="AG302">
        <v>647304</v>
      </c>
      <c r="AI302">
        <v>2</v>
      </c>
      <c r="AJ302">
        <v>5</v>
      </c>
      <c r="AK302" t="s">
        <v>123</v>
      </c>
      <c r="AR302">
        <v>6.5632761602974696</v>
      </c>
      <c r="AS302">
        <v>-126.15119475426501</v>
      </c>
      <c r="AT302">
        <v>-6.2237783692809403</v>
      </c>
      <c r="AU302">
        <v>-0.15908274939207701</v>
      </c>
      <c r="AV302">
        <v>22.107068265041399</v>
      </c>
      <c r="AW302">
        <v>-24.741199958816701</v>
      </c>
      <c r="AX302">
        <v>3.53</v>
      </c>
      <c r="AY302">
        <v>1.73</v>
      </c>
      <c r="BC302">
        <v>88.2</v>
      </c>
      <c r="BD302">
        <v>2204</v>
      </c>
      <c r="BE302">
        <v>6.9</v>
      </c>
      <c r="BF302">
        <v>746607</v>
      </c>
      <c r="BG302">
        <v>668939</v>
      </c>
      <c r="BH302">
        <v>663624</v>
      </c>
      <c r="BI302">
        <v>702616</v>
      </c>
      <c r="BJ302">
        <v>602104</v>
      </c>
      <c r="BK302">
        <v>683002</v>
      </c>
      <c r="BL302">
        <v>681297</v>
      </c>
      <c r="BM302">
        <v>656775</v>
      </c>
      <c r="BN302">
        <v>623993</v>
      </c>
      <c r="BO302">
        <v>53.55</v>
      </c>
      <c r="BQ302">
        <v>0.68913100000000005</v>
      </c>
      <c r="BR302">
        <v>0.7</v>
      </c>
      <c r="BS302">
        <v>1</v>
      </c>
      <c r="BT302">
        <v>0</v>
      </c>
      <c r="BU302">
        <v>0</v>
      </c>
      <c r="BW302">
        <v>42</v>
      </c>
      <c r="BX302">
        <v>6</v>
      </c>
      <c r="BY302" t="s">
        <v>211</v>
      </c>
      <c r="BZ302">
        <v>5</v>
      </c>
      <c r="CA302">
        <v>2</v>
      </c>
      <c r="CB302">
        <v>5</v>
      </c>
      <c r="CC302">
        <v>2</v>
      </c>
      <c r="CD302">
        <v>2</v>
      </c>
      <c r="CE302">
        <v>5</v>
      </c>
      <c r="CF302">
        <v>5</v>
      </c>
      <c r="CG302">
        <v>2</v>
      </c>
      <c r="CH302" t="s">
        <v>126</v>
      </c>
      <c r="CI302" t="s">
        <v>126</v>
      </c>
      <c r="CJ302">
        <v>195</v>
      </c>
      <c r="CK302">
        <v>3.0000000000000001E-3</v>
      </c>
      <c r="CL302">
        <v>0.127</v>
      </c>
      <c r="CP302">
        <v>-0.127</v>
      </c>
      <c r="CR302">
        <v>3</v>
      </c>
      <c r="CS302">
        <v>3</v>
      </c>
      <c r="CT302">
        <v>0.88600000000000001</v>
      </c>
      <c r="CU302">
        <v>0.88600000000000001</v>
      </c>
      <c r="CV302">
        <v>34</v>
      </c>
      <c r="CW302">
        <v>22</v>
      </c>
      <c r="CX302">
        <v>35</v>
      </c>
      <c r="CY302">
        <v>23</v>
      </c>
      <c r="CZ302">
        <v>1</v>
      </c>
      <c r="DA302">
        <v>2</v>
      </c>
      <c r="DB302">
        <v>4</v>
      </c>
      <c r="DC302">
        <v>3</v>
      </c>
      <c r="DD302">
        <v>5</v>
      </c>
      <c r="DE302">
        <v>2</v>
      </c>
      <c r="DF302">
        <v>2.4</v>
      </c>
      <c r="DG302">
        <v>-0.09</v>
      </c>
      <c r="DH302">
        <v>-0.09</v>
      </c>
      <c r="DI302">
        <v>34.5</v>
      </c>
      <c r="DJ302" s="6">
        <f>(-AS302-SQRT(AS302^2-2*AV302*(50-BO302)))/AV302</f>
        <v>-2.8071787531165491E-2</v>
      </c>
      <c r="DK302" s="2">
        <f>AR302+AU302*$DJ302</f>
        <v>6.5677418974382773</v>
      </c>
      <c r="DL302" s="2">
        <f>AS302+AV302*$DJ302</f>
        <v>-126.77177967753822</v>
      </c>
      <c r="DM302" s="2">
        <f>AT302+AW302*$DJ302</f>
        <v>-5.529248660770957</v>
      </c>
      <c r="DN302" s="4">
        <f>(-DL302-SQRT(DL302^2-2*AV302*(BO302-17/12)))/AV302</f>
        <v>0.42714628117988246</v>
      </c>
      <c r="DO302" s="12">
        <f t="shared" si="77"/>
        <v>6.4997902926355806</v>
      </c>
      <c r="DP302" s="12">
        <f t="shared" si="78"/>
        <v>-117.32882768033599</v>
      </c>
      <c r="DQ302" s="12">
        <f t="shared" si="79"/>
        <v>-16.097360215107372</v>
      </c>
      <c r="DR302" s="5">
        <f>(2 *DK302 +AU302*$DN302)/2</f>
        <v>6.5337660950369285</v>
      </c>
      <c r="DS302" s="5">
        <f>(2 *DL302 +AV302*$DN302)/2</f>
        <v>-122.0503036789371</v>
      </c>
      <c r="DT302" s="5">
        <f>(2 *DM302 +AW302*$DN302)/2</f>
        <v>-10.813304437939165</v>
      </c>
      <c r="DU302" s="5">
        <f>SQRT(DR302^2+DS302^2+DT302^2)</f>
        <v>122.70246240549932</v>
      </c>
      <c r="DV302" s="16">
        <f>DR302/$DU302</f>
        <v>5.3248858799952628E-2</v>
      </c>
      <c r="DW302" s="16">
        <f>DS302/$DU302</f>
        <v>-0.99468503961715937</v>
      </c>
      <c r="DX302" s="16">
        <f>DT302/$DU302</f>
        <v>-8.8126221967771451E-2</v>
      </c>
      <c r="DY302" s="16">
        <f t="shared" si="80"/>
        <v>22.653065634163216</v>
      </c>
      <c r="DZ302" s="9">
        <f>AU302+$DY302*DV302</f>
        <v>1.0471671439475394</v>
      </c>
      <c r="EA302" s="9">
        <f>AV302+$DY302*DW302</f>
        <v>-0.4255972227263527</v>
      </c>
      <c r="EB302" s="9">
        <f>AW302+$DY302*DX302+32.174</f>
        <v>5.4364709508565348</v>
      </c>
      <c r="EC302" s="9">
        <f t="shared" si="81"/>
        <v>5.5527388217763836</v>
      </c>
      <c r="ED302" s="22">
        <f t="shared" si="82"/>
        <v>6.851225188803084E-2</v>
      </c>
      <c r="EE302" s="22">
        <f t="shared" si="83"/>
        <v>3.7854207757022917E-2</v>
      </c>
      <c r="EF302" s="22">
        <f t="shared" si="84"/>
        <v>366.5679714711535</v>
      </c>
      <c r="EG302" s="23">
        <f t="shared" si="85"/>
        <v>0.16631940629362682</v>
      </c>
      <c r="EH302" s="12">
        <f>IF(S302="L",1,-1)</f>
        <v>-1</v>
      </c>
      <c r="EI302" s="10">
        <f>DEGREES(ATAN(DM302/SQRT(DL302^2+DK302^2)))</f>
        <v>-2.4940760370070736</v>
      </c>
      <c r="EJ302" s="10">
        <f>-DEGREES(ATAN(DK302/SQRT(DL302^2+DM302^2)))*EH302</f>
        <v>2.9628936452726107</v>
      </c>
      <c r="EK302" s="10">
        <f>DEGREES(ATAN(DQ302/SQRT(DP302^2+DO302^2)))</f>
        <v>-7.8003191337153641</v>
      </c>
      <c r="EL302" s="10">
        <f>-DEGREES(ATAN(DO302/SQRT(DP302^2+DQ302^2)))*EH302</f>
        <v>3.1414653575963087</v>
      </c>
      <c r="EM302" s="15">
        <f>(AD302-D302- (DK302/DL302)*(17/12-BO302))*12*EH302</f>
        <v>-1.0691642328549644</v>
      </c>
      <c r="EN302" s="15">
        <f>(AE302-E302-(DM302/DL302)*(17/12-BO302)+0.5*32.174*DN302^2)*12</f>
        <v>7.0676645594941636</v>
      </c>
      <c r="EO302" s="15">
        <f t="shared" si="86"/>
        <v>7.14807627843647</v>
      </c>
      <c r="EP302" s="15">
        <f>EM302/DN302*0.4</f>
        <v>-1.0012160048793322</v>
      </c>
      <c r="EQ302" s="15">
        <f>EN302/DN302*0.4</f>
        <v>6.6184956965764021</v>
      </c>
      <c r="ER302" s="17">
        <f>SIN(RADIANS(CJ302))*EH302</f>
        <v>0.25881904510252079</v>
      </c>
      <c r="ES302" s="17">
        <f t="shared" si="87"/>
        <v>0.96592582628906831</v>
      </c>
      <c r="ET302" s="16">
        <f t="shared" si="88"/>
        <v>1</v>
      </c>
      <c r="EU302" s="20">
        <f>(0.5*DZ302*DN302^2)*12*EH302</f>
        <v>-1.1463586622292916</v>
      </c>
      <c r="EV302" s="20">
        <f>(0.5*EB302*DN302^2)*12</f>
        <v>5.9514334483211391</v>
      </c>
      <c r="EW302" s="20">
        <f t="shared" si="89"/>
        <v>6.0608331335109185</v>
      </c>
      <c r="EX302" s="14">
        <f t="shared" si="90"/>
        <v>-2.7150177063703067</v>
      </c>
      <c r="EY302" s="14">
        <f t="shared" si="91"/>
        <v>9.7118195834442034E-2</v>
      </c>
      <c r="EZ302" s="5">
        <f t="shared" si="92"/>
        <v>-2.9192225095598721</v>
      </c>
      <c r="FA302" s="5">
        <f t="shared" si="93"/>
        <v>0.16315307386812794</v>
      </c>
      <c r="FB302" s="9">
        <f>IFERROR(INDEX('Pitcher Heights'!$B:$B,MATCH(H302,'Pitcher Heights'!A:A,0)),75)</f>
        <v>75</v>
      </c>
      <c r="FC302" s="26">
        <f>(9.58+0.31*FB302+1.02*ABS(D302)-2.57*E302-1.88*BE302)</f>
        <v>6.430200000000001</v>
      </c>
      <c r="FD302" s="26">
        <f>17.16 -0.25*FB302-0.85*ABS(D302)+2.53*E302+0.665*BE302</f>
        <v>16.456199999999999</v>
      </c>
      <c r="FE302" s="26">
        <f t="shared" si="94"/>
        <v>-7.431416004879333</v>
      </c>
      <c r="FF302" s="26">
        <f t="shared" si="95"/>
        <v>-9.837704303423596</v>
      </c>
    </row>
    <row r="303" spans="1:162" x14ac:dyDescent="0.25">
      <c r="A303" t="s">
        <v>143</v>
      </c>
      <c r="B303" s="1">
        <v>45505</v>
      </c>
      <c r="C303">
        <v>98.3</v>
      </c>
      <c r="D303">
        <v>-2.39</v>
      </c>
      <c r="E303">
        <v>5.82</v>
      </c>
      <c r="F303" t="s">
        <v>223</v>
      </c>
      <c r="G303">
        <v>663624</v>
      </c>
      <c r="H303">
        <v>671922</v>
      </c>
      <c r="J303" t="s">
        <v>128</v>
      </c>
      <c r="O303">
        <v>5</v>
      </c>
      <c r="P303" t="s">
        <v>190</v>
      </c>
      <c r="Q303" t="s">
        <v>118</v>
      </c>
      <c r="R303" t="s">
        <v>118</v>
      </c>
      <c r="S303" t="s">
        <v>118</v>
      </c>
      <c r="T303" t="s">
        <v>120</v>
      </c>
      <c r="U303" t="s">
        <v>121</v>
      </c>
      <c r="V303" t="s">
        <v>129</v>
      </c>
      <c r="Y303">
        <v>1</v>
      </c>
      <c r="Z303">
        <v>0</v>
      </c>
      <c r="AA303">
        <v>2024</v>
      </c>
      <c r="AB303">
        <v>-0.95</v>
      </c>
      <c r="AC303">
        <v>1.37</v>
      </c>
      <c r="AD303">
        <v>0.1</v>
      </c>
      <c r="AE303">
        <v>2.58</v>
      </c>
      <c r="AI303">
        <v>1</v>
      </c>
      <c r="AJ303">
        <v>7</v>
      </c>
      <c r="AK303" t="s">
        <v>140</v>
      </c>
      <c r="AR303">
        <v>9.1457668573084305</v>
      </c>
      <c r="AS303">
        <v>-142.75053853081999</v>
      </c>
      <c r="AT303">
        <v>-6.5957233947243701</v>
      </c>
      <c r="AU303">
        <v>-15.0820312055766</v>
      </c>
      <c r="AV303">
        <v>34.384058526683802</v>
      </c>
      <c r="AW303">
        <v>-12.007088660114601</v>
      </c>
      <c r="AX303">
        <v>3.63</v>
      </c>
      <c r="AY303">
        <v>1.79</v>
      </c>
      <c r="AZ303">
        <v>215</v>
      </c>
      <c r="BA303">
        <v>79</v>
      </c>
      <c r="BB303">
        <v>21</v>
      </c>
      <c r="BC303">
        <v>100</v>
      </c>
      <c r="BD303">
        <v>2297</v>
      </c>
      <c r="BE303">
        <v>7.4</v>
      </c>
      <c r="BF303">
        <v>746607</v>
      </c>
      <c r="BG303">
        <v>666310</v>
      </c>
      <c r="BH303">
        <v>647304</v>
      </c>
      <c r="BI303">
        <v>671289</v>
      </c>
      <c r="BJ303">
        <v>608070</v>
      </c>
      <c r="BK303">
        <v>677587</v>
      </c>
      <c r="BL303">
        <v>680757</v>
      </c>
      <c r="BM303">
        <v>657041</v>
      </c>
      <c r="BN303">
        <v>678877</v>
      </c>
      <c r="BO303">
        <v>53.08</v>
      </c>
      <c r="BW303">
        <v>52</v>
      </c>
      <c r="BX303">
        <v>2</v>
      </c>
      <c r="BY303" t="s">
        <v>144</v>
      </c>
      <c r="BZ303">
        <v>5</v>
      </c>
      <c r="CA303">
        <v>2</v>
      </c>
      <c r="CB303">
        <v>2</v>
      </c>
      <c r="CC303">
        <v>5</v>
      </c>
      <c r="CD303">
        <v>2</v>
      </c>
      <c r="CE303">
        <v>5</v>
      </c>
      <c r="CF303">
        <v>2</v>
      </c>
      <c r="CG303">
        <v>5</v>
      </c>
      <c r="CH303" t="s">
        <v>142</v>
      </c>
      <c r="CI303" t="s">
        <v>126</v>
      </c>
      <c r="CJ303">
        <v>216</v>
      </c>
      <c r="CK303">
        <v>0</v>
      </c>
      <c r="CL303">
        <v>-3.2000000000000001E-2</v>
      </c>
      <c r="CM303">
        <v>72.5</v>
      </c>
      <c r="CN303">
        <v>6.3</v>
      </c>
      <c r="CP303">
        <v>3.2000000000000001E-2</v>
      </c>
      <c r="CQ303">
        <v>88</v>
      </c>
      <c r="CR303">
        <v>3</v>
      </c>
      <c r="CS303">
        <v>-3</v>
      </c>
      <c r="CT303">
        <v>0.92400000000000004</v>
      </c>
      <c r="CU303">
        <v>7.5999999999999998E-2</v>
      </c>
      <c r="CV303">
        <v>25</v>
      </c>
      <c r="CW303">
        <v>27</v>
      </c>
      <c r="CX303">
        <v>25</v>
      </c>
      <c r="CY303">
        <v>27</v>
      </c>
      <c r="CZ303">
        <v>1</v>
      </c>
      <c r="DA303">
        <v>2</v>
      </c>
      <c r="DB303">
        <v>2</v>
      </c>
      <c r="DC303">
        <v>1</v>
      </c>
      <c r="DD303">
        <v>1</v>
      </c>
      <c r="DE303">
        <v>1</v>
      </c>
      <c r="DF303">
        <v>1</v>
      </c>
      <c r="DG303">
        <v>0.95</v>
      </c>
      <c r="DH303">
        <v>0.95</v>
      </c>
      <c r="DI303">
        <v>39</v>
      </c>
      <c r="DJ303" s="6">
        <f>(-AS303-SQRT(AS303^2-2*AV303*(50-BO303)))/AV303</f>
        <v>-2.1520324782974096E-2</v>
      </c>
      <c r="DK303" s="2">
        <f>AR303+AU303*$DJ303</f>
        <v>9.4703370672393898</v>
      </c>
      <c r="DL303" s="2">
        <f>AS303+AV303*$DJ303</f>
        <v>-143.49049463767102</v>
      </c>
      <c r="DM303" s="2">
        <f>AT303+AW303*$DJ303</f>
        <v>-6.3373269470607383</v>
      </c>
      <c r="DN303" s="4">
        <f>(-DL303-SQRT(DL303^2-2*AV303*(BO303-17/12)))/AV303</f>
        <v>0.37708352940923984</v>
      </c>
      <c r="DO303" s="12">
        <f t="shared" si="77"/>
        <v>3.7831515095802732</v>
      </c>
      <c r="DP303" s="12">
        <f t="shared" si="78"/>
        <v>-130.52483249301523</v>
      </c>
      <c r="DQ303" s="12">
        <f t="shared" si="79"/>
        <v>-10.865002316946413</v>
      </c>
      <c r="DR303" s="5">
        <f>(2 *DK303 +AU303*$DN303)/2</f>
        <v>6.6267442884098315</v>
      </c>
      <c r="DS303" s="5">
        <f>(2 *DL303 +AV303*$DN303)/2</f>
        <v>-137.00766356534314</v>
      </c>
      <c r="DT303" s="5">
        <f>(2 *DM303 +AW303*$DN303)/2</f>
        <v>-8.6011646320035755</v>
      </c>
      <c r="DU303" s="5">
        <f>SQRT(DR303^2+DS303^2+DT303^2)</f>
        <v>137.43723530588446</v>
      </c>
      <c r="DV303" s="16">
        <f>DR303/$DU303</f>
        <v>4.8216513331784866E-2</v>
      </c>
      <c r="DW303" s="16">
        <f>DS303/$DU303</f>
        <v>-0.99687441514968445</v>
      </c>
      <c r="DX303" s="16">
        <f>DT303/$DU303</f>
        <v>-6.2582491657814307E-2</v>
      </c>
      <c r="DY303" s="16">
        <f t="shared" si="80"/>
        <v>36.265886753646775</v>
      </c>
      <c r="DZ303" s="9">
        <f>AU303+$DY303*DV303</f>
        <v>-13.333416593430391</v>
      </c>
      <c r="EA303" s="9">
        <f>AV303+$DY303*DW303</f>
        <v>-1.7684761207425126</v>
      </c>
      <c r="EB303" s="9">
        <f>AW303+$DY303*DX303+32.174</f>
        <v>17.897301784662062</v>
      </c>
      <c r="EC303" s="9">
        <f t="shared" si="81"/>
        <v>22.387963663872362</v>
      </c>
      <c r="ED303" s="22">
        <f t="shared" si="82"/>
        <v>0.22017769718127303</v>
      </c>
      <c r="EE303" s="22">
        <f t="shared" si="83"/>
        <v>0.17679896659376954</v>
      </c>
      <c r="EF303" s="22">
        <f t="shared" si="84"/>
        <v>1917.6582318193368</v>
      </c>
      <c r="EG303" s="23">
        <f t="shared" si="85"/>
        <v>0.83485338781860552</v>
      </c>
      <c r="EH303" s="12">
        <f>IF(S303="L",1,-1)</f>
        <v>-1</v>
      </c>
      <c r="EI303" s="10">
        <f>DEGREES(ATAN(DM303/SQRT(DL303^2+DK303^2)))</f>
        <v>-2.5233695909451499</v>
      </c>
      <c r="EJ303" s="10">
        <f>-DEGREES(ATAN(DK303/SQRT(DL303^2+DM303^2)))*EH303</f>
        <v>3.7723640983962894</v>
      </c>
      <c r="EK303" s="10">
        <f>DEGREES(ATAN(DQ303/SQRT(DP303^2+DO303^2)))</f>
        <v>-4.7563928823820421</v>
      </c>
      <c r="EL303" s="10">
        <f>-DEGREES(ATAN(DO303/SQRT(DP303^2+DQ303^2)))*EH303</f>
        <v>1.6544858401168046</v>
      </c>
      <c r="EM303" s="15">
        <f>(AD303-D303- (DK303/DL303)*(17/12-BO303))*12*EH303</f>
        <v>11.037206279281577</v>
      </c>
      <c r="EN303" s="15">
        <f>(AE303-E303-(DM303/DL303)*(17/12-BO303)+0.5*32.174*DN303^2)*12</f>
        <v>15.950142765881234</v>
      </c>
      <c r="EO303" s="15">
        <f t="shared" si="86"/>
        <v>19.396571261524706</v>
      </c>
      <c r="EP303" s="15">
        <f>EM303/DN303*0.4</f>
        <v>11.707969633755241</v>
      </c>
      <c r="EQ303" s="15">
        <f>EN303/DN303*0.4</f>
        <v>16.919479661039155</v>
      </c>
      <c r="ER303" s="17">
        <f>SIN(RADIANS(CJ303))*EH303</f>
        <v>0.58778525229247303</v>
      </c>
      <c r="ES303" s="17">
        <f t="shared" si="87"/>
        <v>0.80901699437494756</v>
      </c>
      <c r="ET303" s="16">
        <f t="shared" si="88"/>
        <v>1</v>
      </c>
      <c r="EU303" s="20">
        <f>(0.5*DZ303*DN303^2)*12*EH303</f>
        <v>11.375430085650729</v>
      </c>
      <c r="EV303" s="20">
        <f>(0.5*EB303*DN303^2)*12</f>
        <v>15.269117539875522</v>
      </c>
      <c r="EW303" s="20">
        <f t="shared" si="89"/>
        <v>19.040650201084574</v>
      </c>
      <c r="EX303" s="14">
        <f t="shared" si="90"/>
        <v>0.18361670339350589</v>
      </c>
      <c r="EY303" s="14">
        <f t="shared" si="91"/>
        <v>-0.13509205675066127</v>
      </c>
      <c r="EZ303" s="5">
        <f t="shared" si="92"/>
        <v>-0.36381225328265465</v>
      </c>
      <c r="FA303" s="5">
        <f t="shared" si="93"/>
        <v>0.25798698270303078</v>
      </c>
      <c r="FB303" s="9">
        <f>IFERROR(INDEX('Pitcher Heights'!$B:$B,MATCH(H303,'Pitcher Heights'!A:A,0)),75)</f>
        <v>77</v>
      </c>
      <c r="FC303" s="26">
        <f>(9.58+0.31*FB303+1.02*ABS(D303)-2.57*E303-1.88*BE303)</f>
        <v>7.0184000000000069</v>
      </c>
      <c r="FD303" s="26">
        <f>17.16 -0.25*FB303-0.85*ABS(D303)+2.53*E303+0.665*BE303</f>
        <v>15.524100000000001</v>
      </c>
      <c r="FE303" s="26">
        <f t="shared" si="94"/>
        <v>4.6895696337552337</v>
      </c>
      <c r="FF303" s="26">
        <f t="shared" si="95"/>
        <v>1.3953796610391542</v>
      </c>
    </row>
    <row r="304" spans="1:162" x14ac:dyDescent="0.25">
      <c r="A304" t="s">
        <v>209</v>
      </c>
      <c r="B304" s="1">
        <v>45505</v>
      </c>
      <c r="C304">
        <v>88.9</v>
      </c>
      <c r="D304">
        <v>-2.39</v>
      </c>
      <c r="E304">
        <v>5.38</v>
      </c>
      <c r="F304" t="s">
        <v>213</v>
      </c>
      <c r="G304">
        <v>657041</v>
      </c>
      <c r="H304">
        <v>572143</v>
      </c>
      <c r="I304" t="s">
        <v>115</v>
      </c>
      <c r="J304" t="s">
        <v>208</v>
      </c>
      <c r="O304">
        <v>14</v>
      </c>
      <c r="P304" t="s">
        <v>239</v>
      </c>
      <c r="Q304" t="s">
        <v>118</v>
      </c>
      <c r="R304" t="s">
        <v>118</v>
      </c>
      <c r="S304" t="s">
        <v>118</v>
      </c>
      <c r="T304" t="s">
        <v>120</v>
      </c>
      <c r="U304" t="s">
        <v>121</v>
      </c>
      <c r="V304" t="s">
        <v>122</v>
      </c>
      <c r="Y304">
        <v>3</v>
      </c>
      <c r="Z304">
        <v>2</v>
      </c>
      <c r="AA304">
        <v>2024</v>
      </c>
      <c r="AB304">
        <v>0.41</v>
      </c>
      <c r="AC304">
        <v>0.18</v>
      </c>
      <c r="AD304">
        <v>0.61</v>
      </c>
      <c r="AE304">
        <v>0.43</v>
      </c>
      <c r="AI304">
        <v>0</v>
      </c>
      <c r="AJ304">
        <v>8</v>
      </c>
      <c r="AK304" t="s">
        <v>123</v>
      </c>
      <c r="AR304">
        <v>6.5691989702896096</v>
      </c>
      <c r="AS304">
        <v>-129.36735086904301</v>
      </c>
      <c r="AT304">
        <v>-6.5639940546569298</v>
      </c>
      <c r="AU304">
        <v>3.3415184439271499</v>
      </c>
      <c r="AV304">
        <v>24.899161426357601</v>
      </c>
      <c r="AW304">
        <v>-29.063522002471601</v>
      </c>
      <c r="AX304">
        <v>3.18</v>
      </c>
      <c r="AY304">
        <v>1.43</v>
      </c>
      <c r="BC304">
        <v>90.2</v>
      </c>
      <c r="BD304">
        <v>2333</v>
      </c>
      <c r="BE304">
        <v>6.9</v>
      </c>
      <c r="BF304">
        <v>746607</v>
      </c>
      <c r="BG304">
        <v>668939</v>
      </c>
      <c r="BH304">
        <v>663624</v>
      </c>
      <c r="BI304">
        <v>702616</v>
      </c>
      <c r="BJ304">
        <v>602104</v>
      </c>
      <c r="BK304">
        <v>683002</v>
      </c>
      <c r="BL304">
        <v>596103</v>
      </c>
      <c r="BM304">
        <v>656775</v>
      </c>
      <c r="BN304">
        <v>623993</v>
      </c>
      <c r="BO304">
        <v>53.61</v>
      </c>
      <c r="BQ304">
        <v>0.68913100000000005</v>
      </c>
      <c r="BR304">
        <v>0.7</v>
      </c>
      <c r="BS304">
        <v>1</v>
      </c>
      <c r="BT304">
        <v>0</v>
      </c>
      <c r="BU304">
        <v>0</v>
      </c>
      <c r="BW304">
        <v>69</v>
      </c>
      <c r="BX304">
        <v>6</v>
      </c>
      <c r="BY304" t="s">
        <v>211</v>
      </c>
      <c r="BZ304">
        <v>10</v>
      </c>
      <c r="CA304">
        <v>3</v>
      </c>
      <c r="CB304">
        <v>10</v>
      </c>
      <c r="CC304">
        <v>3</v>
      </c>
      <c r="CD304">
        <v>3</v>
      </c>
      <c r="CE304">
        <v>10</v>
      </c>
      <c r="CF304">
        <v>10</v>
      </c>
      <c r="CG304">
        <v>3</v>
      </c>
      <c r="CH304" t="s">
        <v>126</v>
      </c>
      <c r="CI304" t="s">
        <v>126</v>
      </c>
      <c r="CJ304">
        <v>167</v>
      </c>
      <c r="CK304">
        <v>0</v>
      </c>
      <c r="CL304">
        <v>0.33300000000000002</v>
      </c>
      <c r="CP304">
        <v>-0.33300000000000002</v>
      </c>
      <c r="CR304">
        <v>7</v>
      </c>
      <c r="CS304">
        <v>7</v>
      </c>
      <c r="CT304">
        <v>0.999</v>
      </c>
      <c r="CU304">
        <v>0.999</v>
      </c>
      <c r="CV304">
        <v>34</v>
      </c>
      <c r="CW304">
        <v>28</v>
      </c>
      <c r="CX304">
        <v>34</v>
      </c>
      <c r="CY304">
        <v>29</v>
      </c>
      <c r="CZ304">
        <v>1</v>
      </c>
      <c r="DA304">
        <v>4</v>
      </c>
      <c r="DB304">
        <v>1</v>
      </c>
      <c r="DC304">
        <v>2</v>
      </c>
      <c r="DD304">
        <v>3</v>
      </c>
      <c r="DE304">
        <v>1</v>
      </c>
      <c r="DF304">
        <v>2.69</v>
      </c>
      <c r="DG304">
        <v>-0.41</v>
      </c>
      <c r="DH304">
        <v>-0.41</v>
      </c>
      <c r="DI304">
        <v>34.299999999999997</v>
      </c>
      <c r="DJ304" s="6">
        <f>(-AS304-SQRT(AS304^2-2*AV304*(50-BO304)))/AV304</f>
        <v>-2.7830494495634437E-2</v>
      </c>
      <c r="DK304" s="2">
        <f>AR304+AU304*$DJ304</f>
        <v>6.4762028596288346</v>
      </c>
      <c r="DL304" s="2">
        <f>AS304+AV304*$DJ304</f>
        <v>-130.06030684406517</v>
      </c>
      <c r="DM304" s="2">
        <f>AT304+AW304*$DJ304</f>
        <v>-5.7551418655433935</v>
      </c>
      <c r="DN304" s="4">
        <f>(-DL304-SQRT(DL304^2-2*AV304*(BO304-17/12)))/AV304</f>
        <v>0.41802812832237446</v>
      </c>
      <c r="DO304" s="12">
        <f t="shared" si="77"/>
        <v>7.8730515604983946</v>
      </c>
      <c r="DP304" s="12">
        <f t="shared" si="78"/>
        <v>-119.65175699620823</v>
      </c>
      <c r="DQ304" s="12">
        <f t="shared" si="79"/>
        <v>-17.904511570692748</v>
      </c>
      <c r="DR304" s="5">
        <f>(2 *DK304 +AU304*$DN304)/2</f>
        <v>7.1746272100636146</v>
      </c>
      <c r="DS304" s="5">
        <f>(2 *DL304 +AV304*$DN304)/2</f>
        <v>-124.8560319201367</v>
      </c>
      <c r="DT304" s="5">
        <f>(2 *DM304 +AW304*$DN304)/2</f>
        <v>-11.829826718118071</v>
      </c>
      <c r="DU304" s="5">
        <f>SQRT(DR304^2+DS304^2+DT304^2)</f>
        <v>125.62025625919682</v>
      </c>
      <c r="DV304" s="16">
        <f>DR304/$DU304</f>
        <v>5.7113617052809915E-2</v>
      </c>
      <c r="DW304" s="16">
        <f>DS304/$DU304</f>
        <v>-0.99391639245279628</v>
      </c>
      <c r="DX304" s="16">
        <f>DT304/$DU304</f>
        <v>-9.4171330885595081E-2</v>
      </c>
      <c r="DY304" s="16">
        <f t="shared" si="80"/>
        <v>24.849756347921424</v>
      </c>
      <c r="DZ304" s="9">
        <f>AU304+$DY304*DV304</f>
        <v>4.7607779118379661</v>
      </c>
      <c r="EA304" s="9">
        <f>AV304+$DY304*DW304</f>
        <v>0.20058124370056518</v>
      </c>
      <c r="EB304" s="9">
        <f>AW304+$DY304*DX304+32.174</f>
        <v>0.77034337006187315</v>
      </c>
      <c r="EC304" s="9">
        <f t="shared" si="81"/>
        <v>4.8268693859443736</v>
      </c>
      <c r="ED304" s="22">
        <f t="shared" si="82"/>
        <v>5.6821638054948991E-2</v>
      </c>
      <c r="EE304" s="22">
        <f t="shared" si="83"/>
        <v>3.0753208517665113E-2</v>
      </c>
      <c r="EF304" s="22">
        <f t="shared" si="84"/>
        <v>304.88579077296436</v>
      </c>
      <c r="EG304" s="23">
        <f t="shared" si="85"/>
        <v>0.13068400804670569</v>
      </c>
      <c r="EH304" s="12">
        <f>IF(S304="L",1,-1)</f>
        <v>-1</v>
      </c>
      <c r="EI304" s="10">
        <f>DEGREES(ATAN(DM304/SQRT(DL304^2+DK304^2)))</f>
        <v>-2.5305425340838807</v>
      </c>
      <c r="EJ304" s="10">
        <f>-DEGREES(ATAN(DK304/SQRT(DL304^2+DM304^2)))*EH304</f>
        <v>2.8478406521112385</v>
      </c>
      <c r="EK304" s="10">
        <f>DEGREES(ATAN(DQ304/SQRT(DP304^2+DO304^2)))</f>
        <v>-8.4924130006170699</v>
      </c>
      <c r="EL304" s="10">
        <f>-DEGREES(ATAN(DO304/SQRT(DP304^2+DQ304^2)))*EH304</f>
        <v>3.723283178518753</v>
      </c>
      <c r="EM304" s="15">
        <f>(AD304-D304- (DK304/DL304)*(17/12-BO304))*12*EH304</f>
        <v>-4.8131185181205751</v>
      </c>
      <c r="EN304" s="15">
        <f>(AE304-E304-(DM304/DL304)*(17/12-BO304)+0.5*32.174*DN304^2)*12</f>
        <v>2.0484908558586294</v>
      </c>
      <c r="EO304" s="15">
        <f t="shared" si="86"/>
        <v>5.2309104997133735</v>
      </c>
      <c r="EP304" s="15">
        <f>EM304/DN304*0.4</f>
        <v>-4.6055451219864327</v>
      </c>
      <c r="EQ304" s="15">
        <f>EN304/DN304*0.4</f>
        <v>1.9601464275426714</v>
      </c>
      <c r="ER304" s="17">
        <f>SIN(RADIANS(CJ304))*EH304</f>
        <v>-0.2249510543438652</v>
      </c>
      <c r="ES304" s="17">
        <f t="shared" si="87"/>
        <v>0.97437006478523513</v>
      </c>
      <c r="ET304" s="16">
        <f t="shared" si="88"/>
        <v>0.99999999999999989</v>
      </c>
      <c r="EU304" s="20">
        <f>(0.5*DZ304*DN304^2)*12*EH304</f>
        <v>-4.9916046878907183</v>
      </c>
      <c r="EV304" s="20">
        <f>(0.5*EB304*DN304^2)*12</f>
        <v>0.80769354262985704</v>
      </c>
      <c r="EW304" s="20">
        <f t="shared" si="89"/>
        <v>5.0565290683411046</v>
      </c>
      <c r="EX304" s="14">
        <f t="shared" si="90"/>
        <v>-3.8541331426469845</v>
      </c>
      <c r="EY304" s="14">
        <f t="shared" si="91"/>
        <v>-4.1192370132780898</v>
      </c>
      <c r="EZ304" s="5">
        <f t="shared" si="92"/>
        <v>-3.6364196860316569</v>
      </c>
      <c r="FA304" s="5">
        <f t="shared" si="93"/>
        <v>-3.0483517466328571</v>
      </c>
      <c r="FB304" s="9">
        <f>IFERROR(INDEX('Pitcher Heights'!$B:$B,MATCH(H304,'Pitcher Heights'!A:A,0)),75)</f>
        <v>76</v>
      </c>
      <c r="FC304" s="26">
        <f>(9.58+0.31*FB304+1.02*ABS(D304)-2.57*E304-1.88*BE304)</f>
        <v>8.7792000000000048</v>
      </c>
      <c r="FD304" s="26">
        <f>17.16 -0.25*FB304-0.85*ABS(D304)+2.53*E304+0.665*BE304</f>
        <v>14.328399999999998</v>
      </c>
      <c r="FE304" s="26">
        <f t="shared" si="94"/>
        <v>-13.384745121986438</v>
      </c>
      <c r="FF304" s="26">
        <f t="shared" si="95"/>
        <v>-12.368253572457327</v>
      </c>
    </row>
    <row r="305" spans="1:162" x14ac:dyDescent="0.25">
      <c r="A305" t="s">
        <v>143</v>
      </c>
      <c r="B305" s="1">
        <v>45505</v>
      </c>
      <c r="C305">
        <v>92.4</v>
      </c>
      <c r="D305">
        <v>2.4300000000000002</v>
      </c>
      <c r="E305">
        <v>5.7</v>
      </c>
      <c r="F305" t="s">
        <v>114</v>
      </c>
      <c r="G305">
        <v>657041</v>
      </c>
      <c r="H305">
        <v>669432</v>
      </c>
      <c r="J305" t="s">
        <v>145</v>
      </c>
      <c r="O305">
        <v>7</v>
      </c>
      <c r="P305" t="s">
        <v>237</v>
      </c>
      <c r="Q305" t="s">
        <v>118</v>
      </c>
      <c r="R305" t="s">
        <v>118</v>
      </c>
      <c r="S305" t="s">
        <v>119</v>
      </c>
      <c r="T305" t="s">
        <v>120</v>
      </c>
      <c r="U305" t="s">
        <v>121</v>
      </c>
      <c r="V305" t="s">
        <v>129</v>
      </c>
      <c r="Y305">
        <v>1</v>
      </c>
      <c r="Z305">
        <v>0</v>
      </c>
      <c r="AA305">
        <v>2024</v>
      </c>
      <c r="AB305">
        <v>1.1200000000000001</v>
      </c>
      <c r="AC305">
        <v>1.24</v>
      </c>
      <c r="AD305">
        <v>-0.66</v>
      </c>
      <c r="AE305">
        <v>1.98</v>
      </c>
      <c r="AH305">
        <v>680757</v>
      </c>
      <c r="AI305">
        <v>0</v>
      </c>
      <c r="AJ305">
        <v>1</v>
      </c>
      <c r="AK305" t="s">
        <v>123</v>
      </c>
      <c r="AR305">
        <v>-10.404951211479201</v>
      </c>
      <c r="AS305">
        <v>-134.05413858628</v>
      </c>
      <c r="AT305">
        <v>-6.4350054045983498</v>
      </c>
      <c r="AU305">
        <v>15.739028376566599</v>
      </c>
      <c r="AV305">
        <v>28.024895925302701</v>
      </c>
      <c r="AW305">
        <v>-15.944227966667</v>
      </c>
      <c r="AX305">
        <v>3.23</v>
      </c>
      <c r="AY305">
        <v>1.53</v>
      </c>
      <c r="BC305">
        <v>93.3</v>
      </c>
      <c r="BD305">
        <v>2483</v>
      </c>
      <c r="BE305">
        <v>6.9</v>
      </c>
      <c r="BF305">
        <v>746607</v>
      </c>
      <c r="BG305">
        <v>668939</v>
      </c>
      <c r="BH305">
        <v>663624</v>
      </c>
      <c r="BI305">
        <v>702616</v>
      </c>
      <c r="BJ305">
        <v>602104</v>
      </c>
      <c r="BK305">
        <v>683002</v>
      </c>
      <c r="BL305">
        <v>681297</v>
      </c>
      <c r="BM305">
        <v>656775</v>
      </c>
      <c r="BN305">
        <v>623993</v>
      </c>
      <c r="BO305">
        <v>53.61</v>
      </c>
      <c r="BW305">
        <v>7</v>
      </c>
      <c r="BX305">
        <v>2</v>
      </c>
      <c r="BY305" t="s">
        <v>144</v>
      </c>
      <c r="BZ305">
        <v>0</v>
      </c>
      <c r="CA305">
        <v>1</v>
      </c>
      <c r="CB305">
        <v>0</v>
      </c>
      <c r="CC305">
        <v>1</v>
      </c>
      <c r="CD305">
        <v>1</v>
      </c>
      <c r="CE305">
        <v>0</v>
      </c>
      <c r="CF305">
        <v>0</v>
      </c>
      <c r="CG305">
        <v>1</v>
      </c>
      <c r="CH305" t="s">
        <v>126</v>
      </c>
      <c r="CI305" t="s">
        <v>126</v>
      </c>
      <c r="CJ305">
        <v>133</v>
      </c>
      <c r="CK305">
        <v>0</v>
      </c>
      <c r="CL305">
        <v>-7.3999999999999996E-2</v>
      </c>
      <c r="CP305">
        <v>7.3999999999999996E-2</v>
      </c>
      <c r="CR305">
        <v>-1</v>
      </c>
      <c r="CS305">
        <v>-1</v>
      </c>
      <c r="CT305">
        <v>0.48</v>
      </c>
      <c r="CU305">
        <v>0.48</v>
      </c>
      <c r="CV305">
        <v>26</v>
      </c>
      <c r="CW305">
        <v>28</v>
      </c>
      <c r="CX305">
        <v>27</v>
      </c>
      <c r="CY305">
        <v>29</v>
      </c>
      <c r="CZ305">
        <v>1</v>
      </c>
      <c r="DA305">
        <v>0</v>
      </c>
      <c r="DB305">
        <v>6</v>
      </c>
      <c r="DC305">
        <v>2</v>
      </c>
      <c r="DD305">
        <v>6</v>
      </c>
      <c r="DE305">
        <v>1</v>
      </c>
      <c r="DF305">
        <v>1.44</v>
      </c>
      <c r="DG305">
        <v>1.1200000000000001</v>
      </c>
      <c r="DH305">
        <v>-1.1200000000000001</v>
      </c>
      <c r="DI305">
        <v>22.1</v>
      </c>
      <c r="DJ305" s="6">
        <f>(-AS305-SQRT(AS305^2-2*AV305*(50-BO305)))/AV305</f>
        <v>-2.685403904322899E-2</v>
      </c>
      <c r="DK305" s="2">
        <f>AR305+AU305*$DJ305</f>
        <v>-10.827607694006009</v>
      </c>
      <c r="DL305" s="2">
        <f>AS305+AV305*$DJ305</f>
        <v>-134.80672023564051</v>
      </c>
      <c r="DM305" s="2">
        <f>AT305+AW305*$DJ305</f>
        <v>-6.0068384842673304</v>
      </c>
      <c r="DN305" s="4">
        <f>(-DL305-SQRT(DL305^2-2*AV305*(BO305-17/12)))/AV305</f>
        <v>0.40414960868906763</v>
      </c>
      <c r="DO305" s="12">
        <f t="shared" si="77"/>
        <v>-4.4666855344704857</v>
      </c>
      <c r="DP305" s="12">
        <f t="shared" si="78"/>
        <v>-123.48046951387758</v>
      </c>
      <c r="DQ305" s="12">
        <f t="shared" si="79"/>
        <v>-12.450691977845086</v>
      </c>
      <c r="DR305" s="5">
        <f>(2 *DK305 +AU305*$DN305)/2</f>
        <v>-7.6471466142382472</v>
      </c>
      <c r="DS305" s="5">
        <f>(2 *DL305 +AV305*$DN305)/2</f>
        <v>-129.14359487475906</v>
      </c>
      <c r="DT305" s="5">
        <f>(2 *DM305 +AW305*$DN305)/2</f>
        <v>-9.2287652310562081</v>
      </c>
      <c r="DU305" s="5">
        <f>SQRT(DR305^2+DS305^2+DT305^2)</f>
        <v>129.6985622750133</v>
      </c>
      <c r="DV305" s="16">
        <f>DR305/$DU305</f>
        <v>-5.8960920461270883E-2</v>
      </c>
      <c r="DW305" s="16">
        <f>DS305/$DU305</f>
        <v>-0.99572109828729261</v>
      </c>
      <c r="DX305" s="16">
        <f>DT305/$DU305</f>
        <v>-7.1155493701522313E-2</v>
      </c>
      <c r="DY305" s="16">
        <f t="shared" si="80"/>
        <v>29.987805192072873</v>
      </c>
      <c r="DZ305" s="9">
        <f>AU305+$DY305*DV305</f>
        <v>13.970919779828705</v>
      </c>
      <c r="EA305" s="9">
        <f>AV305+$DY305*DW305</f>
        <v>-1.8345943957734754</v>
      </c>
      <c r="EB305" s="9">
        <f>AW305+$DY305*DX305+32.174</f>
        <v>14.09597494986598</v>
      </c>
      <c r="EC305" s="9">
        <f t="shared" si="81"/>
        <v>19.931102475243598</v>
      </c>
      <c r="ED305" s="22">
        <f t="shared" si="82"/>
        <v>0.2201043119282875</v>
      </c>
      <c r="EE305" s="22">
        <f t="shared" si="83"/>
        <v>0.17669382195345854</v>
      </c>
      <c r="EF305" s="22">
        <f t="shared" si="84"/>
        <v>1808.6044841754003</v>
      </c>
      <c r="EG305" s="23">
        <f t="shared" si="85"/>
        <v>0.72839487884631504</v>
      </c>
      <c r="EH305" s="12">
        <f>IF(S305="L",1,-1)</f>
        <v>1</v>
      </c>
      <c r="EI305" s="10">
        <f>DEGREES(ATAN(DM305/SQRT(DL305^2+DK305^2)))</f>
        <v>-2.5431696669523074</v>
      </c>
      <c r="EJ305" s="10">
        <f>-DEGREES(ATAN(DK305/SQRT(DL305^2+DM305^2)))*EH305</f>
        <v>4.5875775128889034</v>
      </c>
      <c r="EK305" s="10">
        <f>DEGREES(ATAN(DQ305/SQRT(DP305^2+DO305^2)))</f>
        <v>-5.7540076175471153</v>
      </c>
      <c r="EL305" s="10">
        <f>-DEGREES(ATAN(DO305/SQRT(DP305^2+DQ305^2)))*EH305</f>
        <v>2.0612266488303392</v>
      </c>
      <c r="EM305" s="15">
        <f>(AD305-D305- (DK305/DL305)*(17/12-BO305))*12*EH305</f>
        <v>13.225706118031662</v>
      </c>
      <c r="EN305" s="15">
        <f>(AE305-E305-(DM305/DL305)*(17/12-BO305)+0.5*32.174*DN305^2)*12</f>
        <v>14.799336800352796</v>
      </c>
      <c r="EO305" s="15">
        <f t="shared" si="86"/>
        <v>19.847913544018088</v>
      </c>
      <c r="EP305" s="15">
        <f>EM305/DN305*0.4</f>
        <v>13.08991109597422</v>
      </c>
      <c r="EQ305" s="15">
        <f>EN305/DN305*0.4</f>
        <v>14.647384515211705</v>
      </c>
      <c r="ER305" s="17">
        <f>SIN(RADIANS(CJ305))*EH305</f>
        <v>0.73135370161917057</v>
      </c>
      <c r="ES305" s="17">
        <f t="shared" si="87"/>
        <v>0.68199836006249837</v>
      </c>
      <c r="ET305" s="16">
        <f t="shared" si="88"/>
        <v>1</v>
      </c>
      <c r="EU305" s="20">
        <f>(0.5*DZ305*DN305^2)*12*EH305</f>
        <v>13.691800881929243</v>
      </c>
      <c r="EV305" s="20">
        <f>(0.5*EB305*DN305^2)*12</f>
        <v>13.814357629401108</v>
      </c>
      <c r="EW305" s="20">
        <f t="shared" si="89"/>
        <v>19.449984270003689</v>
      </c>
      <c r="EX305" s="14">
        <f t="shared" si="90"/>
        <v>-0.53301711037259558</v>
      </c>
      <c r="EY305" s="14">
        <f t="shared" si="91"/>
        <v>0.54950025401720204</v>
      </c>
      <c r="EZ305" s="5">
        <f t="shared" si="92"/>
        <v>-1.2901389218032371</v>
      </c>
      <c r="FA305" s="5">
        <f t="shared" si="93"/>
        <v>1.26309231267021</v>
      </c>
      <c r="FB305" s="9">
        <f>IFERROR(INDEX('Pitcher Heights'!$B:$B,MATCH(H305,'Pitcher Heights'!A:A,0)),75)</f>
        <v>77</v>
      </c>
      <c r="FC305" s="26">
        <f>(9.58+0.31*FB305+1.02*ABS(D305)-2.57*E305-1.88*BE305)</f>
        <v>8.3076000000000025</v>
      </c>
      <c r="FD305" s="26">
        <f>17.16 -0.25*FB305-0.85*ABS(D305)+2.53*E305+0.665*BE305</f>
        <v>14.853999999999999</v>
      </c>
      <c r="FE305" s="26">
        <f t="shared" si="94"/>
        <v>4.782311095974217</v>
      </c>
      <c r="FF305" s="26">
        <f t="shared" si="95"/>
        <v>-0.20661548478829417</v>
      </c>
    </row>
    <row r="306" spans="1:162" x14ac:dyDescent="0.25">
      <c r="A306" t="s">
        <v>143</v>
      </c>
      <c r="B306" s="1">
        <v>45505</v>
      </c>
      <c r="C306">
        <v>98.2</v>
      </c>
      <c r="D306">
        <v>-2.5499999999999998</v>
      </c>
      <c r="E306">
        <v>5.81</v>
      </c>
      <c r="F306" t="s">
        <v>223</v>
      </c>
      <c r="G306">
        <v>656811</v>
      </c>
      <c r="H306">
        <v>671922</v>
      </c>
      <c r="J306" t="s">
        <v>145</v>
      </c>
      <c r="O306">
        <v>4</v>
      </c>
      <c r="P306" t="s">
        <v>238</v>
      </c>
      <c r="Q306" t="s">
        <v>118</v>
      </c>
      <c r="R306" t="s">
        <v>119</v>
      </c>
      <c r="S306" t="s">
        <v>118</v>
      </c>
      <c r="T306" t="s">
        <v>120</v>
      </c>
      <c r="U306" t="s">
        <v>121</v>
      </c>
      <c r="V306" t="s">
        <v>129</v>
      </c>
      <c r="Y306">
        <v>2</v>
      </c>
      <c r="Z306">
        <v>0</v>
      </c>
      <c r="AA306">
        <v>2024</v>
      </c>
      <c r="AB306">
        <v>-0.78</v>
      </c>
      <c r="AC306">
        <v>1.31</v>
      </c>
      <c r="AD306">
        <v>-0.74</v>
      </c>
      <c r="AE306">
        <v>2.4300000000000002</v>
      </c>
      <c r="AI306">
        <v>0</v>
      </c>
      <c r="AJ306">
        <v>7</v>
      </c>
      <c r="AK306" t="s">
        <v>140</v>
      </c>
      <c r="AR306">
        <v>6.8137945459433604</v>
      </c>
      <c r="AS306">
        <v>-142.721775145149</v>
      </c>
      <c r="AT306">
        <v>-6.7886347421280302</v>
      </c>
      <c r="AU306">
        <v>-12.279292799351699</v>
      </c>
      <c r="AV306">
        <v>33.5525715215148</v>
      </c>
      <c r="AW306">
        <v>-12.914766644457501</v>
      </c>
      <c r="AX306">
        <v>3.5</v>
      </c>
      <c r="AY306">
        <v>1.58</v>
      </c>
      <c r="BC306">
        <v>99.6</v>
      </c>
      <c r="BD306">
        <v>2360</v>
      </c>
      <c r="BE306">
        <v>7.2</v>
      </c>
      <c r="BF306">
        <v>746607</v>
      </c>
      <c r="BG306">
        <v>666310</v>
      </c>
      <c r="BH306">
        <v>647304</v>
      </c>
      <c r="BI306">
        <v>671289</v>
      </c>
      <c r="BJ306">
        <v>608070</v>
      </c>
      <c r="BK306">
        <v>677587</v>
      </c>
      <c r="BL306">
        <v>680757</v>
      </c>
      <c r="BM306">
        <v>657041</v>
      </c>
      <c r="BN306">
        <v>678877</v>
      </c>
      <c r="BO306">
        <v>53.31</v>
      </c>
      <c r="BW306">
        <v>51</v>
      </c>
      <c r="BX306">
        <v>3</v>
      </c>
      <c r="BY306" t="s">
        <v>144</v>
      </c>
      <c r="BZ306">
        <v>5</v>
      </c>
      <c r="CA306">
        <v>2</v>
      </c>
      <c r="CB306">
        <v>2</v>
      </c>
      <c r="CC306">
        <v>5</v>
      </c>
      <c r="CD306">
        <v>2</v>
      </c>
      <c r="CE306">
        <v>5</v>
      </c>
      <c r="CF306">
        <v>2</v>
      </c>
      <c r="CG306">
        <v>5</v>
      </c>
      <c r="CH306" t="s">
        <v>142</v>
      </c>
      <c r="CI306" t="s">
        <v>126</v>
      </c>
      <c r="CJ306">
        <v>213</v>
      </c>
      <c r="CK306">
        <v>0</v>
      </c>
      <c r="CL306">
        <v>-5.8000000000000003E-2</v>
      </c>
      <c r="CP306">
        <v>5.8000000000000003E-2</v>
      </c>
      <c r="CR306">
        <v>3</v>
      </c>
      <c r="CS306">
        <v>-3</v>
      </c>
      <c r="CT306">
        <v>0.90200000000000002</v>
      </c>
      <c r="CU306">
        <v>9.8000000000000004E-2</v>
      </c>
      <c r="CV306">
        <v>25</v>
      </c>
      <c r="CW306">
        <v>30</v>
      </c>
      <c r="CX306">
        <v>25</v>
      </c>
      <c r="CY306">
        <v>31</v>
      </c>
      <c r="CZ306">
        <v>1</v>
      </c>
      <c r="DA306">
        <v>2</v>
      </c>
      <c r="DB306">
        <v>2</v>
      </c>
      <c r="DC306">
        <v>1</v>
      </c>
      <c r="DD306">
        <v>1</v>
      </c>
      <c r="DE306">
        <v>1</v>
      </c>
      <c r="DF306">
        <v>1.07</v>
      </c>
      <c r="DG306">
        <v>0.78</v>
      </c>
      <c r="DH306">
        <v>-0.78</v>
      </c>
      <c r="DI306">
        <v>37.700000000000003</v>
      </c>
      <c r="DJ306" s="6">
        <f>(-AS306-SQRT(AS306^2-2*AV306*(50-BO306)))/AV306</f>
        <v>-2.3129094620580434E-2</v>
      </c>
      <c r="DK306" s="2">
        <f>AR306+AU306*$DJ306</f>
        <v>7.0978034709733775</v>
      </c>
      <c r="DL306" s="2">
        <f>AS306+AV306*$DJ306</f>
        <v>-143.4978157466339</v>
      </c>
      <c r="DM306" s="2">
        <f>AT306+AW306*$DJ306</f>
        <v>-6.4899278824056568</v>
      </c>
      <c r="DN306" s="4">
        <f>(-DL306-SQRT(DL306^2-2*AV306*(BO306-17/12)))/AV306</f>
        <v>0.37836864347636023</v>
      </c>
      <c r="DO306" s="12">
        <f t="shared" si="77"/>
        <v>2.4517041116336369</v>
      </c>
      <c r="DP306" s="12">
        <f t="shared" si="78"/>
        <v>-130.80257477489479</v>
      </c>
      <c r="DQ306" s="12">
        <f t="shared" si="79"/>
        <v>-11.376470618482786</v>
      </c>
      <c r="DR306" s="5">
        <f>(2 *DK306 +AU306*$DN306)/2</f>
        <v>4.7747537913035067</v>
      </c>
      <c r="DS306" s="5">
        <f>(2 *DL306 +AV306*$DN306)/2</f>
        <v>-137.15019526076435</v>
      </c>
      <c r="DT306" s="5">
        <f>(2 *DM306 +AW306*$DN306)/2</f>
        <v>-8.9331992504442219</v>
      </c>
      <c r="DU306" s="5">
        <f>SQRT(DR306^2+DS306^2+DT306^2)</f>
        <v>137.52373025293303</v>
      </c>
      <c r="DV306" s="16">
        <f>DR306/$DU306</f>
        <v>3.4719490101975864E-2</v>
      </c>
      <c r="DW306" s="16">
        <f>DS306/$DU306</f>
        <v>-0.99728385063812852</v>
      </c>
      <c r="DX306" s="16">
        <f>DT306/$DU306</f>
        <v>-6.4957511216532024E-2</v>
      </c>
      <c r="DY306" s="16">
        <f t="shared" si="80"/>
        <v>35.1388003773083</v>
      </c>
      <c r="DZ306" s="9">
        <f>AU306+$DY306*DV306</f>
        <v>-11.059291567456437</v>
      </c>
      <c r="EA306" s="9">
        <f>AV306+$DY306*DW306</f>
        <v>-1.4907866255717437</v>
      </c>
      <c r="EB306" s="9">
        <f>AW306+$DY306*DX306+32.174</f>
        <v>16.976704335898013</v>
      </c>
      <c r="EC306" s="9">
        <f t="shared" si="81"/>
        <v>20.31597560653918</v>
      </c>
      <c r="ED306" s="22">
        <f t="shared" si="82"/>
        <v>0.19954917996113058</v>
      </c>
      <c r="EE306" s="22">
        <f t="shared" si="83"/>
        <v>0.14959038590044918</v>
      </c>
      <c r="EF306" s="22">
        <f t="shared" si="84"/>
        <v>1623.5602242111165</v>
      </c>
      <c r="EG306" s="23">
        <f t="shared" si="85"/>
        <v>0.68794924754708331</v>
      </c>
      <c r="EH306" s="12">
        <f>IF(S306="L",1,-1)</f>
        <v>-1</v>
      </c>
      <c r="EI306" s="10">
        <f>DEGREES(ATAN(DM306/SQRT(DL306^2+DK306^2)))</f>
        <v>-2.5863748595384055</v>
      </c>
      <c r="EJ306" s="10">
        <f>-DEGREES(ATAN(DK306/SQRT(DL306^2+DM306^2)))*EH306</f>
        <v>2.8288148349031452</v>
      </c>
      <c r="EK306" s="10">
        <f>DEGREES(ATAN(DQ306/SQRT(DP306^2+DO306^2)))</f>
        <v>-4.9698867216548699</v>
      </c>
      <c r="EL306" s="10">
        <f>-DEGREES(ATAN(DO306/SQRT(DP306^2+DQ306^2)))*EH306</f>
        <v>1.0697627915656094</v>
      </c>
      <c r="EM306" s="15">
        <f>(AD306-D306- (DK306/DL306)*(17/12-BO306))*12*EH306</f>
        <v>9.0814735586539612</v>
      </c>
      <c r="EN306" s="15">
        <f>(AE306-E306-(DM306/DL306)*(17/12-BO306)+0.5*32.174*DN306^2)*12</f>
        <v>15.240275301579512</v>
      </c>
      <c r="EO306" s="15">
        <f t="shared" si="86"/>
        <v>17.740889303089219</v>
      </c>
      <c r="EP306" s="15">
        <f>EM306/DN306*0.4</f>
        <v>9.6006619102635611</v>
      </c>
      <c r="EQ306" s="15">
        <f>EN306/DN306*0.4</f>
        <v>16.11156269352082</v>
      </c>
      <c r="ER306" s="17">
        <f>SIN(RADIANS(CJ306))*EH306</f>
        <v>0.54463903501502708</v>
      </c>
      <c r="ES306" s="17">
        <f t="shared" si="87"/>
        <v>0.83867056794542405</v>
      </c>
      <c r="ET306" s="16">
        <f t="shared" si="88"/>
        <v>1</v>
      </c>
      <c r="EU306" s="20">
        <f>(0.5*DZ306*DN306^2)*12*EH306</f>
        <v>9.4996768958487579</v>
      </c>
      <c r="EV306" s="20">
        <f>(0.5*EB306*DN306^2)*12</f>
        <v>14.582598258097786</v>
      </c>
      <c r="EW306" s="20">
        <f t="shared" si="89"/>
        <v>17.403908557637255</v>
      </c>
      <c r="EX306" s="14">
        <f t="shared" si="90"/>
        <v>2.0828933527431204E-2</v>
      </c>
      <c r="EY306" s="14">
        <f t="shared" si="91"/>
        <v>-1.3547616406077267E-2</v>
      </c>
      <c r="EZ306" s="5">
        <f t="shared" si="92"/>
        <v>-0.58090727168896805</v>
      </c>
      <c r="FA306" s="5">
        <f t="shared" si="93"/>
        <v>0.36151359390077786</v>
      </c>
      <c r="FB306" s="9">
        <f>IFERROR(INDEX('Pitcher Heights'!$B:$B,MATCH(H306,'Pitcher Heights'!A:A,0)),75)</f>
        <v>77</v>
      </c>
      <c r="FC306" s="26">
        <f>(9.58+0.31*FB306+1.02*ABS(D306)-2.57*E306-1.88*BE306)</f>
        <v>7.583300000000003</v>
      </c>
      <c r="FD306" s="26">
        <f>17.16 -0.25*FB306-0.85*ABS(D306)+2.53*E306+0.665*BE306</f>
        <v>15.229799999999997</v>
      </c>
      <c r="FE306" s="26">
        <f t="shared" si="94"/>
        <v>2.017361910263558</v>
      </c>
      <c r="FF306" s="26">
        <f t="shared" si="95"/>
        <v>0.88176269352082315</v>
      </c>
    </row>
    <row r="307" spans="1:162" x14ac:dyDescent="0.25">
      <c r="A307" t="s">
        <v>143</v>
      </c>
      <c r="B307" s="1">
        <v>45505</v>
      </c>
      <c r="C307">
        <v>90.8</v>
      </c>
      <c r="D307">
        <v>-1.36</v>
      </c>
      <c r="E307">
        <v>5.33</v>
      </c>
      <c r="F307" t="s">
        <v>134</v>
      </c>
      <c r="G307">
        <v>623993</v>
      </c>
      <c r="H307">
        <v>594902</v>
      </c>
      <c r="J307" t="s">
        <v>116</v>
      </c>
      <c r="O307">
        <v>14</v>
      </c>
      <c r="P307" t="s">
        <v>137</v>
      </c>
      <c r="Q307" t="s">
        <v>118</v>
      </c>
      <c r="R307" t="s">
        <v>119</v>
      </c>
      <c r="S307" t="s">
        <v>118</v>
      </c>
      <c r="T307" t="s">
        <v>120</v>
      </c>
      <c r="U307" t="s">
        <v>121</v>
      </c>
      <c r="V307" t="s">
        <v>122</v>
      </c>
      <c r="Y307">
        <v>0</v>
      </c>
      <c r="Z307">
        <v>0</v>
      </c>
      <c r="AA307">
        <v>2024</v>
      </c>
      <c r="AB307">
        <v>-0.64</v>
      </c>
      <c r="AC307">
        <v>1.33</v>
      </c>
      <c r="AD307">
        <v>1.27</v>
      </c>
      <c r="AE307">
        <v>1.53</v>
      </c>
      <c r="AH307">
        <v>683002</v>
      </c>
      <c r="AI307">
        <v>2</v>
      </c>
      <c r="AJ307">
        <v>6</v>
      </c>
      <c r="AK307" t="s">
        <v>140</v>
      </c>
      <c r="AR307">
        <v>8.0268302184550304</v>
      </c>
      <c r="AS307">
        <v>-132.03785525842099</v>
      </c>
      <c r="AT307">
        <v>-6.52711409045944</v>
      </c>
      <c r="AU307">
        <v>-9.1661162441287107</v>
      </c>
      <c r="AV307">
        <v>25.974391605325099</v>
      </c>
      <c r="AW307">
        <v>-15.378412423003599</v>
      </c>
      <c r="AX307">
        <v>3.33</v>
      </c>
      <c r="AY307">
        <v>1.57</v>
      </c>
      <c r="BC307">
        <v>91.7</v>
      </c>
      <c r="BD307">
        <v>1999</v>
      </c>
      <c r="BE307">
        <v>6.7</v>
      </c>
      <c r="BF307">
        <v>746607</v>
      </c>
      <c r="BG307">
        <v>666310</v>
      </c>
      <c r="BH307">
        <v>647304</v>
      </c>
      <c r="BI307">
        <v>671289</v>
      </c>
      <c r="BJ307">
        <v>608070</v>
      </c>
      <c r="BK307">
        <v>677587</v>
      </c>
      <c r="BL307">
        <v>680757</v>
      </c>
      <c r="BM307">
        <v>657041</v>
      </c>
      <c r="BN307">
        <v>678877</v>
      </c>
      <c r="BO307">
        <v>53.77</v>
      </c>
      <c r="BW307">
        <v>47</v>
      </c>
      <c r="BX307">
        <v>1</v>
      </c>
      <c r="BY307" t="s">
        <v>144</v>
      </c>
      <c r="BZ307">
        <v>5</v>
      </c>
      <c r="CA307">
        <v>2</v>
      </c>
      <c r="CB307">
        <v>2</v>
      </c>
      <c r="CC307">
        <v>5</v>
      </c>
      <c r="CD307">
        <v>2</v>
      </c>
      <c r="CE307">
        <v>5</v>
      </c>
      <c r="CF307">
        <v>2</v>
      </c>
      <c r="CG307">
        <v>5</v>
      </c>
      <c r="CH307" t="s">
        <v>142</v>
      </c>
      <c r="CI307" t="s">
        <v>126</v>
      </c>
      <c r="CJ307">
        <v>219</v>
      </c>
      <c r="CK307">
        <v>0</v>
      </c>
      <c r="CL307">
        <v>2.8000000000000001E-2</v>
      </c>
      <c r="CP307">
        <v>-2.8000000000000001E-2</v>
      </c>
      <c r="CR307">
        <v>3</v>
      </c>
      <c r="CS307">
        <v>-3</v>
      </c>
      <c r="CT307">
        <v>0.89700000000000002</v>
      </c>
      <c r="CU307">
        <v>0.10299999999999999</v>
      </c>
      <c r="CV307">
        <v>32</v>
      </c>
      <c r="CW307">
        <v>29</v>
      </c>
      <c r="CX307">
        <v>32</v>
      </c>
      <c r="CY307">
        <v>30</v>
      </c>
      <c r="CZ307">
        <v>3</v>
      </c>
      <c r="DA307">
        <v>2</v>
      </c>
      <c r="DB307">
        <v>6</v>
      </c>
      <c r="DC307">
        <v>1</v>
      </c>
      <c r="DD307">
        <v>6</v>
      </c>
      <c r="DE307">
        <v>1</v>
      </c>
      <c r="DF307">
        <v>1.42</v>
      </c>
      <c r="DG307">
        <v>0.64</v>
      </c>
      <c r="DH307">
        <v>-0.64</v>
      </c>
      <c r="DI307">
        <v>39.299999999999997</v>
      </c>
      <c r="DJ307" s="6">
        <f>(-AS307-SQRT(AS307^2-2*AV307*(50-BO307)))/AV307</f>
        <v>-2.847267822286997E-2</v>
      </c>
      <c r="DK307" s="2">
        <f>AR307+AU307*$DJ307</f>
        <v>8.2878140968275282</v>
      </c>
      <c r="DL307" s="2">
        <f>AS307+AV307*$DJ307</f>
        <v>-132.77741575263423</v>
      </c>
      <c r="DM307" s="2">
        <f>AT307+AW307*$DJ307</f>
        <v>-6.0892495019606727</v>
      </c>
      <c r="DN307" s="4">
        <f>(-DL307-SQRT(DL307^2-2*AV307*(BO307-17/12)))/AV307</f>
        <v>0.41080038055787826</v>
      </c>
      <c r="DO307" s="12">
        <f t="shared" si="77"/>
        <v>4.5223700555017041</v>
      </c>
      <c r="DP307" s="12">
        <f t="shared" si="78"/>
        <v>-122.10712579640732</v>
      </c>
      <c r="DQ307" s="12">
        <f t="shared" si="79"/>
        <v>-12.406707177706554</v>
      </c>
      <c r="DR307" s="5">
        <f>(2 *DK307 +AU307*$DN307)/2</f>
        <v>6.4050920761646157</v>
      </c>
      <c r="DS307" s="5">
        <f>(2 *DL307 +AV307*$DN307)/2</f>
        <v>-127.44227077452078</v>
      </c>
      <c r="DT307" s="5">
        <f>(2 *DM307 +AW307*$DN307)/2</f>
        <v>-9.2479783398336135</v>
      </c>
      <c r="DU307" s="5">
        <f>SQRT(DR307^2+DS307^2+DT307^2)</f>
        <v>127.93780789135185</v>
      </c>
      <c r="DV307" s="16">
        <f>DR307/$DU307</f>
        <v>5.0064106785415521E-2</v>
      </c>
      <c r="DW307" s="16">
        <f>DS307/$DU307</f>
        <v>-0.99612673434852117</v>
      </c>
      <c r="DX307" s="16">
        <f>DT307/$DU307</f>
        <v>-7.2284952292501675E-2</v>
      </c>
      <c r="DY307" s="16">
        <f t="shared" si="80"/>
        <v>27.546747555683446</v>
      </c>
      <c r="DZ307" s="9">
        <f>AU307+$DY307*DV307</f>
        <v>-7.7870129329100912</v>
      </c>
      <c r="EA307" s="9">
        <f>AV307+$DY307*DW307</f>
        <v>-1.4656600792409584</v>
      </c>
      <c r="EB307" s="9">
        <f>AW307+$DY307*DX307+32.174</f>
        <v>14.804372244120234</v>
      </c>
      <c r="EC307" s="9">
        <f t="shared" si="81"/>
        <v>16.791520700272123</v>
      </c>
      <c r="ED307" s="22">
        <f t="shared" si="82"/>
        <v>0.1905722981354995</v>
      </c>
      <c r="EE307" s="22">
        <f t="shared" si="83"/>
        <v>0.13901372714694377</v>
      </c>
      <c r="EF307" s="22">
        <f t="shared" si="84"/>
        <v>1403.6010009994943</v>
      </c>
      <c r="EG307" s="23">
        <f t="shared" si="85"/>
        <v>0.70215157628789115</v>
      </c>
      <c r="EH307" s="12">
        <f>IF(S307="L",1,-1)</f>
        <v>-1</v>
      </c>
      <c r="EI307" s="10">
        <f>DEGREES(ATAN(DM307/SQRT(DL307^2+DK307^2)))</f>
        <v>-2.6206848122343147</v>
      </c>
      <c r="EJ307" s="10">
        <f>-DEGREES(ATAN(DK307/SQRT(DL307^2+DM307^2)))*EH307</f>
        <v>3.5679627218945114</v>
      </c>
      <c r="EK307" s="10">
        <f>DEGREES(ATAN(DQ307/SQRT(DP307^2+DO307^2)))</f>
        <v>-5.7976859154465696</v>
      </c>
      <c r="EL307" s="10">
        <f>-DEGREES(ATAN(DO307/SQRT(DP307^2+DQ307^2)))*EH307</f>
        <v>2.1101875040490943</v>
      </c>
      <c r="EM307" s="15">
        <f>(AD307-D307- (DK307/DL307)*(17/12-BO307))*12*EH307</f>
        <v>7.6540206877586279</v>
      </c>
      <c r="EN307" s="15">
        <f>(AE307-E307-(DM307/DL307)*(17/12-BO307)+0.5*32.174*DN307^2)*12</f>
        <v>15.788968918028811</v>
      </c>
      <c r="EO307" s="15">
        <f t="shared" si="86"/>
        <v>17.546383450247433</v>
      </c>
      <c r="EP307" s="15">
        <f>EM307/DN307*0.4</f>
        <v>7.4527883127705543</v>
      </c>
      <c r="EQ307" s="15">
        <f>EN307/DN307*0.4</f>
        <v>15.37386006954225</v>
      </c>
      <c r="ER307" s="17">
        <f>SIN(RADIANS(CJ307))*EH307</f>
        <v>0.62932039104983761</v>
      </c>
      <c r="ES307" s="17">
        <f t="shared" si="87"/>
        <v>0.77714596145697079</v>
      </c>
      <c r="ET307" s="16">
        <f t="shared" si="88"/>
        <v>1</v>
      </c>
      <c r="EU307" s="20">
        <f>(0.5*DZ307*DN307^2)*12*EH307</f>
        <v>7.8846754375950781</v>
      </c>
      <c r="EV307" s="20">
        <f>(0.5*EB307*DN307^2)*12</f>
        <v>14.990044476349254</v>
      </c>
      <c r="EW307" s="20">
        <f t="shared" si="89"/>
        <v>16.937223507976267</v>
      </c>
      <c r="EX307" s="14">
        <f t="shared" si="90"/>
        <v>-2.7742646837430485</v>
      </c>
      <c r="EY307" s="14">
        <f t="shared" si="91"/>
        <v>1.8273496288314313</v>
      </c>
      <c r="EZ307" s="5">
        <f t="shared" si="92"/>
        <v>-3.3882762066614855</v>
      </c>
      <c r="FA307" s="5">
        <f t="shared" si="93"/>
        <v>2.1528678814935898</v>
      </c>
      <c r="FB307" s="9">
        <f>IFERROR(INDEX('Pitcher Heights'!$B:$B,MATCH(H307,'Pitcher Heights'!A:A,0)),75)</f>
        <v>76</v>
      </c>
      <c r="FC307" s="26">
        <f>(9.58+0.31*FB307+1.02*ABS(D307)-2.57*E307-1.88*BE307)</f>
        <v>8.2331000000000003</v>
      </c>
      <c r="FD307" s="26">
        <f>17.16 -0.25*FB307-0.85*ABS(D307)+2.53*E307+0.665*BE307</f>
        <v>14.9444</v>
      </c>
      <c r="FE307" s="26">
        <f t="shared" si="94"/>
        <v>-0.78031168722944599</v>
      </c>
      <c r="FF307" s="26">
        <f t="shared" si="95"/>
        <v>0.42946006954224991</v>
      </c>
    </row>
    <row r="308" spans="1:162" x14ac:dyDescent="0.25">
      <c r="A308" t="s">
        <v>143</v>
      </c>
      <c r="B308" s="1">
        <v>45505</v>
      </c>
      <c r="C308">
        <v>90.7</v>
      </c>
      <c r="D308">
        <v>2.58</v>
      </c>
      <c r="E308">
        <v>5.86</v>
      </c>
      <c r="F308" t="s">
        <v>114</v>
      </c>
      <c r="G308">
        <v>680757</v>
      </c>
      <c r="H308">
        <v>669432</v>
      </c>
      <c r="J308" t="s">
        <v>145</v>
      </c>
      <c r="O308">
        <v>8</v>
      </c>
      <c r="P308" t="s">
        <v>187</v>
      </c>
      <c r="Q308" t="s">
        <v>118</v>
      </c>
      <c r="R308" t="s">
        <v>119</v>
      </c>
      <c r="S308" t="s">
        <v>119</v>
      </c>
      <c r="T308" t="s">
        <v>120</v>
      </c>
      <c r="U308" t="s">
        <v>121</v>
      </c>
      <c r="V308" t="s">
        <v>129</v>
      </c>
      <c r="Y308">
        <v>1</v>
      </c>
      <c r="Z308">
        <v>1</v>
      </c>
      <c r="AA308">
        <v>2024</v>
      </c>
      <c r="AB308">
        <v>1.26</v>
      </c>
      <c r="AC308">
        <v>1.32</v>
      </c>
      <c r="AD308">
        <v>-0.25</v>
      </c>
      <c r="AE308">
        <v>1.95</v>
      </c>
      <c r="AI308">
        <v>0</v>
      </c>
      <c r="AJ308">
        <v>3</v>
      </c>
      <c r="AK308" t="s">
        <v>123</v>
      </c>
      <c r="AR308">
        <v>-9.7497344739934793</v>
      </c>
      <c r="AS308">
        <v>-131.646434856561</v>
      </c>
      <c r="AT308">
        <v>-6.6743688493189604</v>
      </c>
      <c r="AU308">
        <v>16.6928665030959</v>
      </c>
      <c r="AV308">
        <v>26.937065308691398</v>
      </c>
      <c r="AW308">
        <v>-15.513312169528501</v>
      </c>
      <c r="AX308">
        <v>3.23</v>
      </c>
      <c r="AY308">
        <v>1.5</v>
      </c>
      <c r="BC308">
        <v>90.8</v>
      </c>
      <c r="BD308">
        <v>2503</v>
      </c>
      <c r="BE308">
        <v>6.4</v>
      </c>
      <c r="BF308">
        <v>746607</v>
      </c>
      <c r="BG308">
        <v>668939</v>
      </c>
      <c r="BH308">
        <v>663624</v>
      </c>
      <c r="BI308">
        <v>702616</v>
      </c>
      <c r="BJ308">
        <v>602104</v>
      </c>
      <c r="BK308">
        <v>683002</v>
      </c>
      <c r="BL308">
        <v>681297</v>
      </c>
      <c r="BM308">
        <v>656775</v>
      </c>
      <c r="BN308">
        <v>623993</v>
      </c>
      <c r="BO308">
        <v>54.09</v>
      </c>
      <c r="BW308">
        <v>21</v>
      </c>
      <c r="BX308">
        <v>3</v>
      </c>
      <c r="BY308" t="s">
        <v>144</v>
      </c>
      <c r="BZ308">
        <v>2</v>
      </c>
      <c r="CA308">
        <v>1</v>
      </c>
      <c r="CB308">
        <v>2</v>
      </c>
      <c r="CC308">
        <v>1</v>
      </c>
      <c r="CD308">
        <v>1</v>
      </c>
      <c r="CE308">
        <v>2</v>
      </c>
      <c r="CF308">
        <v>2</v>
      </c>
      <c r="CG308">
        <v>1</v>
      </c>
      <c r="CH308" t="s">
        <v>126</v>
      </c>
      <c r="CI308" t="s">
        <v>126</v>
      </c>
      <c r="CJ308">
        <v>127</v>
      </c>
      <c r="CK308">
        <v>0</v>
      </c>
      <c r="CL308">
        <v>-5.0999999999999997E-2</v>
      </c>
      <c r="CP308">
        <v>5.0999999999999997E-2</v>
      </c>
      <c r="CR308">
        <v>1</v>
      </c>
      <c r="CS308">
        <v>1</v>
      </c>
      <c r="CT308">
        <v>0.67300000000000004</v>
      </c>
      <c r="CU308">
        <v>0.67300000000000004</v>
      </c>
      <c r="CV308">
        <v>26</v>
      </c>
      <c r="CW308">
        <v>26</v>
      </c>
      <c r="CX308">
        <v>27</v>
      </c>
      <c r="CY308">
        <v>27</v>
      </c>
      <c r="CZ308">
        <v>2</v>
      </c>
      <c r="DA308">
        <v>1</v>
      </c>
      <c r="DB308">
        <v>6</v>
      </c>
      <c r="DC308">
        <v>2</v>
      </c>
      <c r="DD308">
        <v>6</v>
      </c>
      <c r="DE308">
        <v>1</v>
      </c>
      <c r="DF308">
        <v>1.45</v>
      </c>
      <c r="DG308">
        <v>1.26</v>
      </c>
      <c r="DH308">
        <v>1.26</v>
      </c>
      <c r="DI308">
        <v>28.1</v>
      </c>
      <c r="DJ308" s="6">
        <f>(-AS308-SQRT(AS308^2-2*AV308*(50-BO308)))/AV308</f>
        <v>-3.0969937288668804E-2</v>
      </c>
      <c r="DK308" s="2">
        <f>AR308+AU308*$DJ308</f>
        <v>-10.26671150276248</v>
      </c>
      <c r="DL308" s="2">
        <f>AS308+AV308*$DJ308</f>
        <v>-132.48067407991195</v>
      </c>
      <c r="DM308" s="2">
        <f>AT308+AW308*$DJ308</f>
        <v>-6.1939225442891201</v>
      </c>
      <c r="DN308" s="4">
        <f>(-DL308-SQRT(DL308^2-2*AV308*(BO308-17/12)))/AV308</f>
        <v>0.41511106012920856</v>
      </c>
      <c r="DO308" s="12">
        <f t="shared" si="77"/>
        <v>-3.3373179920669864</v>
      </c>
      <c r="DP308" s="12">
        <f t="shared" si="78"/>
        <v>-121.29880034285134</v>
      </c>
      <c r="DQ308" s="12">
        <f t="shared" si="79"/>
        <v>-12.633670005097448</v>
      </c>
      <c r="DR308" s="5">
        <f>(2 *DK308 +AU308*$DN308)/2</f>
        <v>-6.8020147474147326</v>
      </c>
      <c r="DS308" s="5">
        <f>(2 *DL308 +AV308*$DN308)/2</f>
        <v>-126.88973721138164</v>
      </c>
      <c r="DT308" s="5">
        <f>(2 *DM308 +AW308*$DN308)/2</f>
        <v>-9.4137962746932846</v>
      </c>
      <c r="DU308" s="5">
        <f>SQRT(DR308^2+DS308^2+DT308^2)</f>
        <v>127.42014116496249</v>
      </c>
      <c r="DV308" s="16">
        <f>DR308/$DU308</f>
        <v>-5.3382571116512977E-2</v>
      </c>
      <c r="DW308" s="16">
        <f>DS308/$DU308</f>
        <v>-0.99583736174884496</v>
      </c>
      <c r="DX308" s="16">
        <f>DT308/$DU308</f>
        <v>-7.3879970533903744E-2</v>
      </c>
      <c r="DY308" s="16">
        <f t="shared" si="80"/>
        <v>28.946935309493355</v>
      </c>
      <c r="DZ308" s="9">
        <f>AU308+$DY308*DV308</f>
        <v>15.14760467033177</v>
      </c>
      <c r="EA308" s="9">
        <f>AV308+$DY308*DW308</f>
        <v>-1.8893743806289507</v>
      </c>
      <c r="EB308" s="9">
        <f>AW308+$DY308*DX308+32.174</f>
        <v>14.522089102759313</v>
      </c>
      <c r="EC308" s="9">
        <f t="shared" si="81"/>
        <v>21.069189227573865</v>
      </c>
      <c r="ED308" s="22">
        <f t="shared" si="82"/>
        <v>0.24106780430148164</v>
      </c>
      <c r="EE308" s="22">
        <f t="shared" si="83"/>
        <v>0.20981540994456363</v>
      </c>
      <c r="EF308" s="22">
        <f t="shared" si="84"/>
        <v>2109.9032464116435</v>
      </c>
      <c r="EG308" s="23">
        <f t="shared" si="85"/>
        <v>0.84294975885403256</v>
      </c>
      <c r="EH308" s="12">
        <f>IF(S308="L",1,-1)</f>
        <v>1</v>
      </c>
      <c r="EI308" s="10">
        <f>DEGREES(ATAN(DM308/SQRT(DL308^2+DK308^2)))</f>
        <v>-2.6688331084211439</v>
      </c>
      <c r="EJ308" s="10">
        <f>-DEGREES(ATAN(DK308/SQRT(DL308^2+DM308^2)))*EH308</f>
        <v>4.4265162228297044</v>
      </c>
      <c r="EK308" s="10">
        <f>DEGREES(ATAN(DQ308/SQRT(DP308^2+DO308^2)))</f>
        <v>-5.9438721159542318</v>
      </c>
      <c r="EL308" s="10">
        <f>-DEGREES(ATAN(DO308/SQRT(DP308^2+DQ308^2)))*EH308</f>
        <v>1.5675176354922267</v>
      </c>
      <c r="EM308" s="15">
        <f>(AD308-D308- (DK308/DL308)*(17/12-BO308))*12*EH308</f>
        <v>15.023620076930854</v>
      </c>
      <c r="EN308" s="15">
        <f>(AE308-E308-(DM308/DL308)*(17/12-BO308)+0.5*32.174*DN308^2)*12</f>
        <v>15.896691978301254</v>
      </c>
      <c r="EO308" s="15">
        <f t="shared" si="86"/>
        <v>21.872676472460959</v>
      </c>
      <c r="EP308" s="15">
        <f>EM308/DN308*0.4</f>
        <v>14.476723479499256</v>
      </c>
      <c r="EQ308" s="15">
        <f>EN308/DN308*0.4</f>
        <v>15.31801342354329</v>
      </c>
      <c r="ER308" s="17">
        <f>SIN(RADIANS(CJ308))*EH308</f>
        <v>0.79863551004729272</v>
      </c>
      <c r="ES308" s="17">
        <f t="shared" si="87"/>
        <v>0.60181502315204838</v>
      </c>
      <c r="ET308" s="16">
        <f t="shared" si="88"/>
        <v>1</v>
      </c>
      <c r="EU308" s="20">
        <f>(0.5*DZ308*DN308^2)*12*EH308</f>
        <v>15.661156235863491</v>
      </c>
      <c r="EV308" s="20">
        <f>(0.5*EB308*DN308^2)*12</f>
        <v>15.014433718018527</v>
      </c>
      <c r="EW308" s="20">
        <f t="shared" si="89"/>
        <v>21.695737703910819</v>
      </c>
      <c r="EX308" s="14">
        <f t="shared" si="90"/>
        <v>-1.6658303111516055</v>
      </c>
      <c r="EY308" s="14">
        <f t="shared" si="91"/>
        <v>1.9576128294386681</v>
      </c>
      <c r="EZ308" s="5">
        <f t="shared" si="92"/>
        <v>-2.4446760537524241</v>
      </c>
      <c r="FA308" s="5">
        <f t="shared" si="93"/>
        <v>2.7333866806298985</v>
      </c>
      <c r="FB308" s="9">
        <f>IFERROR(INDEX('Pitcher Heights'!$B:$B,MATCH(H308,'Pitcher Heights'!A:A,0)),75)</f>
        <v>77</v>
      </c>
      <c r="FC308" s="26">
        <f>(9.58+0.31*FB308+1.02*ABS(D308)-2.57*E308-1.88*BE308)</f>
        <v>8.9893999999999998</v>
      </c>
      <c r="FD308" s="26">
        <f>17.16 -0.25*FB308-0.85*ABS(D308)+2.53*E308+0.665*BE308</f>
        <v>14.7988</v>
      </c>
      <c r="FE308" s="26">
        <f t="shared" si="94"/>
        <v>5.4873234794992563</v>
      </c>
      <c r="FF308" s="26">
        <f t="shared" si="95"/>
        <v>0.51921342354328992</v>
      </c>
    </row>
    <row r="309" spans="1:162" x14ac:dyDescent="0.25">
      <c r="A309" t="s">
        <v>131</v>
      </c>
      <c r="B309" s="1">
        <v>45505</v>
      </c>
      <c r="C309">
        <v>86.7</v>
      </c>
      <c r="D309">
        <v>-1.44</v>
      </c>
      <c r="E309">
        <v>6.11</v>
      </c>
      <c r="F309" t="s">
        <v>178</v>
      </c>
      <c r="G309">
        <v>666310</v>
      </c>
      <c r="H309">
        <v>544150</v>
      </c>
      <c r="J309" t="s">
        <v>116</v>
      </c>
      <c r="O309">
        <v>13</v>
      </c>
      <c r="P309" t="s">
        <v>197</v>
      </c>
      <c r="Q309" t="s">
        <v>118</v>
      </c>
      <c r="R309" t="s">
        <v>119</v>
      </c>
      <c r="S309" t="s">
        <v>118</v>
      </c>
      <c r="T309" t="s">
        <v>120</v>
      </c>
      <c r="U309" t="s">
        <v>121</v>
      </c>
      <c r="V309" t="s">
        <v>122</v>
      </c>
      <c r="Y309">
        <v>1</v>
      </c>
      <c r="Z309">
        <v>0</v>
      </c>
      <c r="AA309">
        <v>2024</v>
      </c>
      <c r="AB309">
        <v>-1.45</v>
      </c>
      <c r="AC309">
        <v>0.64</v>
      </c>
      <c r="AD309">
        <v>-0.61</v>
      </c>
      <c r="AE309">
        <v>1.2</v>
      </c>
      <c r="AI309">
        <v>0</v>
      </c>
      <c r="AJ309">
        <v>6</v>
      </c>
      <c r="AK309" t="s">
        <v>123</v>
      </c>
      <c r="AR309">
        <v>4.9766664002253496</v>
      </c>
      <c r="AS309">
        <v>-126.00459294055899</v>
      </c>
      <c r="AT309">
        <v>-6.8857692264570396</v>
      </c>
      <c r="AU309">
        <v>-16.493471276294901</v>
      </c>
      <c r="AV309">
        <v>25.4762154871988</v>
      </c>
      <c r="AW309">
        <v>-24.101587304549501</v>
      </c>
      <c r="AX309">
        <v>3.28</v>
      </c>
      <c r="AY309">
        <v>1.58</v>
      </c>
      <c r="BC309">
        <v>87.2</v>
      </c>
      <c r="BD309">
        <v>2177</v>
      </c>
      <c r="BE309">
        <v>6.6</v>
      </c>
      <c r="BF309">
        <v>746607</v>
      </c>
      <c r="BG309">
        <v>668939</v>
      </c>
      <c r="BH309">
        <v>663624</v>
      </c>
      <c r="BI309">
        <v>702616</v>
      </c>
      <c r="BJ309">
        <v>602104</v>
      </c>
      <c r="BK309">
        <v>683002</v>
      </c>
      <c r="BL309">
        <v>681297</v>
      </c>
      <c r="BM309">
        <v>656775</v>
      </c>
      <c r="BN309">
        <v>623993</v>
      </c>
      <c r="BO309">
        <v>53.85</v>
      </c>
      <c r="BW309">
        <v>48</v>
      </c>
      <c r="BX309">
        <v>2</v>
      </c>
      <c r="BY309" t="s">
        <v>132</v>
      </c>
      <c r="BZ309">
        <v>5</v>
      </c>
      <c r="CA309">
        <v>2</v>
      </c>
      <c r="CB309">
        <v>5</v>
      </c>
      <c r="CC309">
        <v>2</v>
      </c>
      <c r="CD309">
        <v>2</v>
      </c>
      <c r="CE309">
        <v>5</v>
      </c>
      <c r="CF309">
        <v>5</v>
      </c>
      <c r="CG309">
        <v>2</v>
      </c>
      <c r="CH309" t="s">
        <v>125</v>
      </c>
      <c r="CI309" t="s">
        <v>126</v>
      </c>
      <c r="CJ309">
        <v>225</v>
      </c>
      <c r="CK309">
        <v>0</v>
      </c>
      <c r="CL309">
        <v>6.2E-2</v>
      </c>
      <c r="CP309">
        <v>-6.2E-2</v>
      </c>
      <c r="CR309">
        <v>3</v>
      </c>
      <c r="CS309">
        <v>3</v>
      </c>
      <c r="CT309">
        <v>0.91800000000000004</v>
      </c>
      <c r="CU309">
        <v>0.91800000000000004</v>
      </c>
      <c r="CV309">
        <v>34</v>
      </c>
      <c r="CW309">
        <v>24</v>
      </c>
      <c r="CX309">
        <v>35</v>
      </c>
      <c r="CY309">
        <v>24</v>
      </c>
      <c r="CZ309">
        <v>1</v>
      </c>
      <c r="DA309">
        <v>2</v>
      </c>
      <c r="DB309">
        <v>4</v>
      </c>
      <c r="DC309">
        <v>3</v>
      </c>
      <c r="DD309">
        <v>5</v>
      </c>
      <c r="DE309">
        <v>2</v>
      </c>
      <c r="DF309">
        <v>2.39</v>
      </c>
      <c r="DG309">
        <v>1.45</v>
      </c>
      <c r="DH309">
        <v>-1.45</v>
      </c>
      <c r="DI309">
        <v>37.6</v>
      </c>
      <c r="DJ309" s="6">
        <f>(-AS309-SQRT(AS309^2-2*AV309*(50-BO309)))/AV309</f>
        <v>-3.0460643118109212E-2</v>
      </c>
      <c r="DK309" s="2">
        <f>AR309+AU309*$DJ309</f>
        <v>5.4790681425513537</v>
      </c>
      <c r="DL309" s="2">
        <f>AS309+AV309*$DJ309</f>
        <v>-126.7806148485146</v>
      </c>
      <c r="DM309" s="2">
        <f>AT309+AW309*$DJ309</f>
        <v>-6.1516193769932057</v>
      </c>
      <c r="DN309" s="4">
        <f>(-DL309-SQRT(DL309^2-2*AV309*(BO309-17/12)))/AV309</f>
        <v>0.43235712375099444</v>
      </c>
      <c r="DO309" s="12">
        <f t="shared" si="77"/>
        <v>-1.6520016591371531</v>
      </c>
      <c r="DP309" s="12">
        <f t="shared" si="78"/>
        <v>-115.76579159640879</v>
      </c>
      <c r="DQ309" s="12">
        <f t="shared" si="79"/>
        <v>-16.572112341821711</v>
      </c>
      <c r="DR309" s="5">
        <f>(2 *DK309 +AU309*$DN309)/2</f>
        <v>1.9135332417071003</v>
      </c>
      <c r="DS309" s="5">
        <f>(2 *DL309 +AV309*$DN309)/2</f>
        <v>-121.27320322246169</v>
      </c>
      <c r="DT309" s="5">
        <f>(2 *DM309 +AW309*$DN309)/2</f>
        <v>-11.361865859407459</v>
      </c>
      <c r="DU309" s="5">
        <f>SQRT(DR309^2+DS309^2+DT309^2)</f>
        <v>121.81930645472737</v>
      </c>
      <c r="DV309" s="16">
        <f>DR309/$DU309</f>
        <v>1.5707963683229811E-2</v>
      </c>
      <c r="DW309" s="16">
        <f>DS309/$DU309</f>
        <v>-0.9955171044052149</v>
      </c>
      <c r="DX309" s="16">
        <f>DT309/$DU309</f>
        <v>-9.3268187039219075E-2</v>
      </c>
      <c r="DY309" s="16">
        <f t="shared" si="80"/>
        <v>26.373986417974919</v>
      </c>
      <c r="DZ309" s="9">
        <f>AU309+$DY309*DV309</f>
        <v>-16.079189655459356</v>
      </c>
      <c r="EA309" s="9">
        <f>AV309+$DY309*DW309</f>
        <v>-0.77953910324605857</v>
      </c>
      <c r="EB309" s="9">
        <f>AW309+$DY309*DX309+32.174</f>
        <v>5.6125587972489903</v>
      </c>
      <c r="EC309" s="9">
        <f t="shared" si="81"/>
        <v>17.048426245325341</v>
      </c>
      <c r="ED309" s="22">
        <f t="shared" si="82"/>
        <v>0.21341237658601803</v>
      </c>
      <c r="EE309" s="22">
        <f t="shared" si="83"/>
        <v>0.16737532535554719</v>
      </c>
      <c r="EF309" s="22">
        <f t="shared" si="84"/>
        <v>1609.1429744591255</v>
      </c>
      <c r="EG309" s="23">
        <f t="shared" si="85"/>
        <v>0.73915616649477511</v>
      </c>
      <c r="EH309" s="12">
        <f>IF(S309="L",1,-1)</f>
        <v>-1</v>
      </c>
      <c r="EI309" s="10">
        <f>DEGREES(ATAN(DM309/SQRT(DL309^2+DK309^2)))</f>
        <v>-2.775327246701214</v>
      </c>
      <c r="EJ309" s="10">
        <f>-DEGREES(ATAN(DK309/SQRT(DL309^2+DM309^2)))*EH309</f>
        <v>2.4717031622984775</v>
      </c>
      <c r="EK309" s="10">
        <f>DEGREES(ATAN(DQ309/SQRT(DP309^2+DO309^2)))</f>
        <v>-8.1458433839808286</v>
      </c>
      <c r="EL309" s="10">
        <f>-DEGREES(ATAN(DO309/SQRT(DP309^2+DQ309^2)))*EH309</f>
        <v>-0.80931775633110781</v>
      </c>
      <c r="EM309" s="15">
        <f>(AD309-D309- (DK309/DL309)*(17/12-BO309))*12*EH309</f>
        <v>17.232088312653445</v>
      </c>
      <c r="EN309" s="15">
        <f>(AE309-E309-(DM309/DL309)*(17/12-BO309)+0.5*32.174*DN309^2)*12</f>
        <v>7.6961281677003779</v>
      </c>
      <c r="EO309" s="15">
        <f t="shared" si="86"/>
        <v>18.872605977679886</v>
      </c>
      <c r="EP309" s="15">
        <f>EM309/DN309*0.4</f>
        <v>15.942458089417626</v>
      </c>
      <c r="EQ309" s="15">
        <f>EN309/DN309*0.4</f>
        <v>7.1201585401727074</v>
      </c>
      <c r="ER309" s="17">
        <f>SIN(RADIANS(CJ309))*EH309</f>
        <v>0.70710678118654746</v>
      </c>
      <c r="ES309" s="17">
        <f t="shared" si="87"/>
        <v>0.70710678118654768</v>
      </c>
      <c r="ET309" s="16">
        <f t="shared" si="88"/>
        <v>1</v>
      </c>
      <c r="EU309" s="20">
        <f>(0.5*DZ309*DN309^2)*12*EH309</f>
        <v>18.034356324298102</v>
      </c>
      <c r="EV309" s="20">
        <f>(0.5*EB309*DN309^2)*12</f>
        <v>6.2950240285458365</v>
      </c>
      <c r="EW309" s="20">
        <f t="shared" si="89"/>
        <v>19.10144851972542</v>
      </c>
      <c r="EX309" s="14">
        <f t="shared" si="90"/>
        <v>4.5275925455145192</v>
      </c>
      <c r="EY309" s="14">
        <f t="shared" si="91"/>
        <v>-7.2117397502377516</v>
      </c>
      <c r="EZ309" s="5">
        <f t="shared" si="92"/>
        <v>3.8871406471742276</v>
      </c>
      <c r="FA309" s="5">
        <f t="shared" si="93"/>
        <v>-5.6488194977788453</v>
      </c>
      <c r="FB309" s="9">
        <f>IFERROR(INDEX('Pitcher Heights'!$B:$B,MATCH(H309,'Pitcher Heights'!A:A,0)),75)</f>
        <v>75</v>
      </c>
      <c r="FC309" s="26">
        <f>(9.58+0.31*FB309+1.02*ABS(D309)-2.57*E309-1.88*BE309)</f>
        <v>6.1881000000000004</v>
      </c>
      <c r="FD309" s="26">
        <f>17.16 -0.25*FB309-0.85*ABS(D309)+2.53*E309+0.665*BE309</f>
        <v>17.033300000000001</v>
      </c>
      <c r="FE309" s="26">
        <f t="shared" si="94"/>
        <v>9.7543580894176252</v>
      </c>
      <c r="FF309" s="26">
        <f t="shared" si="95"/>
        <v>-9.913141459827294</v>
      </c>
    </row>
    <row r="310" spans="1:162" x14ac:dyDescent="0.25">
      <c r="A310" t="s">
        <v>143</v>
      </c>
      <c r="B310" s="1">
        <v>45505</v>
      </c>
      <c r="C310">
        <v>94.1</v>
      </c>
      <c r="D310">
        <v>-1.31</v>
      </c>
      <c r="E310">
        <v>6.3</v>
      </c>
      <c r="F310" t="s">
        <v>178</v>
      </c>
      <c r="G310">
        <v>671289</v>
      </c>
      <c r="H310">
        <v>544150</v>
      </c>
      <c r="J310" t="s">
        <v>116</v>
      </c>
      <c r="O310">
        <v>12</v>
      </c>
      <c r="P310" t="s">
        <v>205</v>
      </c>
      <c r="Q310" t="s">
        <v>118</v>
      </c>
      <c r="R310" t="s">
        <v>118</v>
      </c>
      <c r="S310" t="s">
        <v>118</v>
      </c>
      <c r="T310" t="s">
        <v>120</v>
      </c>
      <c r="U310" t="s">
        <v>121</v>
      </c>
      <c r="V310" t="s">
        <v>122</v>
      </c>
      <c r="Y310">
        <v>0</v>
      </c>
      <c r="Z310">
        <v>0</v>
      </c>
      <c r="AA310">
        <v>2024</v>
      </c>
      <c r="AB310">
        <v>-0.2</v>
      </c>
      <c r="AC310">
        <v>1.37</v>
      </c>
      <c r="AD310">
        <v>1.55</v>
      </c>
      <c r="AE310">
        <v>2.5</v>
      </c>
      <c r="AG310">
        <v>647304</v>
      </c>
      <c r="AH310">
        <v>678877</v>
      </c>
      <c r="AI310">
        <v>2</v>
      </c>
      <c r="AJ310">
        <v>5</v>
      </c>
      <c r="AK310" t="s">
        <v>123</v>
      </c>
      <c r="AR310">
        <v>7.9319827656477804</v>
      </c>
      <c r="AS310">
        <v>-136.66000105437999</v>
      </c>
      <c r="AT310">
        <v>-7.1978602326860903</v>
      </c>
      <c r="AU310">
        <v>-4.3333885091160997</v>
      </c>
      <c r="AV310">
        <v>31.232043749695698</v>
      </c>
      <c r="AW310">
        <v>-13.598260117457301</v>
      </c>
      <c r="AX310">
        <v>3.33</v>
      </c>
      <c r="AY310">
        <v>1.43</v>
      </c>
      <c r="BC310">
        <v>94.7</v>
      </c>
      <c r="BD310">
        <v>2300</v>
      </c>
      <c r="BE310">
        <v>6.8</v>
      </c>
      <c r="BF310">
        <v>746607</v>
      </c>
      <c r="BG310">
        <v>668939</v>
      </c>
      <c r="BH310">
        <v>663624</v>
      </c>
      <c r="BI310">
        <v>702616</v>
      </c>
      <c r="BJ310">
        <v>602104</v>
      </c>
      <c r="BK310">
        <v>683002</v>
      </c>
      <c r="BL310">
        <v>681297</v>
      </c>
      <c r="BM310">
        <v>656775</v>
      </c>
      <c r="BN310">
        <v>623993</v>
      </c>
      <c r="BO310">
        <v>53.68</v>
      </c>
      <c r="BW310">
        <v>43</v>
      </c>
      <c r="BX310">
        <v>1</v>
      </c>
      <c r="BY310" t="s">
        <v>144</v>
      </c>
      <c r="BZ310">
        <v>5</v>
      </c>
      <c r="CA310">
        <v>2</v>
      </c>
      <c r="CB310">
        <v>5</v>
      </c>
      <c r="CC310">
        <v>2</v>
      </c>
      <c r="CD310">
        <v>2</v>
      </c>
      <c r="CE310">
        <v>5</v>
      </c>
      <c r="CF310">
        <v>5</v>
      </c>
      <c r="CG310">
        <v>2</v>
      </c>
      <c r="CH310" t="s">
        <v>126</v>
      </c>
      <c r="CI310" t="s">
        <v>126</v>
      </c>
      <c r="CJ310">
        <v>212</v>
      </c>
      <c r="CK310">
        <v>0</v>
      </c>
      <c r="CL310">
        <v>4.2000000000000003E-2</v>
      </c>
      <c r="CP310">
        <v>-4.2000000000000003E-2</v>
      </c>
      <c r="CR310">
        <v>3</v>
      </c>
      <c r="CS310">
        <v>3</v>
      </c>
      <c r="CT310">
        <v>0.88900000000000001</v>
      </c>
      <c r="CU310">
        <v>0.88900000000000001</v>
      </c>
      <c r="CV310">
        <v>34</v>
      </c>
      <c r="CW310">
        <v>25</v>
      </c>
      <c r="CX310">
        <v>35</v>
      </c>
      <c r="CY310">
        <v>25</v>
      </c>
      <c r="CZ310">
        <v>1</v>
      </c>
      <c r="DA310">
        <v>2</v>
      </c>
      <c r="DB310">
        <v>4</v>
      </c>
      <c r="DC310">
        <v>2</v>
      </c>
      <c r="DD310">
        <v>5</v>
      </c>
      <c r="DE310">
        <v>3</v>
      </c>
      <c r="DF310">
        <v>1.22</v>
      </c>
      <c r="DG310">
        <v>0.2</v>
      </c>
      <c r="DH310">
        <v>0.2</v>
      </c>
      <c r="DI310">
        <v>40.5</v>
      </c>
      <c r="DJ310" s="6">
        <f>(-AS310-SQRT(AS310^2-2*AV310*(50-BO310)))/AV310</f>
        <v>-2.6845789264797706E-2</v>
      </c>
      <c r="DK310" s="2">
        <f>AR310+AU310*$DJ310</f>
        <v>8.0483160003660075</v>
      </c>
      <c r="DL310" s="2">
        <f>AS310+AV310*$DJ310</f>
        <v>-137.49844991919326</v>
      </c>
      <c r="DM310" s="2">
        <f>AT310+AW310*$DJ310</f>
        <v>-6.8328042072049282</v>
      </c>
      <c r="DN310" s="4">
        <f>(-DL310-SQRT(DL310^2-2*AV310*(BO310-17/12)))/AV310</f>
        <v>0.39810067117972481</v>
      </c>
      <c r="DO310" s="12">
        <f t="shared" si="77"/>
        <v>6.3231911264043816</v>
      </c>
      <c r="DP310" s="12">
        <f t="shared" si="78"/>
        <v>-125.06495234012488</v>
      </c>
      <c r="DQ310" s="12">
        <f t="shared" si="79"/>
        <v>-12.246280686841164</v>
      </c>
      <c r="DR310" s="5">
        <f>(2 *DK310 +AU310*$DN310)/2</f>
        <v>7.1857535633851946</v>
      </c>
      <c r="DS310" s="5">
        <f>(2 *DL310 +AV310*$DN310)/2</f>
        <v>-131.28170112965907</v>
      </c>
      <c r="DT310" s="5">
        <f>(2 *DM310 +AW310*$DN310)/2</f>
        <v>-9.5395424470230452</v>
      </c>
      <c r="DU310" s="5">
        <f>SQRT(DR310^2+DS310^2+DT310^2)</f>
        <v>131.82383311021334</v>
      </c>
      <c r="DV310" s="16">
        <f>DR310/$DU310</f>
        <v>5.4510276281963629E-2</v>
      </c>
      <c r="DW310" s="16">
        <f>DS310/$DU310</f>
        <v>-0.99588745094294884</v>
      </c>
      <c r="DX310" s="16">
        <f>DT310/$DU310</f>
        <v>-7.2365840242616553E-2</v>
      </c>
      <c r="DY310" s="16">
        <f t="shared" si="80"/>
        <v>32.684063667220599</v>
      </c>
      <c r="DZ310" s="9">
        <f>AU310+$DY310*DV310</f>
        <v>-2.5517711685986155</v>
      </c>
      <c r="EA310" s="9">
        <f>AV310+$DY310*DW310</f>
        <v>-1.3176051023096704</v>
      </c>
      <c r="EB310" s="9">
        <f>AW310+$DY310*DX310+32.174</f>
        <v>16.210530152721105</v>
      </c>
      <c r="EC310" s="9">
        <f t="shared" si="81"/>
        <v>16.462955601434505</v>
      </c>
      <c r="ED310" s="22">
        <f t="shared" si="82"/>
        <v>0.1759897960226153</v>
      </c>
      <c r="EE310" s="22">
        <f t="shared" si="83"/>
        <v>0.12315101293610597</v>
      </c>
      <c r="EF310" s="22">
        <f t="shared" si="84"/>
        <v>1281.2061084686623</v>
      </c>
      <c r="EG310" s="23">
        <f t="shared" si="85"/>
        <v>0.5570461341168097</v>
      </c>
      <c r="EH310" s="12">
        <f>IF(S310="L",1,-1)</f>
        <v>-1</v>
      </c>
      <c r="EI310" s="10">
        <f>DEGREES(ATAN(DM310/SQRT(DL310^2+DK310^2)))</f>
        <v>-2.8400448211718619</v>
      </c>
      <c r="EJ310" s="10">
        <f>-DEGREES(ATAN(DK310/SQRT(DL310^2+DM310^2)))*EH310</f>
        <v>3.3458019653399553</v>
      </c>
      <c r="EK310" s="10">
        <f>DEGREES(ATAN(DQ310/SQRT(DP310^2+DO310^2)))</f>
        <v>-5.5854485660209594</v>
      </c>
      <c r="EL310" s="10">
        <f>-DEGREES(ATAN(DO310/SQRT(DP310^2+DQ310^2)))*EH310</f>
        <v>2.8806138785088966</v>
      </c>
      <c r="EM310" s="15">
        <f>(AD310-D310- (DK310/DL310)*(17/12-BO310))*12*EH310</f>
        <v>2.3901001193538427</v>
      </c>
      <c r="EN310" s="15">
        <f>(AE310-E310-(DM310/DL310)*(17/12-BO310)+0.5*32.174*DN310^2)*12</f>
        <v>16.160302597529615</v>
      </c>
      <c r="EO310" s="15">
        <f t="shared" si="86"/>
        <v>16.33609373823062</v>
      </c>
      <c r="EP310" s="15">
        <f>EM310/DN310*0.4</f>
        <v>2.4015032300961066</v>
      </c>
      <c r="EQ310" s="15">
        <f>EN310/DN310*0.4</f>
        <v>16.237403016317906</v>
      </c>
      <c r="ER310" s="17">
        <f>SIN(RADIANS(CJ310))*EH310</f>
        <v>0.52991926423320479</v>
      </c>
      <c r="ES310" s="17">
        <f t="shared" si="87"/>
        <v>0.84804809615642607</v>
      </c>
      <c r="ET310" s="16">
        <f t="shared" si="88"/>
        <v>1</v>
      </c>
      <c r="EU310" s="20">
        <f>(0.5*DZ310*DN310^2)*12*EH310</f>
        <v>2.4264916220639066</v>
      </c>
      <c r="EV310" s="20">
        <f>(0.5*EB310*DN310^2)*12</f>
        <v>15.414672008538282</v>
      </c>
      <c r="EW310" s="20">
        <f t="shared" si="89"/>
        <v>15.6044857243922</v>
      </c>
      <c r="EX310" s="14">
        <f t="shared" si="90"/>
        <v>-5.8426259717435549</v>
      </c>
      <c r="EY310" s="14">
        <f t="shared" si="91"/>
        <v>2.1813175984673485</v>
      </c>
      <c r="EZ310" s="5">
        <f t="shared" si="92"/>
        <v>-6.2667106548539913</v>
      </c>
      <c r="FA310" s="5">
        <f t="shared" si="93"/>
        <v>2.3065094041902245</v>
      </c>
      <c r="FB310" s="9">
        <f>IFERROR(INDEX('Pitcher Heights'!$B:$B,MATCH(H310,'Pitcher Heights'!A:A,0)),75)</f>
        <v>75</v>
      </c>
      <c r="FC310" s="26">
        <f>(9.58+0.31*FB310+1.02*ABS(D310)-2.57*E310-1.88*BE310)</f>
        <v>5.1911999999999985</v>
      </c>
      <c r="FD310" s="26">
        <f>17.16 -0.25*FB310-0.85*ABS(D310)+2.53*E310+0.665*BE310</f>
        <v>17.7575</v>
      </c>
      <c r="FE310" s="26">
        <f t="shared" si="94"/>
        <v>-2.7896967699038919</v>
      </c>
      <c r="FF310" s="26">
        <f t="shared" si="95"/>
        <v>-1.5200969836820946</v>
      </c>
    </row>
    <row r="311" spans="1:162" x14ac:dyDescent="0.25">
      <c r="A311" t="s">
        <v>143</v>
      </c>
      <c r="B311" s="1">
        <v>45505</v>
      </c>
      <c r="C311">
        <v>98</v>
      </c>
      <c r="D311">
        <v>-2.27</v>
      </c>
      <c r="E311">
        <v>5.8</v>
      </c>
      <c r="F311" t="s">
        <v>223</v>
      </c>
      <c r="G311">
        <v>656775</v>
      </c>
      <c r="H311">
        <v>671922</v>
      </c>
      <c r="I311" t="s">
        <v>135</v>
      </c>
      <c r="J311" t="s">
        <v>136</v>
      </c>
      <c r="O311">
        <v>6</v>
      </c>
      <c r="P311" t="s">
        <v>224</v>
      </c>
      <c r="Q311" t="s">
        <v>118</v>
      </c>
      <c r="R311" t="s">
        <v>119</v>
      </c>
      <c r="S311" t="s">
        <v>118</v>
      </c>
      <c r="T311" t="s">
        <v>120</v>
      </c>
      <c r="U311" t="s">
        <v>121</v>
      </c>
      <c r="V311" t="s">
        <v>138</v>
      </c>
      <c r="W311">
        <v>9</v>
      </c>
      <c r="X311" t="s">
        <v>150</v>
      </c>
      <c r="Y311">
        <v>0</v>
      </c>
      <c r="Z311">
        <v>1</v>
      </c>
      <c r="AA311">
        <v>2024</v>
      </c>
      <c r="AB311">
        <v>-0.71</v>
      </c>
      <c r="AC311">
        <v>1.37</v>
      </c>
      <c r="AD311">
        <v>0.79</v>
      </c>
      <c r="AE311">
        <v>2.2400000000000002</v>
      </c>
      <c r="AI311">
        <v>2</v>
      </c>
      <c r="AJ311">
        <v>7</v>
      </c>
      <c r="AK311" t="s">
        <v>140</v>
      </c>
      <c r="AL311">
        <v>183.53</v>
      </c>
      <c r="AM311">
        <v>95.15</v>
      </c>
      <c r="AR311">
        <v>10.060635131495699</v>
      </c>
      <c r="AS311">
        <v>-142.23661660783901</v>
      </c>
      <c r="AT311">
        <v>-7.4229830051681702</v>
      </c>
      <c r="AU311">
        <v>-11.8622029572999</v>
      </c>
      <c r="AV311">
        <v>31.048853825361299</v>
      </c>
      <c r="AW311">
        <v>-11.9912125027498</v>
      </c>
      <c r="AX311">
        <v>3.39</v>
      </c>
      <c r="AY311">
        <v>1.51</v>
      </c>
      <c r="AZ311">
        <v>295</v>
      </c>
      <c r="BA311">
        <v>82.6</v>
      </c>
      <c r="BB311">
        <v>36</v>
      </c>
      <c r="BC311">
        <v>99.8</v>
      </c>
      <c r="BD311">
        <v>2292</v>
      </c>
      <c r="BE311">
        <v>7.3</v>
      </c>
      <c r="BF311">
        <v>746607</v>
      </c>
      <c r="BG311">
        <v>666310</v>
      </c>
      <c r="BH311">
        <v>647304</v>
      </c>
      <c r="BI311">
        <v>671289</v>
      </c>
      <c r="BJ311">
        <v>608070</v>
      </c>
      <c r="BK311">
        <v>677587</v>
      </c>
      <c r="BL311">
        <v>680757</v>
      </c>
      <c r="BM311">
        <v>657041</v>
      </c>
      <c r="BN311">
        <v>678877</v>
      </c>
      <c r="BO311">
        <v>53.2</v>
      </c>
      <c r="BP311">
        <v>1.4E-2</v>
      </c>
      <c r="BQ311">
        <v>1.6E-2</v>
      </c>
      <c r="BR311">
        <v>0</v>
      </c>
      <c r="BS311">
        <v>1</v>
      </c>
      <c r="BT311">
        <v>0</v>
      </c>
      <c r="BU311">
        <v>0</v>
      </c>
      <c r="BV311">
        <v>3</v>
      </c>
      <c r="BW311">
        <v>53</v>
      </c>
      <c r="BX311">
        <v>2</v>
      </c>
      <c r="BY311" t="s">
        <v>144</v>
      </c>
      <c r="BZ311">
        <v>5</v>
      </c>
      <c r="CA311">
        <v>2</v>
      </c>
      <c r="CB311">
        <v>2</v>
      </c>
      <c r="CC311">
        <v>5</v>
      </c>
      <c r="CD311">
        <v>2</v>
      </c>
      <c r="CE311">
        <v>5</v>
      </c>
      <c r="CF311">
        <v>2</v>
      </c>
      <c r="CG311">
        <v>5</v>
      </c>
      <c r="CH311" t="s">
        <v>126</v>
      </c>
      <c r="CI311" t="s">
        <v>126</v>
      </c>
      <c r="CJ311">
        <v>216</v>
      </c>
      <c r="CK311">
        <v>8.0000000000000002E-3</v>
      </c>
      <c r="CL311">
        <v>-8.3000000000000004E-2</v>
      </c>
      <c r="CM311">
        <v>64.2</v>
      </c>
      <c r="CN311">
        <v>7.2</v>
      </c>
      <c r="CO311">
        <v>2.3E-2</v>
      </c>
      <c r="CP311">
        <v>8.3000000000000004E-2</v>
      </c>
      <c r="CQ311">
        <v>88</v>
      </c>
      <c r="CR311">
        <v>3</v>
      </c>
      <c r="CS311">
        <v>-3</v>
      </c>
      <c r="CT311">
        <v>0.93799999999999994</v>
      </c>
      <c r="CU311">
        <v>6.2E-2</v>
      </c>
      <c r="CV311">
        <v>25</v>
      </c>
      <c r="CW311">
        <v>29</v>
      </c>
      <c r="CX311">
        <v>25</v>
      </c>
      <c r="CY311">
        <v>30</v>
      </c>
      <c r="CZ311">
        <v>1</v>
      </c>
      <c r="DA311">
        <v>2</v>
      </c>
      <c r="DB311">
        <v>2</v>
      </c>
      <c r="DC311">
        <v>1</v>
      </c>
      <c r="DD311">
        <v>1</v>
      </c>
      <c r="DE311">
        <v>1</v>
      </c>
      <c r="DF311">
        <v>1.01</v>
      </c>
      <c r="DG311">
        <v>0.71</v>
      </c>
      <c r="DH311">
        <v>-0.71</v>
      </c>
      <c r="DI311">
        <v>36.200000000000003</v>
      </c>
      <c r="DJ311" s="6">
        <f>(-AS311-SQRT(AS311^2-2*AV311*(50-BO311)))/AV311</f>
        <v>-2.2442749128422382E-2</v>
      </c>
      <c r="DK311" s="2">
        <f>AR311+AU311*$DJ311</f>
        <v>10.326855576576811</v>
      </c>
      <c r="DL311" s="2">
        <f>AS311+AV311*$DJ311</f>
        <v>-142.93343824496665</v>
      </c>
      <c r="DM311" s="2">
        <f>AT311+AW311*$DJ311</f>
        <v>-7.1538672312233542</v>
      </c>
      <c r="DN311" s="4">
        <f>(-DL311-SQRT(DL311^2-2*AV311*(BO311-17/12)))/AV311</f>
        <v>0.37779181352201291</v>
      </c>
      <c r="DO311" s="12">
        <f t="shared" si="77"/>
        <v>5.8454124089722974</v>
      </c>
      <c r="DP311" s="12">
        <f t="shared" si="78"/>
        <v>-131.20343545050352</v>
      </c>
      <c r="DQ311" s="12">
        <f t="shared" si="79"/>
        <v>-11.684049148965038</v>
      </c>
      <c r="DR311" s="5">
        <f>(2 *DK311 +AU311*$DN311)/2</f>
        <v>8.0861339927745544</v>
      </c>
      <c r="DS311" s="5">
        <f>(2 *DL311 +AV311*$DN311)/2</f>
        <v>-137.06843684773509</v>
      </c>
      <c r="DT311" s="5">
        <f>(2 *DM311 +AW311*$DN311)/2</f>
        <v>-9.4189581900941945</v>
      </c>
      <c r="DU311" s="5">
        <f>SQRT(DR311^2+DS311^2+DT311^2)</f>
        <v>137.62942532837005</v>
      </c>
      <c r="DV311" s="16">
        <f>DR311/$DU311</f>
        <v>5.8752944535529719E-2</v>
      </c>
      <c r="DW311" s="16">
        <f>DS311/$DU311</f>
        <v>-0.99592392048941203</v>
      </c>
      <c r="DX311" s="16">
        <f>DT311/$DU311</f>
        <v>-6.8437095974363787E-2</v>
      </c>
      <c r="DY311" s="16">
        <f t="shared" si="80"/>
        <v>33.000486945855442</v>
      </c>
      <c r="DZ311" s="9">
        <f>AU311+$DY311*DV311</f>
        <v>-9.9233271781245822</v>
      </c>
      <c r="EA311" s="9">
        <f>AV311+$DY311*DW311</f>
        <v>-1.8171205118147142</v>
      </c>
      <c r="EB311" s="9">
        <f>AW311+$DY311*DX311+32.174</f>
        <v>17.924330004935953</v>
      </c>
      <c r="EC311" s="9">
        <f t="shared" si="81"/>
        <v>20.568324077678547</v>
      </c>
      <c r="ED311" s="22">
        <f t="shared" si="82"/>
        <v>0.20171763415871405</v>
      </c>
      <c r="EE311" s="22">
        <f t="shared" si="83"/>
        <v>0.15224961730211048</v>
      </c>
      <c r="EF311" s="22">
        <f t="shared" si="84"/>
        <v>1653.6918373376843</v>
      </c>
      <c r="EG311" s="23">
        <f t="shared" si="85"/>
        <v>0.72150603723284656</v>
      </c>
      <c r="EH311" s="12">
        <f>IF(S311="L",1,-1)</f>
        <v>-1</v>
      </c>
      <c r="EI311" s="10">
        <f>DEGREES(ATAN(DM311/SQRT(DL311^2+DK311^2)))</f>
        <v>-2.8578454787887546</v>
      </c>
      <c r="EJ311" s="10">
        <f>-DEGREES(ATAN(DK311/SQRT(DL311^2+DM311^2)))*EH311</f>
        <v>4.1272571456024014</v>
      </c>
      <c r="EK311" s="10">
        <f>DEGREES(ATAN(DQ311/SQRT(DP311^2+DO311^2)))</f>
        <v>-5.0839158079255764</v>
      </c>
      <c r="EL311" s="10">
        <f>-DEGREES(ATAN(DO311/SQRT(DP311^2+DQ311^2)))*EH311</f>
        <v>2.5409286207655586</v>
      </c>
      <c r="EM311" s="15">
        <f>(AD311-D311- (DK311/DL311)*(17/12-BO311))*12*EH311</f>
        <v>8.1757790009001425</v>
      </c>
      <c r="EN311" s="15">
        <f>(AE311-E311-(DM311/DL311)*(17/12-BO311)+0.5*32.174*DN311^2)*12</f>
        <v>15.933805757135136</v>
      </c>
      <c r="EO311" s="15">
        <f t="shared" si="86"/>
        <v>17.908923143999264</v>
      </c>
      <c r="EP311" s="15">
        <f>EM311/DN311*0.4</f>
        <v>8.6563855629166646</v>
      </c>
      <c r="EQ311" s="15">
        <f>EN311/DN311*0.4</f>
        <v>16.870461653036024</v>
      </c>
      <c r="ER311" s="17">
        <f>SIN(RADIANS(CJ311))*EH311</f>
        <v>0.58778525229247303</v>
      </c>
      <c r="ES311" s="17">
        <f t="shared" si="87"/>
        <v>0.80901699437494756</v>
      </c>
      <c r="ET311" s="16">
        <f t="shared" si="88"/>
        <v>1</v>
      </c>
      <c r="EU311" s="20">
        <f>(0.5*DZ311*DN311^2)*12*EH311</f>
        <v>8.4979397297734174</v>
      </c>
      <c r="EV311" s="20">
        <f>(0.5*EB311*DN311^2)*12</f>
        <v>15.349677919951645</v>
      </c>
      <c r="EW311" s="20">
        <f t="shared" si="89"/>
        <v>17.545016155510162</v>
      </c>
      <c r="EX311" s="14">
        <f t="shared" si="90"/>
        <v>-1.8147620176686381</v>
      </c>
      <c r="EY311" s="14">
        <f t="shared" si="91"/>
        <v>1.1554616835609171</v>
      </c>
      <c r="EZ311" s="5">
        <f t="shared" si="92"/>
        <v>-2.3508219075819738</v>
      </c>
      <c r="FA311" s="5">
        <f t="shared" si="93"/>
        <v>1.4451825826849163</v>
      </c>
      <c r="FB311" s="9">
        <f>IFERROR(INDEX('Pitcher Heights'!$B:$B,MATCH(H311,'Pitcher Heights'!A:A,0)),75)</f>
        <v>77</v>
      </c>
      <c r="FC311" s="26">
        <f>(9.58+0.31*FB311+1.02*ABS(D311)-2.57*E311-1.88*BE311)</f>
        <v>7.1354000000000024</v>
      </c>
      <c r="FD311" s="26">
        <f>17.16 -0.25*FB311-0.85*ABS(D311)+2.53*E311+0.665*BE311</f>
        <v>15.508999999999999</v>
      </c>
      <c r="FE311" s="26">
        <f t="shared" si="94"/>
        <v>1.5209855629166622</v>
      </c>
      <c r="FF311" s="26">
        <f t="shared" si="95"/>
        <v>1.3614616530360255</v>
      </c>
    </row>
    <row r="312" spans="1:162" x14ac:dyDescent="0.25">
      <c r="A312" t="s">
        <v>143</v>
      </c>
      <c r="B312" s="1">
        <v>45505</v>
      </c>
      <c r="C312">
        <v>94.5</v>
      </c>
      <c r="D312">
        <v>-1.32</v>
      </c>
      <c r="E312">
        <v>6.41</v>
      </c>
      <c r="F312" t="s">
        <v>178</v>
      </c>
      <c r="G312">
        <v>677587</v>
      </c>
      <c r="H312">
        <v>544150</v>
      </c>
      <c r="J312" t="s">
        <v>128</v>
      </c>
      <c r="O312">
        <v>5</v>
      </c>
      <c r="P312" t="s">
        <v>192</v>
      </c>
      <c r="Q312" t="s">
        <v>118</v>
      </c>
      <c r="R312" t="s">
        <v>119</v>
      </c>
      <c r="S312" t="s">
        <v>118</v>
      </c>
      <c r="T312" t="s">
        <v>120</v>
      </c>
      <c r="U312" t="s">
        <v>121</v>
      </c>
      <c r="V312" t="s">
        <v>129</v>
      </c>
      <c r="Y312">
        <v>0</v>
      </c>
      <c r="Z312">
        <v>0</v>
      </c>
      <c r="AA312">
        <v>2024</v>
      </c>
      <c r="AB312">
        <v>-0.51</v>
      </c>
      <c r="AC312">
        <v>1.1599999999999999</v>
      </c>
      <c r="AD312">
        <v>-0.19</v>
      </c>
      <c r="AE312">
        <v>2.42</v>
      </c>
      <c r="AI312">
        <v>1</v>
      </c>
      <c r="AJ312">
        <v>6</v>
      </c>
      <c r="AK312" t="s">
        <v>123</v>
      </c>
      <c r="AR312">
        <v>4.1071010984426799</v>
      </c>
      <c r="AS312">
        <v>-137.564415827228</v>
      </c>
      <c r="AT312">
        <v>-7.3713188739418198</v>
      </c>
      <c r="AU312">
        <v>-7.4212420960205101</v>
      </c>
      <c r="AV312">
        <v>28.980063283548201</v>
      </c>
      <c r="AW312">
        <v>-15.9871777495601</v>
      </c>
      <c r="AX312">
        <v>3.16</v>
      </c>
      <c r="AY312">
        <v>1.46</v>
      </c>
      <c r="AZ312">
        <v>416</v>
      </c>
      <c r="BA312">
        <v>77.3</v>
      </c>
      <c r="BB312">
        <v>11</v>
      </c>
      <c r="BC312">
        <v>95.5</v>
      </c>
      <c r="BD312">
        <v>2397</v>
      </c>
      <c r="BE312">
        <v>6.7</v>
      </c>
      <c r="BF312">
        <v>746607</v>
      </c>
      <c r="BG312">
        <v>668939</v>
      </c>
      <c r="BH312">
        <v>663624</v>
      </c>
      <c r="BI312">
        <v>702616</v>
      </c>
      <c r="BJ312">
        <v>602104</v>
      </c>
      <c r="BK312">
        <v>683002</v>
      </c>
      <c r="BL312">
        <v>681297</v>
      </c>
      <c r="BM312">
        <v>656775</v>
      </c>
      <c r="BN312">
        <v>623993</v>
      </c>
      <c r="BO312">
        <v>53.79</v>
      </c>
      <c r="BW312">
        <v>49</v>
      </c>
      <c r="BX312">
        <v>1</v>
      </c>
      <c r="BY312" t="s">
        <v>144</v>
      </c>
      <c r="BZ312">
        <v>5</v>
      </c>
      <c r="CA312">
        <v>2</v>
      </c>
      <c r="CB312">
        <v>5</v>
      </c>
      <c r="CC312">
        <v>2</v>
      </c>
      <c r="CD312">
        <v>2</v>
      </c>
      <c r="CE312">
        <v>5</v>
      </c>
      <c r="CF312">
        <v>5</v>
      </c>
      <c r="CG312">
        <v>2</v>
      </c>
      <c r="CH312" t="s">
        <v>126</v>
      </c>
      <c r="CI312" t="s">
        <v>126</v>
      </c>
      <c r="CJ312">
        <v>214</v>
      </c>
      <c r="CK312">
        <v>0</v>
      </c>
      <c r="CL312">
        <v>-2.3E-2</v>
      </c>
      <c r="CM312">
        <v>72</v>
      </c>
      <c r="CN312">
        <v>7.2</v>
      </c>
      <c r="CP312">
        <v>2.3E-2</v>
      </c>
      <c r="CQ312">
        <v>88</v>
      </c>
      <c r="CR312">
        <v>3</v>
      </c>
      <c r="CS312">
        <v>3</v>
      </c>
      <c r="CT312">
        <v>0.91100000000000003</v>
      </c>
      <c r="CU312">
        <v>0.91100000000000003</v>
      </c>
      <c r="CV312">
        <v>34</v>
      </c>
      <c r="CW312">
        <v>23</v>
      </c>
      <c r="CX312">
        <v>35</v>
      </c>
      <c r="CY312">
        <v>23</v>
      </c>
      <c r="CZ312">
        <v>1</v>
      </c>
      <c r="DA312">
        <v>2</v>
      </c>
      <c r="DB312">
        <v>4</v>
      </c>
      <c r="DC312">
        <v>2</v>
      </c>
      <c r="DD312">
        <v>5</v>
      </c>
      <c r="DE312">
        <v>1</v>
      </c>
      <c r="DF312">
        <v>1.38</v>
      </c>
      <c r="DG312">
        <v>0.51</v>
      </c>
      <c r="DH312">
        <v>-0.51</v>
      </c>
      <c r="DI312">
        <v>42.7</v>
      </c>
      <c r="DJ312" s="6">
        <f>(-AS312-SQRT(AS312^2-2*AV312*(50-BO312)))/AV312</f>
        <v>-2.7471238115562225E-2</v>
      </c>
      <c r="DK312" s="2">
        <f>AR312+AU312*$DJ312</f>
        <v>4.3109718071756937</v>
      </c>
      <c r="DL312" s="2">
        <f>AS312+AV312*$DJ312</f>
        <v>-138.36053404629442</v>
      </c>
      <c r="DM312" s="2">
        <f>AT312+AW312*$DJ312</f>
        <v>-6.9321313071878361</v>
      </c>
      <c r="DN312" s="4">
        <f>(-DL312-SQRT(DL312^2-2*AV312*(BO312-17/12)))/AV312</f>
        <v>0.39485604257348095</v>
      </c>
      <c r="DO312" s="12">
        <f t="shared" si="77"/>
        <v>1.3806495221613102</v>
      </c>
      <c r="DP312" s="12">
        <f t="shared" si="78"/>
        <v>-126.91758094462354</v>
      </c>
      <c r="DQ312" s="12">
        <f t="shared" si="79"/>
        <v>-13.244765045297946</v>
      </c>
      <c r="DR312" s="5">
        <f>(2 *DK312 +AU312*$DN312)/2</f>
        <v>2.8458106646685017</v>
      </c>
      <c r="DS312" s="5">
        <f>(2 *DL312 +AV312*$DN312)/2</f>
        <v>-132.63905749545899</v>
      </c>
      <c r="DT312" s="5">
        <f>(2 *DM312 +AW312*$DN312)/2</f>
        <v>-10.088448176242892</v>
      </c>
      <c r="DU312" s="5">
        <f>SQRT(DR312^2+DS312^2+DT312^2)</f>
        <v>133.05260237299967</v>
      </c>
      <c r="DV312" s="16">
        <f>DR312/$DU312</f>
        <v>2.1388613329715686E-2</v>
      </c>
      <c r="DW312" s="16">
        <f>DS312/$DU312</f>
        <v>-0.99689186930458262</v>
      </c>
      <c r="DX312" s="16">
        <f>DT312/$DU312</f>
        <v>-7.5823005310042227E-2</v>
      </c>
      <c r="DY312" s="16">
        <f t="shared" si="80"/>
        <v>30.276053046367274</v>
      </c>
      <c r="DZ312" s="9">
        <f>AU312+$DY312*DV312</f>
        <v>-6.7736793042618002</v>
      </c>
      <c r="EA312" s="9">
        <f>AV312+$DY312*DW312</f>
        <v>-1.2018878330095752</v>
      </c>
      <c r="EB312" s="9">
        <f>AW312+$DY312*DX312+32.174</f>
        <v>13.891200919538072</v>
      </c>
      <c r="EC312" s="9">
        <f t="shared" si="81"/>
        <v>15.501378282820417</v>
      </c>
      <c r="ED312" s="22">
        <f t="shared" si="82"/>
        <v>0.16266387738479898</v>
      </c>
      <c r="EE312" s="22">
        <f t="shared" si="83"/>
        <v>0.10987183849897378</v>
      </c>
      <c r="EF312" s="22">
        <f t="shared" si="84"/>
        <v>1153.7104904205737</v>
      </c>
      <c r="EG312" s="23">
        <f t="shared" si="85"/>
        <v>0.4813143472760007</v>
      </c>
      <c r="EH312" s="12">
        <f>IF(S312="L",1,-1)</f>
        <v>-1</v>
      </c>
      <c r="EI312" s="10">
        <f>DEGREES(ATAN(DM312/SQRT(DL312^2+DK312^2)))</f>
        <v>-2.8668425244725939</v>
      </c>
      <c r="EJ312" s="10">
        <f>-DEGREES(ATAN(DK312/SQRT(DL312^2+DM312^2)))*EH312</f>
        <v>1.7823831123975766</v>
      </c>
      <c r="EK312" s="10">
        <f>DEGREES(ATAN(DQ312/SQRT(DP312^2+DO312^2)))</f>
        <v>-5.9573132172983003</v>
      </c>
      <c r="EL312" s="10">
        <f>-DEGREES(ATAN(DO312/SQRT(DP312^2+DQ312^2)))*EH312</f>
        <v>0.61989096379479192</v>
      </c>
      <c r="EM312" s="15">
        <f>(AD312-D312- (DK312/DL312)*(17/12-BO312))*12*EH312</f>
        <v>6.0218813511318778</v>
      </c>
      <c r="EN312" s="15">
        <f>(AE312-E312-(DM312/DL312)*(17/12-BO312)+0.5*32.174*DN312^2)*12</f>
        <v>13.705807758747937</v>
      </c>
      <c r="EO312" s="15">
        <f t="shared" si="86"/>
        <v>14.970378129054225</v>
      </c>
      <c r="EP312" s="15">
        <f>EM312/DN312*0.4</f>
        <v>6.10033095797057</v>
      </c>
      <c r="EQ312" s="15">
        <f>EN312/DN312*0.4</f>
        <v>13.884359139518395</v>
      </c>
      <c r="ER312" s="17">
        <f>SIN(RADIANS(CJ312))*EH312</f>
        <v>0.55919290347074668</v>
      </c>
      <c r="ES312" s="17">
        <f t="shared" si="87"/>
        <v>0.82903757255504185</v>
      </c>
      <c r="ET312" s="16">
        <f t="shared" si="88"/>
        <v>1</v>
      </c>
      <c r="EU312" s="20">
        <f>(0.5*DZ312*DN312^2)*12*EH312</f>
        <v>6.3365586473115716</v>
      </c>
      <c r="EV312" s="20">
        <f>(0.5*EB312*DN312^2)*12</f>
        <v>12.994770693212523</v>
      </c>
      <c r="EW312" s="20">
        <f t="shared" si="89"/>
        <v>14.457387068899903</v>
      </c>
      <c r="EX312" s="14">
        <f t="shared" si="90"/>
        <v>-1.7479096043469937</v>
      </c>
      <c r="EY312" s="14">
        <f t="shared" si="91"/>
        <v>1.0090536121230951</v>
      </c>
      <c r="EZ312" s="5">
        <f t="shared" si="92"/>
        <v>-2.3494478609089189</v>
      </c>
      <c r="FA312" s="5">
        <f t="shared" si="93"/>
        <v>1.2948018144057336</v>
      </c>
      <c r="FB312" s="9">
        <f>IFERROR(INDEX('Pitcher Heights'!$B:$B,MATCH(H312,'Pitcher Heights'!A:A,0)),75)</f>
        <v>75</v>
      </c>
      <c r="FC312" s="26">
        <f>(9.58+0.31*FB312+1.02*ABS(D312)-2.57*E312-1.88*BE312)</f>
        <v>5.1067</v>
      </c>
      <c r="FD312" s="26">
        <f>17.16 -0.25*FB312-0.85*ABS(D312)+2.53*E312+0.665*BE312</f>
        <v>17.960799999999999</v>
      </c>
      <c r="FE312" s="26">
        <f t="shared" si="94"/>
        <v>0.99363095797056999</v>
      </c>
      <c r="FF312" s="26">
        <f t="shared" si="95"/>
        <v>-4.076440860481604</v>
      </c>
    </row>
    <row r="313" spans="1:162" x14ac:dyDescent="0.25">
      <c r="A313" t="s">
        <v>143</v>
      </c>
      <c r="B313" s="1">
        <v>45505</v>
      </c>
      <c r="C313">
        <v>92</v>
      </c>
      <c r="D313">
        <v>-1.32</v>
      </c>
      <c r="E313">
        <v>6.36</v>
      </c>
      <c r="F313" t="s">
        <v>178</v>
      </c>
      <c r="G313">
        <v>681807</v>
      </c>
      <c r="H313">
        <v>544150</v>
      </c>
      <c r="J313" t="s">
        <v>145</v>
      </c>
      <c r="O313">
        <v>6</v>
      </c>
      <c r="P313" t="s">
        <v>214</v>
      </c>
      <c r="Q313" t="s">
        <v>118</v>
      </c>
      <c r="R313" t="s">
        <v>118</v>
      </c>
      <c r="S313" t="s">
        <v>118</v>
      </c>
      <c r="T313" t="s">
        <v>120</v>
      </c>
      <c r="U313" t="s">
        <v>121</v>
      </c>
      <c r="V313" t="s">
        <v>129</v>
      </c>
      <c r="Y313">
        <v>0</v>
      </c>
      <c r="Z313">
        <v>0</v>
      </c>
      <c r="AA313">
        <v>2024</v>
      </c>
      <c r="AB313">
        <v>-0.32</v>
      </c>
      <c r="AC313">
        <v>1.2</v>
      </c>
      <c r="AD313">
        <v>0.64</v>
      </c>
      <c r="AE313">
        <v>2.25</v>
      </c>
      <c r="AH313">
        <v>647304</v>
      </c>
      <c r="AI313">
        <v>1</v>
      </c>
      <c r="AJ313">
        <v>5</v>
      </c>
      <c r="AK313" t="s">
        <v>123</v>
      </c>
      <c r="AR313">
        <v>5.6986144219024197</v>
      </c>
      <c r="AS313">
        <v>-133.765116630172</v>
      </c>
      <c r="AT313">
        <v>-7.2656541204748999</v>
      </c>
      <c r="AU313">
        <v>-4.9950451209768696</v>
      </c>
      <c r="AV313">
        <v>26.9471111364156</v>
      </c>
      <c r="AW313">
        <v>-16.341794644035801</v>
      </c>
      <c r="AX313">
        <v>3.43</v>
      </c>
      <c r="AY313">
        <v>1.6</v>
      </c>
      <c r="BC313">
        <v>92.8</v>
      </c>
      <c r="BD313">
        <v>2234</v>
      </c>
      <c r="BE313">
        <v>6.7</v>
      </c>
      <c r="BF313">
        <v>746607</v>
      </c>
      <c r="BG313">
        <v>668939</v>
      </c>
      <c r="BH313">
        <v>663624</v>
      </c>
      <c r="BI313">
        <v>702616</v>
      </c>
      <c r="BJ313">
        <v>602104</v>
      </c>
      <c r="BK313">
        <v>683002</v>
      </c>
      <c r="BL313">
        <v>681297</v>
      </c>
      <c r="BM313">
        <v>656775</v>
      </c>
      <c r="BN313">
        <v>623993</v>
      </c>
      <c r="BO313">
        <v>53.84</v>
      </c>
      <c r="BW313">
        <v>41</v>
      </c>
      <c r="BX313">
        <v>1</v>
      </c>
      <c r="BY313" t="s">
        <v>144</v>
      </c>
      <c r="BZ313">
        <v>5</v>
      </c>
      <c r="CA313">
        <v>2</v>
      </c>
      <c r="CB313">
        <v>5</v>
      </c>
      <c r="CC313">
        <v>2</v>
      </c>
      <c r="CD313">
        <v>2</v>
      </c>
      <c r="CE313">
        <v>5</v>
      </c>
      <c r="CF313">
        <v>5</v>
      </c>
      <c r="CG313">
        <v>2</v>
      </c>
      <c r="CH313" t="s">
        <v>126</v>
      </c>
      <c r="CI313" t="s">
        <v>126</v>
      </c>
      <c r="CJ313">
        <v>207</v>
      </c>
      <c r="CK313">
        <v>0</v>
      </c>
      <c r="CL313">
        <v>-4.7E-2</v>
      </c>
      <c r="CP313">
        <v>4.7E-2</v>
      </c>
      <c r="CR313">
        <v>3</v>
      </c>
      <c r="CS313">
        <v>3</v>
      </c>
      <c r="CT313">
        <v>0.89200000000000002</v>
      </c>
      <c r="CU313">
        <v>0.89200000000000002</v>
      </c>
      <c r="CV313">
        <v>34</v>
      </c>
      <c r="CW313">
        <v>28</v>
      </c>
      <c r="CX313">
        <v>35</v>
      </c>
      <c r="CY313">
        <v>29</v>
      </c>
      <c r="CZ313">
        <v>1</v>
      </c>
      <c r="DA313">
        <v>2</v>
      </c>
      <c r="DB313">
        <v>4</v>
      </c>
      <c r="DC313">
        <v>3</v>
      </c>
      <c r="DD313">
        <v>5</v>
      </c>
      <c r="DE313">
        <v>1</v>
      </c>
      <c r="DF313">
        <v>1.48</v>
      </c>
      <c r="DG313">
        <v>0.32</v>
      </c>
      <c r="DH313">
        <v>0.32</v>
      </c>
      <c r="DI313">
        <v>41.8</v>
      </c>
      <c r="DJ313" s="6">
        <f>(-AS313-SQRT(AS313^2-2*AV313*(50-BO313)))/AV313</f>
        <v>-2.8624505199919575E-2</v>
      </c>
      <c r="DK313" s="2">
        <f>AR313+AU313*$DJ313</f>
        <v>5.8415951169416553</v>
      </c>
      <c r="DL313" s="2">
        <f>AS313+AV313*$DJ313</f>
        <v>-134.53646435301914</v>
      </c>
      <c r="DM313" s="2">
        <f>AT313+AW313*$DJ313</f>
        <v>-6.7978783347106795</v>
      </c>
      <c r="DN313" s="4">
        <f>(-DL313-SQRT(DL313^2-2*AV313*(BO313-17/12)))/AV313</f>
        <v>0.40618169089482264</v>
      </c>
      <c r="DO313" s="12">
        <f t="shared" si="77"/>
        <v>3.8126992436073364</v>
      </c>
      <c r="DP313" s="12">
        <f t="shared" si="78"/>
        <v>-123.59104118689915</v>
      </c>
      <c r="DQ313" s="12">
        <f t="shared" si="79"/>
        <v>-13.435616115481096</v>
      </c>
      <c r="DR313" s="5">
        <f>(2 *DK313 +AU313*$DN313)/2</f>
        <v>4.8271471802744959</v>
      </c>
      <c r="DS313" s="5">
        <f>(2 *DL313 +AV313*$DN313)/2</f>
        <v>-129.06375276995914</v>
      </c>
      <c r="DT313" s="5">
        <f>(2 *DM313 +AW313*$DN313)/2</f>
        <v>-10.116747225095889</v>
      </c>
      <c r="DU313" s="5">
        <f>SQRT(DR313^2+DS313^2+DT313^2)</f>
        <v>129.54961290324897</v>
      </c>
      <c r="DV313" s="16">
        <f>DR313/$DU313</f>
        <v>3.7260992696902424E-2</v>
      </c>
      <c r="DW313" s="16">
        <f>DS313/$DU313</f>
        <v>-0.99624962111115922</v>
      </c>
      <c r="DX313" s="16">
        <f>DT313/$DU313</f>
        <v>-7.8091682393920697E-2</v>
      </c>
      <c r="DY313" s="16">
        <f t="shared" si="80"/>
        <v>28.268533151721044</v>
      </c>
      <c r="DZ313" s="9">
        <f>AU313+$DY313*DV313</f>
        <v>-3.9417315136584476</v>
      </c>
      <c r="EA313" s="9">
        <f>AV313+$DY313*DW313</f>
        <v>-1.2154043053547348</v>
      </c>
      <c r="EB313" s="9">
        <f>AW313+$DY313*DX313+32.174</f>
        <v>13.62466804333798</v>
      </c>
      <c r="EC313" s="9">
        <f t="shared" si="81"/>
        <v>14.23537966625401</v>
      </c>
      <c r="ED313" s="22">
        <f t="shared" si="82"/>
        <v>0.15756667393586266</v>
      </c>
      <c r="EE313" s="22">
        <f t="shared" si="83"/>
        <v>0.10506076122718293</v>
      </c>
      <c r="EF313" s="22">
        <f t="shared" si="84"/>
        <v>1074.1470484400111</v>
      </c>
      <c r="EG313" s="23">
        <f t="shared" si="85"/>
        <v>0.48081783726052418</v>
      </c>
      <c r="EH313" s="12">
        <f>IF(S313="L",1,-1)</f>
        <v>-1</v>
      </c>
      <c r="EI313" s="10">
        <f>DEGREES(ATAN(DM313/SQRT(DL313^2+DK313^2)))</f>
        <v>-2.889871348881389</v>
      </c>
      <c r="EJ313" s="10">
        <f>-DEGREES(ATAN(DK313/SQRT(DL313^2+DM313^2)))*EH313</f>
        <v>2.4830666334365827</v>
      </c>
      <c r="EK313" s="10">
        <f>DEGREES(ATAN(DQ313/SQRT(DP313^2+DO313^2)))</f>
        <v>-6.2013488149884362</v>
      </c>
      <c r="EL313" s="10">
        <f>-DEGREES(ATAN(DO313/SQRT(DP313^2+DQ313^2)))*EH313</f>
        <v>1.756632446295195</v>
      </c>
      <c r="EM313" s="15">
        <f>(AD313-D313- (DK313/DL313)*(17/12-BO313))*12*EH313</f>
        <v>3.7947556971842644</v>
      </c>
      <c r="EN313" s="15">
        <f>(AE313-E313-(DM313/DL313)*(17/12-BO313)+0.5*32.174*DN313^2)*12</f>
        <v>14.315334640075436</v>
      </c>
      <c r="EO313" s="15">
        <f t="shared" si="86"/>
        <v>14.809759507117466</v>
      </c>
      <c r="EP313" s="15">
        <f>EM313/DN313*0.4</f>
        <v>3.7370032005375493</v>
      </c>
      <c r="EQ313" s="15">
        <f>EN313/DN313*0.4</f>
        <v>14.097469148388839</v>
      </c>
      <c r="ER313" s="17">
        <f>SIN(RADIANS(CJ313))*EH313</f>
        <v>0.45399049973954669</v>
      </c>
      <c r="ES313" s="17">
        <f t="shared" si="87"/>
        <v>0.8910065241883679</v>
      </c>
      <c r="ET313" s="16">
        <f t="shared" si="88"/>
        <v>1</v>
      </c>
      <c r="EU313" s="20">
        <f>(0.5*DZ313*DN313^2)*12*EH313</f>
        <v>3.9019255284575891</v>
      </c>
      <c r="EV313" s="20">
        <f>(0.5*EB313*DN313^2)*12</f>
        <v>13.487077917622807</v>
      </c>
      <c r="EW313" s="20">
        <f t="shared" si="89"/>
        <v>14.040167149491412</v>
      </c>
      <c r="EX313" s="14">
        <f t="shared" si="90"/>
        <v>-2.4721769721667837</v>
      </c>
      <c r="EY313" s="14">
        <f t="shared" si="91"/>
        <v>0.97719738673075973</v>
      </c>
      <c r="EZ313" s="5">
        <f t="shared" si="92"/>
        <v>-2.9287344224744967</v>
      </c>
      <c r="FA313" s="5">
        <f t="shared" si="93"/>
        <v>1.1197422975730671</v>
      </c>
      <c r="FB313" s="9">
        <f>IFERROR(INDEX('Pitcher Heights'!$B:$B,MATCH(H313,'Pitcher Heights'!A:A,0)),75)</f>
        <v>75</v>
      </c>
      <c r="FC313" s="26">
        <f>(9.58+0.31*FB313+1.02*ABS(D313)-2.57*E313-1.88*BE313)</f>
        <v>5.2352000000000025</v>
      </c>
      <c r="FD313" s="26">
        <f>17.16 -0.25*FB313-0.85*ABS(D313)+2.53*E313+0.665*BE313</f>
        <v>17.834299999999999</v>
      </c>
      <c r="FE313" s="26">
        <f t="shared" si="94"/>
        <v>-1.4981967994624532</v>
      </c>
      <c r="FF313" s="26">
        <f t="shared" si="95"/>
        <v>-3.7368308516111597</v>
      </c>
    </row>
    <row r="314" spans="1:162" x14ac:dyDescent="0.25">
      <c r="A314" t="s">
        <v>143</v>
      </c>
      <c r="B314" s="1">
        <v>45505</v>
      </c>
      <c r="C314">
        <v>94.9</v>
      </c>
      <c r="D314">
        <v>-1.41</v>
      </c>
      <c r="E314">
        <v>6.27</v>
      </c>
      <c r="F314" t="s">
        <v>178</v>
      </c>
      <c r="G314">
        <v>647304</v>
      </c>
      <c r="H314">
        <v>544150</v>
      </c>
      <c r="I314" t="s">
        <v>146</v>
      </c>
      <c r="J314" t="s">
        <v>136</v>
      </c>
      <c r="O314">
        <v>4</v>
      </c>
      <c r="P314" t="s">
        <v>179</v>
      </c>
      <c r="Q314" t="s">
        <v>118</v>
      </c>
      <c r="R314" t="s">
        <v>119</v>
      </c>
      <c r="S314" t="s">
        <v>118</v>
      </c>
      <c r="T314" t="s">
        <v>120</v>
      </c>
      <c r="U314" t="s">
        <v>121</v>
      </c>
      <c r="V314" t="s">
        <v>138</v>
      </c>
      <c r="W314">
        <v>7</v>
      </c>
      <c r="X314" t="s">
        <v>148</v>
      </c>
      <c r="Y314">
        <v>3</v>
      </c>
      <c r="Z314">
        <v>2</v>
      </c>
      <c r="AA314">
        <v>2024</v>
      </c>
      <c r="AB314">
        <v>-0.65</v>
      </c>
      <c r="AC314">
        <v>1.32</v>
      </c>
      <c r="AD314">
        <v>-0.65</v>
      </c>
      <c r="AE314">
        <v>2.39</v>
      </c>
      <c r="AI314">
        <v>0</v>
      </c>
      <c r="AJ314">
        <v>7</v>
      </c>
      <c r="AK314" t="s">
        <v>123</v>
      </c>
      <c r="AL314">
        <v>92.08</v>
      </c>
      <c r="AM314">
        <v>96.8</v>
      </c>
      <c r="AR314">
        <v>3.4560201992220598</v>
      </c>
      <c r="AS314">
        <v>-138.04610562526801</v>
      </c>
      <c r="AT314">
        <v>-7.50766491306522</v>
      </c>
      <c r="AU314">
        <v>-9.1146270870581105</v>
      </c>
      <c r="AV314">
        <v>29.671830874612599</v>
      </c>
      <c r="AW314">
        <v>-13.862271152763601</v>
      </c>
      <c r="AX314">
        <v>3.13</v>
      </c>
      <c r="AY314">
        <v>1.5</v>
      </c>
      <c r="AZ314">
        <v>180</v>
      </c>
      <c r="BA314">
        <v>102.2</v>
      </c>
      <c r="BB314">
        <v>9</v>
      </c>
      <c r="BC314">
        <v>95.5</v>
      </c>
      <c r="BD314">
        <v>2445</v>
      </c>
      <c r="BE314">
        <v>6.6</v>
      </c>
      <c r="BF314">
        <v>746607</v>
      </c>
      <c r="BG314">
        <v>668939</v>
      </c>
      <c r="BH314">
        <v>663624</v>
      </c>
      <c r="BI314">
        <v>702616</v>
      </c>
      <c r="BJ314">
        <v>602104</v>
      </c>
      <c r="BK314">
        <v>683002</v>
      </c>
      <c r="BL314">
        <v>681297</v>
      </c>
      <c r="BM314">
        <v>656775</v>
      </c>
      <c r="BN314">
        <v>623993</v>
      </c>
      <c r="BO314">
        <v>53.9</v>
      </c>
      <c r="BP314">
        <v>0.69699999999999995</v>
      </c>
      <c r="BQ314">
        <v>0.628</v>
      </c>
      <c r="BR314">
        <v>0.9</v>
      </c>
      <c r="BS314">
        <v>1</v>
      </c>
      <c r="BT314">
        <v>1</v>
      </c>
      <c r="BU314">
        <v>0</v>
      </c>
      <c r="BV314">
        <v>4</v>
      </c>
      <c r="BW314">
        <v>56</v>
      </c>
      <c r="BX314">
        <v>9</v>
      </c>
      <c r="BY314" t="s">
        <v>144</v>
      </c>
      <c r="BZ314">
        <v>7</v>
      </c>
      <c r="CA314">
        <v>2</v>
      </c>
      <c r="CB314">
        <v>7</v>
      </c>
      <c r="CC314">
        <v>2</v>
      </c>
      <c r="CD314">
        <v>2</v>
      </c>
      <c r="CE314">
        <v>7</v>
      </c>
      <c r="CF314">
        <v>7</v>
      </c>
      <c r="CG314">
        <v>2</v>
      </c>
      <c r="CH314" t="s">
        <v>125</v>
      </c>
      <c r="CI314" t="s">
        <v>126</v>
      </c>
      <c r="CJ314">
        <v>215</v>
      </c>
      <c r="CK314">
        <v>1E-3</v>
      </c>
      <c r="CL314">
        <v>0.33100000000000002</v>
      </c>
      <c r="CM314">
        <v>76.7</v>
      </c>
      <c r="CN314">
        <v>7.3</v>
      </c>
      <c r="CO314">
        <v>0.78600000000000003</v>
      </c>
      <c r="CP314">
        <v>-0.33100000000000002</v>
      </c>
      <c r="CQ314">
        <v>102.2</v>
      </c>
      <c r="CR314">
        <v>5</v>
      </c>
      <c r="CS314">
        <v>5</v>
      </c>
      <c r="CT314">
        <v>0.98799999999999999</v>
      </c>
      <c r="CU314">
        <v>0.98799999999999999</v>
      </c>
      <c r="CV314">
        <v>34</v>
      </c>
      <c r="CW314">
        <v>27</v>
      </c>
      <c r="CX314">
        <v>35</v>
      </c>
      <c r="CY314">
        <v>27</v>
      </c>
      <c r="CZ314">
        <v>1</v>
      </c>
      <c r="DA314">
        <v>3</v>
      </c>
      <c r="DB314">
        <v>4</v>
      </c>
      <c r="DC314">
        <v>2</v>
      </c>
      <c r="DD314">
        <v>5</v>
      </c>
      <c r="DE314">
        <v>1</v>
      </c>
      <c r="DF314">
        <v>1.21</v>
      </c>
      <c r="DG314">
        <v>0.65</v>
      </c>
      <c r="DH314">
        <v>-0.65</v>
      </c>
      <c r="DI314">
        <v>40</v>
      </c>
      <c r="DJ314" s="6">
        <f>(-AS314-SQRT(AS314^2-2*AV314*(50-BO314)))/AV314</f>
        <v>-2.8166170704583084E-2</v>
      </c>
      <c r="DK314" s="2">
        <f>AR314+AU314*$DJ314</f>
        <v>3.7127443416647554</v>
      </c>
      <c r="DL314" s="2">
        <f>AS314+AV314*$DJ314</f>
        <v>-138.88184747879987</v>
      </c>
      <c r="DM314" s="2">
        <f>AT314+AW314*$DJ314</f>
        <v>-7.1172178174232625</v>
      </c>
      <c r="DN314" s="4">
        <f>(-DL314-SQRT(DL314^2-2*AV314*(BO314-17/12)))/AV314</f>
        <v>0.39452643371076601</v>
      </c>
      <c r="DO314" s="12">
        <f t="shared" si="77"/>
        <v>0.11678302240417127</v>
      </c>
      <c r="DP314" s="12">
        <f t="shared" si="78"/>
        <v>-127.17552586216996</v>
      </c>
      <c r="DQ314" s="12">
        <f t="shared" si="79"/>
        <v>-12.586250218454715</v>
      </c>
      <c r="DR314" s="5">
        <f>(2 *DK314 +AU314*$DN314)/2</f>
        <v>1.9147636820344633</v>
      </c>
      <c r="DS314" s="5">
        <f>(2 *DL314 +AV314*$DN314)/2</f>
        <v>-133.02868667048492</v>
      </c>
      <c r="DT314" s="5">
        <f>(2 *DM314 +AW314*$DN314)/2</f>
        <v>-9.8517340179389894</v>
      </c>
      <c r="DU314" s="5">
        <f>SQRT(DR314^2+DS314^2+DT314^2)</f>
        <v>133.40672569399305</v>
      </c>
      <c r="DV314" s="16">
        <f>DR314/$DU314</f>
        <v>1.435282720622743E-2</v>
      </c>
      <c r="DW314" s="16">
        <f>DS314/$DU314</f>
        <v>-0.99716626713127432</v>
      </c>
      <c r="DX314" s="16">
        <f>DT314/$DU314</f>
        <v>-7.3847356395934594E-2</v>
      </c>
      <c r="DY314" s="16">
        <f t="shared" si="80"/>
        <v>31.07084226622527</v>
      </c>
      <c r="DZ314" s="9">
        <f>AU314+$DY314*DV314</f>
        <v>-8.668672656859032</v>
      </c>
      <c r="EA314" s="9">
        <f>AV314+$DY314*DW314</f>
        <v>-1.3109649246238781</v>
      </c>
      <c r="EB314" s="9">
        <f>AW314+$DY314*DX314+32.174</f>
        <v>16.017229284880592</v>
      </c>
      <c r="EC314" s="9">
        <f t="shared" si="81"/>
        <v>18.259686432954044</v>
      </c>
      <c r="ED314" s="22">
        <f t="shared" si="82"/>
        <v>0.1905923291896762</v>
      </c>
      <c r="EE314" s="22">
        <f t="shared" si="83"/>
        <v>0.13903659338201008</v>
      </c>
      <c r="EF314" s="22">
        <f t="shared" si="84"/>
        <v>1463.8410439705651</v>
      </c>
      <c r="EG314" s="23">
        <f t="shared" si="85"/>
        <v>0.59870799344399395</v>
      </c>
      <c r="EH314" s="12">
        <f>IF(S314="L",1,-1)</f>
        <v>-1</v>
      </c>
      <c r="EI314" s="10">
        <f>DEGREES(ATAN(DM314/SQRT(DL314^2+DK314^2)))</f>
        <v>-2.9325997531049142</v>
      </c>
      <c r="EJ314" s="10">
        <f>-DEGREES(ATAN(DK314/SQRT(DL314^2+DM314^2)))*EH314</f>
        <v>1.5293240232318137</v>
      </c>
      <c r="EK314" s="10">
        <f>DEGREES(ATAN(DQ314/SQRT(DP314^2+DO314^2)))</f>
        <v>-5.6520154701258969</v>
      </c>
      <c r="EL314" s="10">
        <f>-DEGREES(ATAN(DO314/SQRT(DP314^2+DQ314^2)))*EH314</f>
        <v>5.2357893268773714E-2</v>
      </c>
      <c r="EM314" s="15">
        <f>(AD314-D314- (DK314/DL314)*(17/12-BO314))*12*EH314</f>
        <v>7.7165155621752461</v>
      </c>
      <c r="EN314" s="15">
        <f>(AE314-E314-(DM314/DL314)*(17/12-BO314)+0.5*32.174*DN314^2)*12</f>
        <v>15.762599793222879</v>
      </c>
      <c r="EO314" s="15">
        <f t="shared" si="86"/>
        <v>17.550047426220896</v>
      </c>
      <c r="EP314" s="15">
        <f>EM314/DN314*0.4</f>
        <v>7.8235726712622302</v>
      </c>
      <c r="EQ314" s="15">
        <f>EN314/DN314*0.4</f>
        <v>15.981286369043355</v>
      </c>
      <c r="ER314" s="17">
        <f>SIN(RADIANS(CJ314))*EH314</f>
        <v>0.57357643635104616</v>
      </c>
      <c r="ES314" s="17">
        <f t="shared" si="87"/>
        <v>0.8191520442889918</v>
      </c>
      <c r="ET314" s="16">
        <f t="shared" si="88"/>
        <v>1</v>
      </c>
      <c r="EU314" s="20">
        <f>(0.5*DZ314*DN314^2)*12*EH314</f>
        <v>8.0957309661830337</v>
      </c>
      <c r="EV314" s="20">
        <f>(0.5*EB314*DN314^2)*12</f>
        <v>14.958596805643602</v>
      </c>
      <c r="EW314" s="20">
        <f t="shared" si="89"/>
        <v>17.008835300238104</v>
      </c>
      <c r="EX314" s="14">
        <f t="shared" si="90"/>
        <v>-1.6601361718094143</v>
      </c>
      <c r="EY314" s="14">
        <f t="shared" si="91"/>
        <v>1.0257745984787903</v>
      </c>
      <c r="EZ314" s="5">
        <f t="shared" si="92"/>
        <v>-2.3497780983483842</v>
      </c>
      <c r="FA314" s="5">
        <f t="shared" si="93"/>
        <v>1.3864425666652735</v>
      </c>
      <c r="FB314" s="9">
        <f>IFERROR(INDEX('Pitcher Heights'!$B:$B,MATCH(H314,'Pitcher Heights'!A:A,0)),75)</f>
        <v>75</v>
      </c>
      <c r="FC314" s="26">
        <f>(9.58+0.31*FB314+1.02*ABS(D314)-2.57*E314-1.88*BE314)</f>
        <v>5.7463000000000033</v>
      </c>
      <c r="FD314" s="26">
        <f>17.16 -0.25*FB314-0.85*ABS(D314)+2.53*E314+0.665*BE314</f>
        <v>17.463599999999996</v>
      </c>
      <c r="FE314" s="26">
        <f t="shared" si="94"/>
        <v>2.0772726712622269</v>
      </c>
      <c r="FF314" s="26">
        <f t="shared" si="95"/>
        <v>-1.4823136309566411</v>
      </c>
    </row>
    <row r="315" spans="1:162" x14ac:dyDescent="0.25">
      <c r="A315" t="s">
        <v>143</v>
      </c>
      <c r="B315" s="1">
        <v>45505</v>
      </c>
      <c r="C315">
        <v>97.6</v>
      </c>
      <c r="D315">
        <v>-2.29</v>
      </c>
      <c r="E315">
        <v>5.88</v>
      </c>
      <c r="F315" t="s">
        <v>223</v>
      </c>
      <c r="G315">
        <v>663624</v>
      </c>
      <c r="H315">
        <v>671922</v>
      </c>
      <c r="J315" t="s">
        <v>116</v>
      </c>
      <c r="O315">
        <v>14</v>
      </c>
      <c r="P315" t="s">
        <v>190</v>
      </c>
      <c r="Q315" t="s">
        <v>118</v>
      </c>
      <c r="R315" t="s">
        <v>118</v>
      </c>
      <c r="S315" t="s">
        <v>118</v>
      </c>
      <c r="T315" t="s">
        <v>120</v>
      </c>
      <c r="U315" t="s">
        <v>121</v>
      </c>
      <c r="V315" t="s">
        <v>122</v>
      </c>
      <c r="Y315">
        <v>0</v>
      </c>
      <c r="Z315">
        <v>0</v>
      </c>
      <c r="AA315">
        <v>2024</v>
      </c>
      <c r="AB315">
        <v>-0.87</v>
      </c>
      <c r="AC315">
        <v>1.38</v>
      </c>
      <c r="AD315">
        <v>1.45</v>
      </c>
      <c r="AE315">
        <v>2.2000000000000002</v>
      </c>
      <c r="AI315">
        <v>1</v>
      </c>
      <c r="AJ315">
        <v>7</v>
      </c>
      <c r="AK315" t="s">
        <v>140</v>
      </c>
      <c r="AR315">
        <v>12.2490789354946</v>
      </c>
      <c r="AS315">
        <v>-141.48872048512999</v>
      </c>
      <c r="AT315">
        <v>-7.6497085681959902</v>
      </c>
      <c r="AU315">
        <v>-14.4742462924014</v>
      </c>
      <c r="AV315">
        <v>33.071516013255497</v>
      </c>
      <c r="AW315">
        <v>-11.9318062979453</v>
      </c>
      <c r="AX315">
        <v>3.55</v>
      </c>
      <c r="AY315">
        <v>1.8</v>
      </c>
      <c r="BC315">
        <v>98.9</v>
      </c>
      <c r="BD315">
        <v>2350</v>
      </c>
      <c r="BE315">
        <v>7.3</v>
      </c>
      <c r="BF315">
        <v>746607</v>
      </c>
      <c r="BG315">
        <v>666310</v>
      </c>
      <c r="BH315">
        <v>647304</v>
      </c>
      <c r="BI315">
        <v>671289</v>
      </c>
      <c r="BJ315">
        <v>608070</v>
      </c>
      <c r="BK315">
        <v>677587</v>
      </c>
      <c r="BL315">
        <v>680757</v>
      </c>
      <c r="BM315">
        <v>657041</v>
      </c>
      <c r="BN315">
        <v>678877</v>
      </c>
      <c r="BO315">
        <v>53.24</v>
      </c>
      <c r="BW315">
        <v>52</v>
      </c>
      <c r="BX315">
        <v>1</v>
      </c>
      <c r="BY315" t="s">
        <v>144</v>
      </c>
      <c r="BZ315">
        <v>5</v>
      </c>
      <c r="CA315">
        <v>2</v>
      </c>
      <c r="CB315">
        <v>2</v>
      </c>
      <c r="CC315">
        <v>5</v>
      </c>
      <c r="CD315">
        <v>2</v>
      </c>
      <c r="CE315">
        <v>5</v>
      </c>
      <c r="CF315">
        <v>2</v>
      </c>
      <c r="CG315">
        <v>5</v>
      </c>
      <c r="CH315" t="s">
        <v>142</v>
      </c>
      <c r="CI315" t="s">
        <v>126</v>
      </c>
      <c r="CJ315">
        <v>216</v>
      </c>
      <c r="CK315">
        <v>0</v>
      </c>
      <c r="CL315">
        <v>2.5000000000000001E-2</v>
      </c>
      <c r="CP315">
        <v>-2.5000000000000001E-2</v>
      </c>
      <c r="CR315">
        <v>3</v>
      </c>
      <c r="CS315">
        <v>-3</v>
      </c>
      <c r="CT315">
        <v>0.92400000000000004</v>
      </c>
      <c r="CU315">
        <v>7.5999999999999998E-2</v>
      </c>
      <c r="CV315">
        <v>25</v>
      </c>
      <c r="CW315">
        <v>27</v>
      </c>
      <c r="CX315">
        <v>25</v>
      </c>
      <c r="CY315">
        <v>27</v>
      </c>
      <c r="CZ315">
        <v>1</v>
      </c>
      <c r="DA315">
        <v>2</v>
      </c>
      <c r="DB315">
        <v>2</v>
      </c>
      <c r="DC315">
        <v>1</v>
      </c>
      <c r="DD315">
        <v>1</v>
      </c>
      <c r="DE315">
        <v>1</v>
      </c>
      <c r="DF315">
        <v>1.03</v>
      </c>
      <c r="DG315">
        <v>0.87</v>
      </c>
      <c r="DH315">
        <v>0.87</v>
      </c>
      <c r="DI315">
        <v>40.5</v>
      </c>
      <c r="DJ315" s="6">
        <f>(-AS315-SQRT(AS315^2-2*AV315*(50-BO315)))/AV315</f>
        <v>-2.2838393521510212E-2</v>
      </c>
      <c r="DK315" s="2">
        <f>AR315+AU315*$DJ315</f>
        <v>12.579647468247723</v>
      </c>
      <c r="DL315" s="2">
        <f>AS315+AV315*$DJ315</f>
        <v>-142.24402078219364</v>
      </c>
      <c r="DM315" s="2">
        <f>AT315+AW315*$DJ315</f>
        <v>-7.3772052805410819</v>
      </c>
      <c r="DN315" s="4">
        <f>(-DL315-SQRT(DL315^2-2*AV315*(BO315-17/12)))/AV315</f>
        <v>0.38122144830805271</v>
      </c>
      <c r="DO315" s="12">
        <f t="shared" si="77"/>
        <v>7.0617543334909989</v>
      </c>
      <c r="DP315" s="12">
        <f t="shared" si="78"/>
        <v>-129.63644954987743</v>
      </c>
      <c r="DQ315" s="12">
        <f t="shared" si="79"/>
        <v>-11.925865758374934</v>
      </c>
      <c r="DR315" s="5">
        <f>(2 *DK315 +AU315*$DN315)/2</f>
        <v>9.8207009008693618</v>
      </c>
      <c r="DS315" s="5">
        <f>(2 *DL315 +AV315*$DN315)/2</f>
        <v>-135.94023516603554</v>
      </c>
      <c r="DT315" s="5">
        <f>(2 *DM315 +AW315*$DN315)/2</f>
        <v>-9.6515355194580081</v>
      </c>
      <c r="DU315" s="5">
        <f>SQRT(DR315^2+DS315^2+DT315^2)</f>
        <v>136.63581463534641</v>
      </c>
      <c r="DV315" s="16">
        <f>DR315/$DU315</f>
        <v>7.1875012617144657E-2</v>
      </c>
      <c r="DW315" s="16">
        <f>DS315/$DU315</f>
        <v>-0.99490924490648935</v>
      </c>
      <c r="DX315" s="16">
        <f>DT315/$DU315</f>
        <v>-7.063693765222552E-2</v>
      </c>
      <c r="DY315" s="16">
        <f t="shared" si="80"/>
        <v>35.373340234027218</v>
      </c>
      <c r="DZ315" s="9">
        <f>AU315+$DY315*DV315</f>
        <v>-11.931787016770143</v>
      </c>
      <c r="EA315" s="9">
        <f>AV315+$DY315*DW315</f>
        <v>-2.121747208800862</v>
      </c>
      <c r="EB315" s="9">
        <f>AW315+$DY315*DX315+32.174</f>
        <v>17.74352927339276</v>
      </c>
      <c r="EC315" s="9">
        <f t="shared" si="81"/>
        <v>21.487256309435242</v>
      </c>
      <c r="ED315" s="22">
        <f t="shared" si="82"/>
        <v>0.21380576725186429</v>
      </c>
      <c r="EE315" s="22">
        <f t="shared" si="83"/>
        <v>0.16790888538140608</v>
      </c>
      <c r="EF315" s="22">
        <f t="shared" si="84"/>
        <v>1810.6116303624246</v>
      </c>
      <c r="EG315" s="23">
        <f t="shared" si="85"/>
        <v>0.77047303419677649</v>
      </c>
      <c r="EH315" s="12">
        <f>IF(S315="L",1,-1)</f>
        <v>-1</v>
      </c>
      <c r="EI315" s="10">
        <f>DEGREES(ATAN(DM315/SQRT(DL315^2+DK315^2)))</f>
        <v>-2.9573507548816487</v>
      </c>
      <c r="EJ315" s="10">
        <f>-DEGREES(ATAN(DK315/SQRT(DL315^2+DM315^2)))*EH315</f>
        <v>5.0471754647126206</v>
      </c>
      <c r="EK315" s="10">
        <f>DEGREES(ATAN(DQ315/SQRT(DP315^2+DO315^2)))</f>
        <v>-5.2483759860666215</v>
      </c>
      <c r="EL315" s="10">
        <f>-DEGREES(ATAN(DO315/SQRT(DP315^2+DQ315^2)))*EH315</f>
        <v>3.1049363148115217</v>
      </c>
      <c r="EM315" s="15">
        <f>(AD315-D315- (DK315/DL315)*(17/12-BO315))*12*EH315</f>
        <v>10.117258405206684</v>
      </c>
      <c r="EN315" s="15">
        <f>(AE315-E315-(DM315/DL315)*(17/12-BO315)+0.5*32.174*DN315^2)*12</f>
        <v>16.147622805549041</v>
      </c>
      <c r="EO315" s="15">
        <f t="shared" si="86"/>
        <v>19.055304770798415</v>
      </c>
      <c r="EP315" s="15">
        <f>EM315/DN315*0.4</f>
        <v>10.615623491395223</v>
      </c>
      <c r="EQ315" s="15">
        <f>EN315/DN315*0.4</f>
        <v>16.943037048115581</v>
      </c>
      <c r="ER315" s="17">
        <f>SIN(RADIANS(CJ315))*EH315</f>
        <v>0.58778525229247303</v>
      </c>
      <c r="ES315" s="17">
        <f t="shared" si="87"/>
        <v>0.80901699437494756</v>
      </c>
      <c r="ET315" s="16">
        <f t="shared" si="88"/>
        <v>1</v>
      </c>
      <c r="EU315" s="20">
        <f>(0.5*DZ315*DN315^2)*12*EH315</f>
        <v>10.404264798553395</v>
      </c>
      <c r="EV315" s="20">
        <f>(0.5*EB315*DN315^2)*12</f>
        <v>15.471980581097757</v>
      </c>
      <c r="EW315" s="20">
        <f t="shared" si="89"/>
        <v>18.644862807226108</v>
      </c>
      <c r="EX315" s="14">
        <f t="shared" si="90"/>
        <v>-0.55491059055055025</v>
      </c>
      <c r="EY315" s="14">
        <f t="shared" si="91"/>
        <v>0.38796971226244281</v>
      </c>
      <c r="EZ315" s="5">
        <f t="shared" si="92"/>
        <v>-1.0831687170070268</v>
      </c>
      <c r="FA315" s="5">
        <f t="shared" si="93"/>
        <v>0.73155741297910915</v>
      </c>
      <c r="FB315" s="9">
        <f>IFERROR(INDEX('Pitcher Heights'!$B:$B,MATCH(H315,'Pitcher Heights'!A:A,0)),75)</f>
        <v>77</v>
      </c>
      <c r="FC315" s="26">
        <f>(9.58+0.31*FB315+1.02*ABS(D315)-2.57*E315-1.88*BE315)</f>
        <v>6.9502000000000042</v>
      </c>
      <c r="FD315" s="26">
        <f>17.16 -0.25*FB315-0.85*ABS(D315)+2.53*E315+0.665*BE315</f>
        <v>15.694399999999998</v>
      </c>
      <c r="FE315" s="26">
        <f t="shared" si="94"/>
        <v>3.6654234913952184</v>
      </c>
      <c r="FF315" s="26">
        <f t="shared" si="95"/>
        <v>1.2486370481155831</v>
      </c>
    </row>
    <row r="316" spans="1:162" x14ac:dyDescent="0.25">
      <c r="A316" t="s">
        <v>143</v>
      </c>
      <c r="B316" s="1">
        <v>45505</v>
      </c>
      <c r="C316">
        <v>93.7</v>
      </c>
      <c r="D316">
        <v>-3.05</v>
      </c>
      <c r="E316">
        <v>5.46</v>
      </c>
      <c r="F316" t="s">
        <v>194</v>
      </c>
      <c r="G316">
        <v>671289</v>
      </c>
      <c r="H316">
        <v>657097</v>
      </c>
      <c r="J316" t="s">
        <v>116</v>
      </c>
      <c r="O316">
        <v>14</v>
      </c>
      <c r="P316" t="s">
        <v>230</v>
      </c>
      <c r="Q316" t="s">
        <v>118</v>
      </c>
      <c r="R316" t="s">
        <v>118</v>
      </c>
      <c r="S316" t="s">
        <v>118</v>
      </c>
      <c r="T316" t="s">
        <v>120</v>
      </c>
      <c r="U316" t="s">
        <v>121</v>
      </c>
      <c r="V316" t="s">
        <v>122</v>
      </c>
      <c r="Y316">
        <v>1</v>
      </c>
      <c r="Z316">
        <v>0</v>
      </c>
      <c r="AA316">
        <v>2024</v>
      </c>
      <c r="AB316">
        <v>-0.84</v>
      </c>
      <c r="AC316">
        <v>1.3</v>
      </c>
      <c r="AD316">
        <v>1.02</v>
      </c>
      <c r="AE316">
        <v>1.4</v>
      </c>
      <c r="AH316">
        <v>647304</v>
      </c>
      <c r="AI316">
        <v>2</v>
      </c>
      <c r="AJ316">
        <v>7</v>
      </c>
      <c r="AK316" t="s">
        <v>123</v>
      </c>
      <c r="AR316">
        <v>12.3653399423407</v>
      </c>
      <c r="AS316">
        <v>-135.785886191233</v>
      </c>
      <c r="AT316">
        <v>-7.61995485355542</v>
      </c>
      <c r="AU316">
        <v>-12.9912902492411</v>
      </c>
      <c r="AV316">
        <v>28.683554223607299</v>
      </c>
      <c r="AW316">
        <v>-14.462228974017799</v>
      </c>
      <c r="AX316">
        <v>3.3</v>
      </c>
      <c r="AY316">
        <v>1.38</v>
      </c>
      <c r="BC316">
        <v>93.9</v>
      </c>
      <c r="BD316">
        <v>2466</v>
      </c>
      <c r="BE316">
        <v>6.5</v>
      </c>
      <c r="BF316">
        <v>746607</v>
      </c>
      <c r="BG316">
        <v>668939</v>
      </c>
      <c r="BH316">
        <v>663624</v>
      </c>
      <c r="BI316">
        <v>702616</v>
      </c>
      <c r="BJ316">
        <v>602104</v>
      </c>
      <c r="BK316">
        <v>683002</v>
      </c>
      <c r="BL316">
        <v>681297</v>
      </c>
      <c r="BM316">
        <v>656775</v>
      </c>
      <c r="BN316">
        <v>623993</v>
      </c>
      <c r="BO316">
        <v>53.97</v>
      </c>
      <c r="BW316">
        <v>59</v>
      </c>
      <c r="BX316">
        <v>2</v>
      </c>
      <c r="BY316" t="s">
        <v>144</v>
      </c>
      <c r="BZ316">
        <v>7</v>
      </c>
      <c r="CA316">
        <v>2</v>
      </c>
      <c r="CB316">
        <v>7</v>
      </c>
      <c r="CC316">
        <v>2</v>
      </c>
      <c r="CD316">
        <v>2</v>
      </c>
      <c r="CE316">
        <v>7</v>
      </c>
      <c r="CF316">
        <v>7</v>
      </c>
      <c r="CG316">
        <v>2</v>
      </c>
      <c r="CH316" t="s">
        <v>126</v>
      </c>
      <c r="CI316" t="s">
        <v>126</v>
      </c>
      <c r="CJ316">
        <v>223</v>
      </c>
      <c r="CK316">
        <v>0</v>
      </c>
      <c r="CL316">
        <v>4.2000000000000003E-2</v>
      </c>
      <c r="CP316">
        <v>-4.2000000000000003E-2</v>
      </c>
      <c r="CR316">
        <v>5</v>
      </c>
      <c r="CS316">
        <v>5</v>
      </c>
      <c r="CT316">
        <v>0.98599999999999999</v>
      </c>
      <c r="CU316">
        <v>0.98599999999999999</v>
      </c>
      <c r="CV316">
        <v>30</v>
      </c>
      <c r="CW316">
        <v>25</v>
      </c>
      <c r="CX316">
        <v>31</v>
      </c>
      <c r="CY316">
        <v>25</v>
      </c>
      <c r="CZ316">
        <v>1</v>
      </c>
      <c r="DA316">
        <v>3</v>
      </c>
      <c r="DB316">
        <v>3</v>
      </c>
      <c r="DC316">
        <v>2</v>
      </c>
      <c r="DD316">
        <v>1</v>
      </c>
      <c r="DE316">
        <v>3</v>
      </c>
      <c r="DF316">
        <v>1.31</v>
      </c>
      <c r="DG316">
        <v>0.84</v>
      </c>
      <c r="DH316">
        <v>0.84</v>
      </c>
      <c r="DI316">
        <v>29.2</v>
      </c>
      <c r="DJ316" s="6">
        <f>(-AS316-SQRT(AS316^2-2*AV316*(50-BO316)))/AV316</f>
        <v>-2.9147473955599513E-2</v>
      </c>
      <c r="DK316" s="2">
        <f>AR316+AU316*$DJ316</f>
        <v>12.744003236530089</v>
      </c>
      <c r="DL316" s="2">
        <f>AS316+AV316*$DJ316</f>
        <v>-136.62193934091962</v>
      </c>
      <c r="DM316" s="2">
        <f>AT316+AW316*$DJ316</f>
        <v>-7.1984174111953196</v>
      </c>
      <c r="DN316" s="4">
        <f>(-DL316-SQRT(DL316^2-2*AV316*(BO316-17/12)))/AV316</f>
        <v>0.40159233447256543</v>
      </c>
      <c r="DO316" s="12">
        <f t="shared" si="77"/>
        <v>7.526800657526679</v>
      </c>
      <c r="DP316" s="12">
        <f t="shared" si="78"/>
        <v>-125.10284383929076</v>
      </c>
      <c r="DQ316" s="12">
        <f t="shared" si="79"/>
        <v>-13.006337706547903</v>
      </c>
      <c r="DR316" s="5">
        <f>(2 *DK316 +AU316*$DN316)/2</f>
        <v>10.135401947028384</v>
      </c>
      <c r="DS316" s="5">
        <f>(2 *DL316 +AV316*$DN316)/2</f>
        <v>-130.86239159010518</v>
      </c>
      <c r="DT316" s="5">
        <f>(2 *DM316 +AW316*$DN316)/2</f>
        <v>-10.102377558871611</v>
      </c>
      <c r="DU316" s="5">
        <f>SQRT(DR316^2+DS316^2+DT316^2)</f>
        <v>131.64250809541667</v>
      </c>
      <c r="DV316" s="16">
        <f>DR316/$DU316</f>
        <v>7.6991862990654025E-2</v>
      </c>
      <c r="DW316" s="16">
        <f>DS316/$DU316</f>
        <v>-0.99407397719324786</v>
      </c>
      <c r="DX316" s="16">
        <f>DT316/$DU316</f>
        <v>-7.6740998823489753E-2</v>
      </c>
      <c r="DY316" s="16">
        <f t="shared" si="80"/>
        <v>30.873017465507697</v>
      </c>
      <c r="DZ316" s="9">
        <f>AU316+$DY316*DV316</f>
        <v>-10.614319118428662</v>
      </c>
      <c r="EA316" s="9">
        <f>AV316+$DY316*DW316</f>
        <v>-2.0065090362865412</v>
      </c>
      <c r="EB316" s="9">
        <f>AW316+$DY316*DX316+32.174</f>
        <v>15.342544828984096</v>
      </c>
      <c r="EC316" s="9">
        <f t="shared" si="81"/>
        <v>18.763889007610505</v>
      </c>
      <c r="ED316" s="22">
        <f t="shared" si="82"/>
        <v>0.20113984525391654</v>
      </c>
      <c r="EE316" s="22">
        <f t="shared" si="83"/>
        <v>0.15153688632723089</v>
      </c>
      <c r="EF316" s="22">
        <f t="shared" si="84"/>
        <v>1574.3510713590447</v>
      </c>
      <c r="EG316" s="23">
        <f t="shared" si="85"/>
        <v>0.63842298108639284</v>
      </c>
      <c r="EH316" s="12">
        <f>IF(S316="L",1,-1)</f>
        <v>-1</v>
      </c>
      <c r="EI316" s="10">
        <f>DEGREES(ATAN(DM316/SQRT(DL316^2+DK316^2)))</f>
        <v>-3.0030325600193439</v>
      </c>
      <c r="EJ316" s="10">
        <f>-DEGREES(ATAN(DK316/SQRT(DL316^2+DM316^2)))*EH316</f>
        <v>5.3217523007724692</v>
      </c>
      <c r="EK316" s="10">
        <f>DEGREES(ATAN(DQ316/SQRT(DP316^2+DO316^2)))</f>
        <v>-5.9248042608022304</v>
      </c>
      <c r="EL316" s="10">
        <f>-DEGREES(ATAN(DO316/SQRT(DP316^2+DQ316^2)))*EH316</f>
        <v>3.4246307433018792</v>
      </c>
      <c r="EM316" s="15">
        <f>(AD316-D316- (DK316/DL316)*(17/12-BO316))*12*EH316</f>
        <v>9.9856779244694138</v>
      </c>
      <c r="EN316" s="15">
        <f>(AE316-E316-(DM316/DL316)*(17/12-BO316)+0.5*32.174*DN316^2)*12</f>
        <v>15.640974655617663</v>
      </c>
      <c r="EO316" s="15">
        <f t="shared" si="86"/>
        <v>18.556773744078196</v>
      </c>
      <c r="EP316" s="15">
        <f>EM316/DN316*0.4</f>
        <v>9.9460841926519201</v>
      </c>
      <c r="EQ316" s="15">
        <f>EN316/DN316*0.4</f>
        <v>15.578957378416963</v>
      </c>
      <c r="ER316" s="17">
        <f>SIN(RADIANS(CJ316))*EH316</f>
        <v>0.68199836006249837</v>
      </c>
      <c r="ES316" s="17">
        <f t="shared" si="87"/>
        <v>0.73135370161917057</v>
      </c>
      <c r="ET316" s="16">
        <f t="shared" si="88"/>
        <v>1</v>
      </c>
      <c r="EU316" s="20">
        <f>(0.5*DZ316*DN316^2)*12*EH316</f>
        <v>10.271035253108177</v>
      </c>
      <c r="EV316" s="20">
        <f>(0.5*EB316*DN316^2)*12</f>
        <v>14.846342667170237</v>
      </c>
      <c r="EW316" s="20">
        <f t="shared" si="89"/>
        <v>18.052923745521955</v>
      </c>
      <c r="EX316" s="14">
        <f t="shared" si="90"/>
        <v>-2.0410291356711312</v>
      </c>
      <c r="EY316" s="14">
        <f t="shared" si="91"/>
        <v>1.6432700608341335</v>
      </c>
      <c r="EZ316" s="5">
        <f t="shared" si="92"/>
        <v>-2.6700113370427445</v>
      </c>
      <c r="FA316" s="5">
        <f t="shared" si="93"/>
        <v>2.0694094877766389</v>
      </c>
      <c r="FB316" s="9">
        <f>IFERROR(INDEX('Pitcher Heights'!$B:$B,MATCH(H316,'Pitcher Heights'!A:A,0)),75)</f>
        <v>74</v>
      </c>
      <c r="FC316" s="26">
        <f>(9.58+0.31*FB316+1.02*ABS(D316)-2.57*E316-1.88*BE316)</f>
        <v>9.3788000000000018</v>
      </c>
      <c r="FD316" s="26">
        <f>17.16 -0.25*FB316-0.85*ABS(D316)+2.53*E316+0.665*BE316</f>
        <v>14.203799999999999</v>
      </c>
      <c r="FE316" s="26">
        <f t="shared" si="94"/>
        <v>0.56728419265191832</v>
      </c>
      <c r="FF316" s="26">
        <f t="shared" si="95"/>
        <v>1.3751573784169633</v>
      </c>
    </row>
    <row r="317" spans="1:162" x14ac:dyDescent="0.25">
      <c r="A317" t="s">
        <v>143</v>
      </c>
      <c r="B317" s="1">
        <v>45505</v>
      </c>
      <c r="C317">
        <v>93.8</v>
      </c>
      <c r="D317">
        <v>-1.1599999999999999</v>
      </c>
      <c r="E317">
        <v>6.26</v>
      </c>
      <c r="F317" t="s">
        <v>178</v>
      </c>
      <c r="G317">
        <v>671289</v>
      </c>
      <c r="H317">
        <v>544150</v>
      </c>
      <c r="I317" t="s">
        <v>135</v>
      </c>
      <c r="J317" t="s">
        <v>136</v>
      </c>
      <c r="O317">
        <v>14</v>
      </c>
      <c r="P317" t="s">
        <v>205</v>
      </c>
      <c r="Q317" t="s">
        <v>118</v>
      </c>
      <c r="R317" t="s">
        <v>118</v>
      </c>
      <c r="S317" t="s">
        <v>118</v>
      </c>
      <c r="T317" t="s">
        <v>120</v>
      </c>
      <c r="U317" t="s">
        <v>121</v>
      </c>
      <c r="V317" t="s">
        <v>138</v>
      </c>
      <c r="W317">
        <v>6</v>
      </c>
      <c r="X317" t="s">
        <v>152</v>
      </c>
      <c r="Y317">
        <v>1</v>
      </c>
      <c r="Z317">
        <v>0</v>
      </c>
      <c r="AA317">
        <v>2024</v>
      </c>
      <c r="AB317">
        <v>-0.22</v>
      </c>
      <c r="AC317">
        <v>1.33</v>
      </c>
      <c r="AD317">
        <v>1.02</v>
      </c>
      <c r="AE317">
        <v>2.23</v>
      </c>
      <c r="AG317">
        <v>647304</v>
      </c>
      <c r="AH317">
        <v>678877</v>
      </c>
      <c r="AI317">
        <v>2</v>
      </c>
      <c r="AJ317">
        <v>5</v>
      </c>
      <c r="AK317" t="s">
        <v>123</v>
      </c>
      <c r="AL317">
        <v>119.23</v>
      </c>
      <c r="AM317">
        <v>147.08000000000001</v>
      </c>
      <c r="AR317">
        <v>6.1701638339222704</v>
      </c>
      <c r="AS317">
        <v>-136.277679087471</v>
      </c>
      <c r="AT317">
        <v>-7.6718836946125499</v>
      </c>
      <c r="AU317">
        <v>-4.1361947509988903</v>
      </c>
      <c r="AV317">
        <v>30.7623300248795</v>
      </c>
      <c r="AW317">
        <v>-14.0973613471868</v>
      </c>
      <c r="AX317">
        <v>3.22</v>
      </c>
      <c r="AY317">
        <v>1.42</v>
      </c>
      <c r="AZ317">
        <v>15</v>
      </c>
      <c r="BA317">
        <v>88.7</v>
      </c>
      <c r="BB317">
        <v>-7</v>
      </c>
      <c r="BC317">
        <v>94.5</v>
      </c>
      <c r="BD317">
        <v>2386</v>
      </c>
      <c r="BE317">
        <v>6.9</v>
      </c>
      <c r="BF317">
        <v>746607</v>
      </c>
      <c r="BG317">
        <v>668939</v>
      </c>
      <c r="BH317">
        <v>663624</v>
      </c>
      <c r="BI317">
        <v>702616</v>
      </c>
      <c r="BJ317">
        <v>602104</v>
      </c>
      <c r="BK317">
        <v>683002</v>
      </c>
      <c r="BL317">
        <v>681297</v>
      </c>
      <c r="BM317">
        <v>656775</v>
      </c>
      <c r="BN317">
        <v>623993</v>
      </c>
      <c r="BO317">
        <v>53.65</v>
      </c>
      <c r="BP317">
        <v>0.19400000000000001</v>
      </c>
      <c r="BQ317">
        <v>0.19600000000000001</v>
      </c>
      <c r="BR317">
        <v>0</v>
      </c>
      <c r="BS317">
        <v>1</v>
      </c>
      <c r="BT317">
        <v>0</v>
      </c>
      <c r="BU317">
        <v>0</v>
      </c>
      <c r="BV317">
        <v>2</v>
      </c>
      <c r="BW317">
        <v>43</v>
      </c>
      <c r="BX317">
        <v>2</v>
      </c>
      <c r="BY317" t="s">
        <v>144</v>
      </c>
      <c r="BZ317">
        <v>5</v>
      </c>
      <c r="CA317">
        <v>2</v>
      </c>
      <c r="CB317">
        <v>5</v>
      </c>
      <c r="CC317">
        <v>2</v>
      </c>
      <c r="CD317">
        <v>2</v>
      </c>
      <c r="CE317">
        <v>5</v>
      </c>
      <c r="CF317">
        <v>5</v>
      </c>
      <c r="CG317">
        <v>2</v>
      </c>
      <c r="CH317" t="s">
        <v>126</v>
      </c>
      <c r="CI317" t="s">
        <v>126</v>
      </c>
      <c r="CJ317">
        <v>208</v>
      </c>
      <c r="CK317">
        <v>-1.7000000000000001E-2</v>
      </c>
      <c r="CL317">
        <v>-0.48799999999999999</v>
      </c>
      <c r="CM317">
        <v>69.7</v>
      </c>
      <c r="CN317">
        <v>7.1</v>
      </c>
      <c r="CO317">
        <v>0.218</v>
      </c>
      <c r="CP317">
        <v>0.48799999999999999</v>
      </c>
      <c r="CQ317">
        <v>88.7</v>
      </c>
      <c r="CR317">
        <v>3</v>
      </c>
      <c r="CS317">
        <v>3</v>
      </c>
      <c r="CT317">
        <v>0.88900000000000001</v>
      </c>
      <c r="CU317">
        <v>0.88900000000000001</v>
      </c>
      <c r="CV317">
        <v>34</v>
      </c>
      <c r="CW317">
        <v>25</v>
      </c>
      <c r="CX317">
        <v>35</v>
      </c>
      <c r="CY317">
        <v>25</v>
      </c>
      <c r="CZ317">
        <v>1</v>
      </c>
      <c r="DA317">
        <v>2</v>
      </c>
      <c r="DB317">
        <v>4</v>
      </c>
      <c r="DC317">
        <v>2</v>
      </c>
      <c r="DD317">
        <v>5</v>
      </c>
      <c r="DE317">
        <v>3</v>
      </c>
      <c r="DF317">
        <v>1.28</v>
      </c>
      <c r="DG317">
        <v>0.22</v>
      </c>
      <c r="DH317">
        <v>0.22</v>
      </c>
      <c r="DI317">
        <v>42.9</v>
      </c>
      <c r="DJ317" s="6">
        <f>(-AS317-SQRT(AS317^2-2*AV317*(50-BO317)))/AV317</f>
        <v>-2.6703069966897357E-2</v>
      </c>
      <c r="DK317" s="2">
        <f>AR317+AU317*$DJ317</f>
        <v>6.2806129317549075</v>
      </c>
      <c r="DL317" s="2">
        <f>AS317+AV317*$DJ317</f>
        <v>-137.09912773847014</v>
      </c>
      <c r="DM317" s="2">
        <f>AT317+AW317*$DJ317</f>
        <v>-7.2954408682099867</v>
      </c>
      <c r="DN317" s="4">
        <f>(-DL317-SQRT(DL317^2-2*AV317*(BO317-17/12)))/AV317</f>
        <v>0.39883559884359721</v>
      </c>
      <c r="DO317" s="12">
        <f t="shared" si="77"/>
        <v>4.6309512213065211</v>
      </c>
      <c r="DP317" s="12">
        <f t="shared" si="78"/>
        <v>-124.83001542117296</v>
      </c>
      <c r="DQ317" s="12">
        <f t="shared" si="79"/>
        <v>-12.917970423229814</v>
      </c>
      <c r="DR317" s="5">
        <f>(2 *DK317 +AU317*$DN317)/2</f>
        <v>5.4557820765307143</v>
      </c>
      <c r="DS317" s="5">
        <f>(2 *DL317 +AV317*$DN317)/2</f>
        <v>-130.96457157982155</v>
      </c>
      <c r="DT317" s="5">
        <f>(2 *DM317 +AW317*$DN317)/2</f>
        <v>-10.1067056457199</v>
      </c>
      <c r="DU317" s="5">
        <f>SQRT(DR317^2+DS317^2+DT317^2)</f>
        <v>131.46722050063286</v>
      </c>
      <c r="DV317" s="16">
        <f>DR317/$DU317</f>
        <v>4.1499181740930251E-2</v>
      </c>
      <c r="DW317" s="16">
        <f>DS317/$DU317</f>
        <v>-0.99617662167879417</v>
      </c>
      <c r="DX317" s="16">
        <f>DT317/$DU317</f>
        <v>-7.6876240383215888E-2</v>
      </c>
      <c r="DY317" s="16">
        <f t="shared" si="80"/>
        <v>32.20602671523438</v>
      </c>
      <c r="DZ317" s="9">
        <f>AU317+$DY317*DV317</f>
        <v>-2.799670995190124</v>
      </c>
      <c r="EA317" s="9">
        <f>AV317+$DY317*DW317</f>
        <v>-1.3205608659996777</v>
      </c>
      <c r="EB317" s="9">
        <f>AW317+$DY317*DX317+32.174</f>
        <v>15.600760401264569</v>
      </c>
      <c r="EC317" s="9">
        <f t="shared" si="81"/>
        <v>15.904897477814288</v>
      </c>
      <c r="ED317" s="22">
        <f t="shared" si="82"/>
        <v>0.17094777957447041</v>
      </c>
      <c r="EE317" s="22">
        <f t="shared" si="83"/>
        <v>0.118000975285321</v>
      </c>
      <c r="EF317" s="22">
        <f t="shared" si="84"/>
        <v>1224.3064979139072</v>
      </c>
      <c r="EG317" s="23">
        <f t="shared" si="85"/>
        <v>0.51312091278872884</v>
      </c>
      <c r="EH317" s="12">
        <f>IF(S317="L",1,-1)</f>
        <v>-1</v>
      </c>
      <c r="EI317" s="10">
        <f>DEGREES(ATAN(DM317/SQRT(DL317^2+DK317^2)))</f>
        <v>-3.0428159926346461</v>
      </c>
      <c r="EJ317" s="10">
        <f>-DEGREES(ATAN(DK317/SQRT(DL317^2+DM317^2)))*EH317</f>
        <v>2.6192278943229943</v>
      </c>
      <c r="EK317" s="10">
        <f>DEGREES(ATAN(DQ317/SQRT(DP317^2+DO317^2)))</f>
        <v>-5.9041612955288967</v>
      </c>
      <c r="EL317" s="10">
        <f>-DEGREES(ATAN(DO317/SQRT(DP317^2+DQ317^2)))*EH317</f>
        <v>2.1133125498978154</v>
      </c>
      <c r="EM317" s="15">
        <f>(AD317-D317- (DK317/DL317)*(17/12-BO317))*12*EH317</f>
        <v>2.554173828542444</v>
      </c>
      <c r="EN317" s="15">
        <f>(AE317-E317-(DM317/DL317)*(17/12-BO317)+0.5*32.174*DN317^2)*12</f>
        <v>15.701316957493264</v>
      </c>
      <c r="EO317" s="15">
        <f t="shared" si="86"/>
        <v>15.907707507559872</v>
      </c>
      <c r="EP317" s="15">
        <f>EM317/DN317*0.4</f>
        <v>2.5616307430411291</v>
      </c>
      <c r="EQ317" s="15">
        <f>EN317/DN317*0.4</f>
        <v>15.747156976978388</v>
      </c>
      <c r="ER317" s="17">
        <f>SIN(RADIANS(CJ317))*EH317</f>
        <v>0.46947156278589086</v>
      </c>
      <c r="ES317" s="17">
        <f t="shared" si="87"/>
        <v>0.88294759285892688</v>
      </c>
      <c r="ET317" s="16">
        <f t="shared" si="88"/>
        <v>1</v>
      </c>
      <c r="EU317" s="20">
        <f>(0.5*DZ317*DN317^2)*12*EH317</f>
        <v>2.6720592179580978</v>
      </c>
      <c r="EV317" s="20">
        <f>(0.5*EB317*DN317^2)*12</f>
        <v>14.889662288523221</v>
      </c>
      <c r="EW317" s="20">
        <f t="shared" si="89"/>
        <v>15.127522716246219</v>
      </c>
      <c r="EX317" s="14">
        <f t="shared" si="90"/>
        <v>-4.4298825127170796</v>
      </c>
      <c r="EY317" s="14">
        <f t="shared" si="91"/>
        <v>1.5328525202948864</v>
      </c>
      <c r="EZ317" s="5">
        <f t="shared" si="92"/>
        <v>-4.914042475372538</v>
      </c>
      <c r="FA317" s="5">
        <f t="shared" si="93"/>
        <v>1.655644905789396</v>
      </c>
      <c r="FB317" s="9">
        <f>IFERROR(INDEX('Pitcher Heights'!$B:$B,MATCH(H317,'Pitcher Heights'!A:A,0)),75)</f>
        <v>75</v>
      </c>
      <c r="FC317" s="26">
        <f>(9.58+0.31*FB317+1.02*ABS(D317)-2.57*E317-1.88*BE317)</f>
        <v>4.9530000000000012</v>
      </c>
      <c r="FD317" s="26">
        <f>17.16 -0.25*FB317-0.85*ABS(D317)+2.53*E317+0.665*BE317</f>
        <v>17.850299999999997</v>
      </c>
      <c r="FE317" s="26">
        <f t="shared" si="94"/>
        <v>-2.391369256958872</v>
      </c>
      <c r="FF317" s="26">
        <f t="shared" si="95"/>
        <v>-2.1031430230216088</v>
      </c>
    </row>
    <row r="318" spans="1:162" x14ac:dyDescent="0.25">
      <c r="A318" t="s">
        <v>143</v>
      </c>
      <c r="B318" s="1">
        <v>45505</v>
      </c>
      <c r="C318">
        <v>95.9</v>
      </c>
      <c r="D318">
        <v>-2.2400000000000002</v>
      </c>
      <c r="E318">
        <v>5.72</v>
      </c>
      <c r="F318" t="s">
        <v>213</v>
      </c>
      <c r="G318">
        <v>657041</v>
      </c>
      <c r="H318">
        <v>572143</v>
      </c>
      <c r="J318" t="s">
        <v>128</v>
      </c>
      <c r="O318">
        <v>8</v>
      </c>
      <c r="P318" t="s">
        <v>239</v>
      </c>
      <c r="Q318" t="s">
        <v>118</v>
      </c>
      <c r="R318" t="s">
        <v>118</v>
      </c>
      <c r="S318" t="s">
        <v>118</v>
      </c>
      <c r="T318" t="s">
        <v>120</v>
      </c>
      <c r="U318" t="s">
        <v>121</v>
      </c>
      <c r="V318" t="s">
        <v>129</v>
      </c>
      <c r="Y318">
        <v>3</v>
      </c>
      <c r="Z318">
        <v>1</v>
      </c>
      <c r="AA318">
        <v>2024</v>
      </c>
      <c r="AB318">
        <v>-0.44</v>
      </c>
      <c r="AC318">
        <v>1.46</v>
      </c>
      <c r="AD318">
        <v>-0.15</v>
      </c>
      <c r="AE318">
        <v>1.95</v>
      </c>
      <c r="AI318">
        <v>0</v>
      </c>
      <c r="AJ318">
        <v>8</v>
      </c>
      <c r="AK318" t="s">
        <v>123</v>
      </c>
      <c r="AR318">
        <v>6.5742238447460597</v>
      </c>
      <c r="AS318">
        <v>-139.43801773705201</v>
      </c>
      <c r="AT318">
        <v>-7.7516159228457298</v>
      </c>
      <c r="AU318">
        <v>-7.1524290807637403</v>
      </c>
      <c r="AV318">
        <v>30.592723479843599</v>
      </c>
      <c r="AW318">
        <v>-11.531437103497799</v>
      </c>
      <c r="AX318">
        <v>3.15</v>
      </c>
      <c r="AY318">
        <v>1.44</v>
      </c>
      <c r="AZ318">
        <v>242</v>
      </c>
      <c r="BA318">
        <v>75.3</v>
      </c>
      <c r="BB318">
        <v>38</v>
      </c>
      <c r="BC318">
        <v>97.2</v>
      </c>
      <c r="BD318">
        <v>2365</v>
      </c>
      <c r="BE318">
        <v>7</v>
      </c>
      <c r="BF318">
        <v>746607</v>
      </c>
      <c r="BG318">
        <v>668939</v>
      </c>
      <c r="BH318">
        <v>663624</v>
      </c>
      <c r="BI318">
        <v>702616</v>
      </c>
      <c r="BJ318">
        <v>602104</v>
      </c>
      <c r="BK318">
        <v>683002</v>
      </c>
      <c r="BL318">
        <v>596103</v>
      </c>
      <c r="BM318">
        <v>656775</v>
      </c>
      <c r="BN318">
        <v>623993</v>
      </c>
      <c r="BO318">
        <v>53.51</v>
      </c>
      <c r="BW318">
        <v>69</v>
      </c>
      <c r="BX318">
        <v>5</v>
      </c>
      <c r="BY318" t="s">
        <v>144</v>
      </c>
      <c r="BZ318">
        <v>10</v>
      </c>
      <c r="CA318">
        <v>3</v>
      </c>
      <c r="CB318">
        <v>10</v>
      </c>
      <c r="CC318">
        <v>3</v>
      </c>
      <c r="CD318">
        <v>3</v>
      </c>
      <c r="CE318">
        <v>10</v>
      </c>
      <c r="CF318">
        <v>10</v>
      </c>
      <c r="CG318">
        <v>3</v>
      </c>
      <c r="CH318" t="s">
        <v>126</v>
      </c>
      <c r="CI318" t="s">
        <v>126</v>
      </c>
      <c r="CJ318">
        <v>203</v>
      </c>
      <c r="CK318">
        <v>0</v>
      </c>
      <c r="CL318">
        <v>-7.5999999999999998E-2</v>
      </c>
      <c r="CM318">
        <v>73.900000000000006</v>
      </c>
      <c r="CN318">
        <v>7</v>
      </c>
      <c r="CP318">
        <v>7.5999999999999998E-2</v>
      </c>
      <c r="CQ318">
        <v>88</v>
      </c>
      <c r="CR318">
        <v>7</v>
      </c>
      <c r="CS318">
        <v>7</v>
      </c>
      <c r="CT318">
        <v>0.999</v>
      </c>
      <c r="CU318">
        <v>0.999</v>
      </c>
      <c r="CV318">
        <v>34</v>
      </c>
      <c r="CW318">
        <v>28</v>
      </c>
      <c r="CX318">
        <v>34</v>
      </c>
      <c r="CY318">
        <v>29</v>
      </c>
      <c r="CZ318">
        <v>1</v>
      </c>
      <c r="DA318">
        <v>4</v>
      </c>
      <c r="DB318">
        <v>1</v>
      </c>
      <c r="DC318">
        <v>2</v>
      </c>
      <c r="DD318">
        <v>3</v>
      </c>
      <c r="DE318">
        <v>1</v>
      </c>
      <c r="DF318">
        <v>1.02</v>
      </c>
      <c r="DG318">
        <v>0.44</v>
      </c>
      <c r="DH318">
        <v>0.44</v>
      </c>
      <c r="DI318">
        <v>39.200000000000003</v>
      </c>
      <c r="DJ318" s="6">
        <f>(-AS318-SQRT(AS318^2-2*AV318*(50-BO318)))/AV318</f>
        <v>-2.5103344322781496E-2</v>
      </c>
      <c r="DK318" s="2">
        <f>AR318+AU318*$DJ318</f>
        <v>6.7537737347047475</v>
      </c>
      <c r="DL318" s="2">
        <f>AS318+AV318*$DJ318</f>
        <v>-140.20599740833816</v>
      </c>
      <c r="DM318" s="2">
        <f>AT318+AW318*$DJ318</f>
        <v>-7.4621382867001262</v>
      </c>
      <c r="DN318" s="4">
        <f>(-DL318-SQRT(DL318^2-2*AV318*(BO318-17/12)))/AV318</f>
        <v>0.38797024868180552</v>
      </c>
      <c r="DO318" s="12">
        <f t="shared" si="77"/>
        <v>3.9788440455618614</v>
      </c>
      <c r="DP318" s="12">
        <f t="shared" si="78"/>
        <v>-128.33693087200953</v>
      </c>
      <c r="DQ318" s="12">
        <f t="shared" si="79"/>
        <v>-11.935992807402766</v>
      </c>
      <c r="DR318" s="5">
        <f>(2 *DK318 +AU318*$DN318)/2</f>
        <v>5.366308890133304</v>
      </c>
      <c r="DS318" s="5">
        <f>(2 *DL318 +AV318*$DN318)/2</f>
        <v>-134.27146414017386</v>
      </c>
      <c r="DT318" s="5">
        <f>(2 *DM318 +AW318*$DN318)/2</f>
        <v>-9.6990655470514469</v>
      </c>
      <c r="DU318" s="5">
        <f>SQRT(DR318^2+DS318^2+DT318^2)</f>
        <v>134.72822727972161</v>
      </c>
      <c r="DV318" s="16">
        <f>DR318/$DU318</f>
        <v>3.9830620490476872E-2</v>
      </c>
      <c r="DW318" s="16">
        <f>DS318/$DU318</f>
        <v>-0.99660974430696381</v>
      </c>
      <c r="DX318" s="16">
        <f>DT318/$DU318</f>
        <v>-7.1989855005768974E-2</v>
      </c>
      <c r="DY318" s="16">
        <f t="shared" si="80"/>
        <v>32.259947123068187</v>
      </c>
      <c r="DZ318" s="9">
        <f>AU318+$DY318*DV318</f>
        <v>-5.8674953698619596</v>
      </c>
      <c r="EA318" s="9">
        <f>AV318+$DY318*DW318</f>
        <v>-1.5578541738335616</v>
      </c>
      <c r="EB318" s="9">
        <f>AW318+$DY318*DX318+32.174</f>
        <v>18.320173980618748</v>
      </c>
      <c r="EC318" s="9">
        <f t="shared" si="81"/>
        <v>19.299823476457561</v>
      </c>
      <c r="ED318" s="22">
        <f t="shared" si="82"/>
        <v>0.19751664414029116</v>
      </c>
      <c r="EE318" s="22">
        <f t="shared" si="83"/>
        <v>0.14713592863200498</v>
      </c>
      <c r="EF318" s="22">
        <f t="shared" si="84"/>
        <v>1564.4597948392077</v>
      </c>
      <c r="EG318" s="23">
        <f t="shared" si="85"/>
        <v>0.66150519866351276</v>
      </c>
      <c r="EH318" s="12">
        <f>IF(S318="L",1,-1)</f>
        <v>-1</v>
      </c>
      <c r="EI318" s="10">
        <f>DEGREES(ATAN(DM318/SQRT(DL318^2+DK318^2)))</f>
        <v>-3.0430384075502461</v>
      </c>
      <c r="EJ318" s="10">
        <f>-DEGREES(ATAN(DK318/SQRT(DL318^2+DM318^2)))*EH318</f>
        <v>2.7539350210340263</v>
      </c>
      <c r="EK318" s="10">
        <f>DEGREES(ATAN(DQ318/SQRT(DP318^2+DO318^2)))</f>
        <v>-5.3109787648966087</v>
      </c>
      <c r="EL318" s="10">
        <f>-DEGREES(ATAN(DO318/SQRT(DP318^2+DQ318^2)))*EH318</f>
        <v>1.7681526937358265</v>
      </c>
      <c r="EM318" s="15">
        <f>(AD318-D318- (DK318/DL318)*(17/12-BO318))*12*EH318</f>
        <v>5.032257072303743</v>
      </c>
      <c r="EN318" s="15">
        <f>(AE318-E318-(DM318/DL318)*(17/12-BO318)+0.5*32.174*DN318^2)*12</f>
        <v>17.087718130533275</v>
      </c>
      <c r="EO318" s="15">
        <f t="shared" si="86"/>
        <v>17.813301831785893</v>
      </c>
      <c r="EP318" s="15">
        <f>EM318/DN318*0.4</f>
        <v>5.1882917202045125</v>
      </c>
      <c r="EQ318" s="15">
        <f>EN318/DN318*0.4</f>
        <v>17.617555148717393</v>
      </c>
      <c r="ER318" s="17">
        <f>SIN(RADIANS(CJ318))*EH318</f>
        <v>0.39073112848927355</v>
      </c>
      <c r="ES318" s="17">
        <f t="shared" si="87"/>
        <v>0.92050485345244037</v>
      </c>
      <c r="ET318" s="16">
        <f t="shared" si="88"/>
        <v>1</v>
      </c>
      <c r="EU318" s="20">
        <f>(0.5*DZ318*DN318^2)*12*EH318</f>
        <v>5.2990845909238713</v>
      </c>
      <c r="EV318" s="20">
        <f>(0.5*EB318*DN318^2)*12</f>
        <v>16.545415978065812</v>
      </c>
      <c r="EW318" s="20">
        <f t="shared" si="89"/>
        <v>17.373286602971881</v>
      </c>
      <c r="EX318" s="14">
        <f t="shared" si="90"/>
        <v>-1.4891992890229098</v>
      </c>
      <c r="EY318" s="14">
        <f t="shared" si="91"/>
        <v>0.55322133960993547</v>
      </c>
      <c r="EZ318" s="5">
        <f t="shared" si="92"/>
        <v>-1.9279544545500027</v>
      </c>
      <c r="FA318" s="5">
        <f t="shared" si="93"/>
        <v>0.69048733836111609</v>
      </c>
      <c r="FB318" s="9">
        <f>IFERROR(INDEX('Pitcher Heights'!$B:$B,MATCH(H318,'Pitcher Heights'!A:A,0)),75)</f>
        <v>76</v>
      </c>
      <c r="FC318" s="26">
        <f>(9.58+0.31*FB318+1.02*ABS(D318)-2.57*E318-1.88*BE318)</f>
        <v>7.5643999999999991</v>
      </c>
      <c r="FD318" s="26">
        <f>17.16 -0.25*FB318-0.85*ABS(D318)+2.53*E318+0.665*BE318</f>
        <v>15.3826</v>
      </c>
      <c r="FE318" s="26">
        <f t="shared" si="94"/>
        <v>-2.3761082797954867</v>
      </c>
      <c r="FF318" s="26">
        <f t="shared" si="95"/>
        <v>2.2349551487173933</v>
      </c>
    </row>
    <row r="319" spans="1:162" x14ac:dyDescent="0.25">
      <c r="A319" t="s">
        <v>143</v>
      </c>
      <c r="B319" s="1">
        <v>45505</v>
      </c>
      <c r="C319">
        <v>98.2</v>
      </c>
      <c r="D319">
        <v>-2.54</v>
      </c>
      <c r="E319">
        <v>5.73</v>
      </c>
      <c r="F319" t="s">
        <v>223</v>
      </c>
      <c r="G319">
        <v>656775</v>
      </c>
      <c r="H319">
        <v>671922</v>
      </c>
      <c r="J319" t="s">
        <v>145</v>
      </c>
      <c r="O319">
        <v>9</v>
      </c>
      <c r="P319" t="s">
        <v>224</v>
      </c>
      <c r="Q319" t="s">
        <v>118</v>
      </c>
      <c r="R319" t="s">
        <v>119</v>
      </c>
      <c r="S319" t="s">
        <v>118</v>
      </c>
      <c r="T319" t="s">
        <v>120</v>
      </c>
      <c r="U319" t="s">
        <v>121</v>
      </c>
      <c r="V319" t="s">
        <v>129</v>
      </c>
      <c r="Y319">
        <v>0</v>
      </c>
      <c r="Z319">
        <v>0</v>
      </c>
      <c r="AA319">
        <v>2024</v>
      </c>
      <c r="AB319">
        <v>-0.56999999999999995</v>
      </c>
      <c r="AC319">
        <v>1.3</v>
      </c>
      <c r="AD319">
        <v>0.56999999999999995</v>
      </c>
      <c r="AE319">
        <v>1.97</v>
      </c>
      <c r="AI319">
        <v>2</v>
      </c>
      <c r="AJ319">
        <v>7</v>
      </c>
      <c r="AK319" t="s">
        <v>140</v>
      </c>
      <c r="AR319">
        <v>9.9205906699470301</v>
      </c>
      <c r="AS319">
        <v>-142.611506694117</v>
      </c>
      <c r="AT319">
        <v>-7.91019471078486</v>
      </c>
      <c r="AU319">
        <v>-9.9276317259761004</v>
      </c>
      <c r="AV319">
        <v>30.150871365558299</v>
      </c>
      <c r="AW319">
        <v>-12.6972954610308</v>
      </c>
      <c r="AX319">
        <v>3.4</v>
      </c>
      <c r="AY319">
        <v>1.53</v>
      </c>
      <c r="BC319">
        <v>100.4</v>
      </c>
      <c r="BD319">
        <v>2291</v>
      </c>
      <c r="BE319">
        <v>7.4</v>
      </c>
      <c r="BF319">
        <v>746607</v>
      </c>
      <c r="BG319">
        <v>666310</v>
      </c>
      <c r="BH319">
        <v>647304</v>
      </c>
      <c r="BI319">
        <v>671289</v>
      </c>
      <c r="BJ319">
        <v>608070</v>
      </c>
      <c r="BK319">
        <v>677587</v>
      </c>
      <c r="BL319">
        <v>680757</v>
      </c>
      <c r="BM319">
        <v>657041</v>
      </c>
      <c r="BN319">
        <v>678877</v>
      </c>
      <c r="BO319">
        <v>53.08</v>
      </c>
      <c r="BW319">
        <v>53</v>
      </c>
      <c r="BX319">
        <v>1</v>
      </c>
      <c r="BY319" t="s">
        <v>144</v>
      </c>
      <c r="BZ319">
        <v>5</v>
      </c>
      <c r="CA319">
        <v>2</v>
      </c>
      <c r="CB319">
        <v>2</v>
      </c>
      <c r="CC319">
        <v>5</v>
      </c>
      <c r="CD319">
        <v>2</v>
      </c>
      <c r="CE319">
        <v>5</v>
      </c>
      <c r="CF319">
        <v>2</v>
      </c>
      <c r="CG319">
        <v>5</v>
      </c>
      <c r="CH319" t="s">
        <v>126</v>
      </c>
      <c r="CI319" t="s">
        <v>126</v>
      </c>
      <c r="CJ319">
        <v>219</v>
      </c>
      <c r="CK319">
        <v>0</v>
      </c>
      <c r="CL319">
        <v>-1.6E-2</v>
      </c>
      <c r="CP319">
        <v>1.6E-2</v>
      </c>
      <c r="CR319">
        <v>3</v>
      </c>
      <c r="CS319">
        <v>-3</v>
      </c>
      <c r="CT319">
        <v>0.93799999999999994</v>
      </c>
      <c r="CU319">
        <v>6.2E-2</v>
      </c>
      <c r="CV319">
        <v>25</v>
      </c>
      <c r="CW319">
        <v>29</v>
      </c>
      <c r="CX319">
        <v>25</v>
      </c>
      <c r="CY319">
        <v>30</v>
      </c>
      <c r="CZ319">
        <v>1</v>
      </c>
      <c r="DA319">
        <v>2</v>
      </c>
      <c r="DB319">
        <v>2</v>
      </c>
      <c r="DC319">
        <v>1</v>
      </c>
      <c r="DD319">
        <v>1</v>
      </c>
      <c r="DE319">
        <v>1</v>
      </c>
      <c r="DF319">
        <v>1.05</v>
      </c>
      <c r="DG319">
        <v>0.56999999999999995</v>
      </c>
      <c r="DH319">
        <v>-0.56999999999999995</v>
      </c>
      <c r="DI319">
        <v>37.799999999999997</v>
      </c>
      <c r="DJ319" s="6">
        <f>(-AS319-SQRT(AS319^2-2*AV319*(50-BO319)))/AV319</f>
        <v>-2.1548052234504757E-2</v>
      </c>
      <c r="DK319" s="2">
        <f>AR319+AU319*$DJ319</f>
        <v>10.13451179694329</v>
      </c>
      <c r="DL319" s="2">
        <f>AS319+AV319*$DJ319</f>
        <v>-143.26119924521788</v>
      </c>
      <c r="DM319" s="2">
        <f>AT319+AW319*$DJ319</f>
        <v>-7.6365927249536281</v>
      </c>
      <c r="DN319" s="4">
        <f>(-DL319-SQRT(DL319^2-2*AV319*(BO319-17/12)))/AV319</f>
        <v>0.37545750511490183</v>
      </c>
      <c r="DO319" s="12">
        <f t="shared" si="77"/>
        <v>6.4071079574087566</v>
      </c>
      <c r="DP319" s="12">
        <f t="shared" si="78"/>
        <v>-131.94082830526503</v>
      </c>
      <c r="DQ319" s="12">
        <f t="shared" si="79"/>
        <v>-12.403887600459019</v>
      </c>
      <c r="DR319" s="5">
        <f>(2 *DK319 +AU319*$DN319)/2</f>
        <v>8.2708098771760241</v>
      </c>
      <c r="DS319" s="5">
        <f>(2 *DL319 +AV319*$DN319)/2</f>
        <v>-137.60101377524146</v>
      </c>
      <c r="DT319" s="5">
        <f>(2 *DM319 +AW319*$DN319)/2</f>
        <v>-10.020240162706324</v>
      </c>
      <c r="DU319" s="5">
        <f>SQRT(DR319^2+DS319^2+DT319^2)</f>
        <v>138.2130619764894</v>
      </c>
      <c r="DV319" s="16">
        <f>DR319/$DU319</f>
        <v>5.9841014726834736E-2</v>
      </c>
      <c r="DW319" s="16">
        <f>DS319/$DU319</f>
        <v>-0.99557170507262149</v>
      </c>
      <c r="DX319" s="16">
        <f>DT319/$DU319</f>
        <v>-7.2498503538043366E-2</v>
      </c>
      <c r="DY319" s="16">
        <f t="shared" si="80"/>
        <v>32.023465904078769</v>
      </c>
      <c r="DZ319" s="9">
        <f>AU319+$DY319*DV319</f>
        <v>-8.0113150312058323</v>
      </c>
      <c r="EA319" s="9">
        <f>AV319+$DY319*DW319</f>
        <v>-1.7307851869003592</v>
      </c>
      <c r="EB319" s="9">
        <f>AW319+$DY319*DX319+32.174</f>
        <v>17.155051182821936</v>
      </c>
      <c r="EC319" s="9">
        <f t="shared" si="81"/>
        <v>19.012431905930882</v>
      </c>
      <c r="ED319" s="22">
        <f t="shared" si="82"/>
        <v>0.18488728586538775</v>
      </c>
      <c r="EE319" s="22">
        <f t="shared" si="83"/>
        <v>0.13264813496338465</v>
      </c>
      <c r="EF319" s="22">
        <f t="shared" si="84"/>
        <v>1446.8959906101404</v>
      </c>
      <c r="EG319" s="23">
        <f t="shared" si="85"/>
        <v>0.6315565214361154</v>
      </c>
      <c r="EH319" s="12">
        <f>IF(S319="L",1,-1)</f>
        <v>-1</v>
      </c>
      <c r="EI319" s="10">
        <f>DEGREES(ATAN(DM319/SQRT(DL319^2+DK319^2)))</f>
        <v>-3.0436934628371879</v>
      </c>
      <c r="EJ319" s="10">
        <f>-DEGREES(ATAN(DK319/SQRT(DL319^2+DM319^2)))*EH319</f>
        <v>4.0407305991708506</v>
      </c>
      <c r="EK319" s="10">
        <f>DEGREES(ATAN(DQ319/SQRT(DP319^2+DO319^2)))</f>
        <v>-5.3643636616084356</v>
      </c>
      <c r="EL319" s="10">
        <f>-DEGREES(ATAN(DO319/SQRT(DP319^2+DQ319^2)))*EH319</f>
        <v>2.7679401658564897</v>
      </c>
      <c r="EM319" s="15">
        <f>(AD319-D319- (DK319/DL319)*(17/12-BO319))*12*EH319</f>
        <v>6.5368989142584688</v>
      </c>
      <c r="EN319" s="15">
        <f>(AE319-E319-(DM319/DL319)*(17/12-BO319)+0.5*32.174*DN319^2)*12</f>
        <v>15.140295513422735</v>
      </c>
      <c r="EO319" s="15">
        <f t="shared" si="86"/>
        <v>16.491197520162146</v>
      </c>
      <c r="EP319" s="15">
        <f>EM319/DN319*0.4</f>
        <v>6.9641957613903305</v>
      </c>
      <c r="EQ319" s="15">
        <f>EN319/DN319*0.4</f>
        <v>16.12996976452963</v>
      </c>
      <c r="ER319" s="17">
        <f>SIN(RADIANS(CJ319))*EH319</f>
        <v>0.62932039104983761</v>
      </c>
      <c r="ES319" s="17">
        <f t="shared" si="87"/>
        <v>0.77714596145697079</v>
      </c>
      <c r="ET319" s="16">
        <f t="shared" si="88"/>
        <v>1</v>
      </c>
      <c r="EU319" s="20">
        <f>(0.5*DZ319*DN319^2)*12*EH319</f>
        <v>6.7760505979321284</v>
      </c>
      <c r="EV319" s="20">
        <f>(0.5*EB319*DN319^2)*12</f>
        <v>14.509914336425776</v>
      </c>
      <c r="EW319" s="20">
        <f t="shared" si="89"/>
        <v>16.014133624899934</v>
      </c>
      <c r="EX319" s="14">
        <f t="shared" si="90"/>
        <v>-3.3019702372142508</v>
      </c>
      <c r="EY319" s="14">
        <f t="shared" si="91"/>
        <v>2.0645950636025123</v>
      </c>
      <c r="EZ319" s="5">
        <f t="shared" si="92"/>
        <v>-3.8413479580100844</v>
      </c>
      <c r="FA319" s="5">
        <f t="shared" si="93"/>
        <v>2.3242279610395116</v>
      </c>
      <c r="FB319" s="9">
        <f>IFERROR(INDEX('Pitcher Heights'!$B:$B,MATCH(H319,'Pitcher Heights'!A:A,0)),75)</f>
        <v>77</v>
      </c>
      <c r="FC319" s="26">
        <f>(9.58+0.31*FB319+1.02*ABS(D319)-2.57*E319-1.88*BE319)</f>
        <v>7.4027000000000029</v>
      </c>
      <c r="FD319" s="26">
        <f>17.16 -0.25*FB319-0.85*ABS(D319)+2.53*E319+0.665*BE319</f>
        <v>15.168900000000001</v>
      </c>
      <c r="FE319" s="26">
        <f t="shared" si="94"/>
        <v>-0.43850423860967247</v>
      </c>
      <c r="FF319" s="26">
        <f t="shared" si="95"/>
        <v>0.96106976452962911</v>
      </c>
    </row>
    <row r="320" spans="1:162" x14ac:dyDescent="0.25">
      <c r="A320" t="s">
        <v>143</v>
      </c>
      <c r="B320" s="1">
        <v>45505</v>
      </c>
      <c r="C320">
        <v>92.8</v>
      </c>
      <c r="D320">
        <v>-1.34</v>
      </c>
      <c r="E320">
        <v>6.18</v>
      </c>
      <c r="F320" t="s">
        <v>178</v>
      </c>
      <c r="G320">
        <v>666310</v>
      </c>
      <c r="H320">
        <v>544150</v>
      </c>
      <c r="J320" t="s">
        <v>145</v>
      </c>
      <c r="O320">
        <v>9</v>
      </c>
      <c r="P320" t="s">
        <v>197</v>
      </c>
      <c r="Q320" t="s">
        <v>118</v>
      </c>
      <c r="R320" t="s">
        <v>119</v>
      </c>
      <c r="S320" t="s">
        <v>118</v>
      </c>
      <c r="T320" t="s">
        <v>120</v>
      </c>
      <c r="U320" t="s">
        <v>121</v>
      </c>
      <c r="V320" t="s">
        <v>129</v>
      </c>
      <c r="Y320">
        <v>3</v>
      </c>
      <c r="Z320">
        <v>0</v>
      </c>
      <c r="AA320">
        <v>2024</v>
      </c>
      <c r="AB320">
        <v>-0.7</v>
      </c>
      <c r="AC320">
        <v>1.33</v>
      </c>
      <c r="AD320">
        <v>0.44</v>
      </c>
      <c r="AE320">
        <v>1.98</v>
      </c>
      <c r="AI320">
        <v>0</v>
      </c>
      <c r="AJ320">
        <v>6</v>
      </c>
      <c r="AK320" t="s">
        <v>123</v>
      </c>
      <c r="AR320">
        <v>6.1193739517567796</v>
      </c>
      <c r="AS320">
        <v>-134.793786633433</v>
      </c>
      <c r="AT320">
        <v>-7.9105899259786598</v>
      </c>
      <c r="AU320">
        <v>-9.9221147174642503</v>
      </c>
      <c r="AV320">
        <v>29.3742502372282</v>
      </c>
      <c r="AW320">
        <v>-14.4001671599733</v>
      </c>
      <c r="AX320">
        <v>3.25</v>
      </c>
      <c r="AY320">
        <v>1.58</v>
      </c>
      <c r="BC320">
        <v>93.3</v>
      </c>
      <c r="BD320">
        <v>2385</v>
      </c>
      <c r="BE320">
        <v>6.7</v>
      </c>
      <c r="BF320">
        <v>746607</v>
      </c>
      <c r="BG320">
        <v>668939</v>
      </c>
      <c r="BH320">
        <v>663624</v>
      </c>
      <c r="BI320">
        <v>702616</v>
      </c>
      <c r="BJ320">
        <v>602104</v>
      </c>
      <c r="BK320">
        <v>683002</v>
      </c>
      <c r="BL320">
        <v>681297</v>
      </c>
      <c r="BM320">
        <v>656775</v>
      </c>
      <c r="BN320">
        <v>623993</v>
      </c>
      <c r="BO320">
        <v>53.8</v>
      </c>
      <c r="BW320">
        <v>48</v>
      </c>
      <c r="BX320">
        <v>4</v>
      </c>
      <c r="BY320" t="s">
        <v>144</v>
      </c>
      <c r="BZ320">
        <v>5</v>
      </c>
      <c r="CA320">
        <v>2</v>
      </c>
      <c r="CB320">
        <v>5</v>
      </c>
      <c r="CC320">
        <v>2</v>
      </c>
      <c r="CD320">
        <v>2</v>
      </c>
      <c r="CE320">
        <v>5</v>
      </c>
      <c r="CF320">
        <v>5</v>
      </c>
      <c r="CG320">
        <v>2</v>
      </c>
      <c r="CH320" t="s">
        <v>125</v>
      </c>
      <c r="CI320" t="s">
        <v>126</v>
      </c>
      <c r="CJ320">
        <v>216</v>
      </c>
      <c r="CK320">
        <v>0</v>
      </c>
      <c r="CL320">
        <v>-8.1000000000000003E-2</v>
      </c>
      <c r="CP320">
        <v>8.1000000000000003E-2</v>
      </c>
      <c r="CR320">
        <v>3</v>
      </c>
      <c r="CS320">
        <v>3</v>
      </c>
      <c r="CT320">
        <v>0.91800000000000004</v>
      </c>
      <c r="CU320">
        <v>0.91800000000000004</v>
      </c>
      <c r="CV320">
        <v>34</v>
      </c>
      <c r="CW320">
        <v>24</v>
      </c>
      <c r="CX320">
        <v>35</v>
      </c>
      <c r="CY320">
        <v>24</v>
      </c>
      <c r="CZ320">
        <v>1</v>
      </c>
      <c r="DA320">
        <v>2</v>
      </c>
      <c r="DB320">
        <v>4</v>
      </c>
      <c r="DC320">
        <v>3</v>
      </c>
      <c r="DD320">
        <v>5</v>
      </c>
      <c r="DE320">
        <v>2</v>
      </c>
      <c r="DF320">
        <v>1.33</v>
      </c>
      <c r="DG320">
        <v>0.7</v>
      </c>
      <c r="DH320">
        <v>-0.7</v>
      </c>
      <c r="DI320">
        <v>42.7</v>
      </c>
      <c r="DJ320" s="6">
        <f>(-AS320-SQRT(AS320^2-2*AV320*(50-BO320)))/AV320</f>
        <v>-2.8105143035288296E-2</v>
      </c>
      <c r="DK320" s="2">
        <f>AR320+AU320*$DJ320</f>
        <v>6.3982364051036518</v>
      </c>
      <c r="DL320" s="2">
        <f>AS320+AV320*$DJ320</f>
        <v>-135.61935413790465</v>
      </c>
      <c r="DM320" s="2">
        <f>AT320+AW320*$DJ320</f>
        <v>-7.505871168215549</v>
      </c>
      <c r="DN320" s="4">
        <f>(-DL320-SQRT(DL320^2-2*AV320*(BO320-17/12)))/AV320</f>
        <v>0.40392152189669034</v>
      </c>
      <c r="DO320" s="12">
        <f t="shared" si="77"/>
        <v>2.3904807279919424</v>
      </c>
      <c r="DP320" s="12">
        <f t="shared" si="78"/>
        <v>-123.75446227750922</v>
      </c>
      <c r="DQ320" s="12">
        <f t="shared" si="79"/>
        <v>-13.322408603038706</v>
      </c>
      <c r="DR320" s="5">
        <f>(2 *DK320 +AU320*$DN320)/2</f>
        <v>4.3943585665477976</v>
      </c>
      <c r="DS320" s="5">
        <f>(2 *DL320 +AV320*$DN320)/2</f>
        <v>-129.68690820770695</v>
      </c>
      <c r="DT320" s="5">
        <f>(2 *DM320 +AW320*$DN320)/2</f>
        <v>-10.414139885627128</v>
      </c>
      <c r="DU320" s="5">
        <f>SQRT(DR320^2+DS320^2+DT320^2)</f>
        <v>130.17856527571277</v>
      </c>
      <c r="DV320" s="16">
        <f>DR320/$DU320</f>
        <v>3.3756391132754686E-2</v>
      </c>
      <c r="DW320" s="16">
        <f>DS320/$DU320</f>
        <v>-0.99622321027302374</v>
      </c>
      <c r="DX320" s="16">
        <f>DT320/$DU320</f>
        <v>-7.9998883560979603E-2</v>
      </c>
      <c r="DY320" s="16">
        <f t="shared" si="80"/>
        <v>31.020131439763002</v>
      </c>
      <c r="DZ320" s="9">
        <f>AU320+$DY320*DV320</f>
        <v>-8.87498702759415</v>
      </c>
      <c r="EA320" s="9">
        <f>AV320+$DY320*DW320</f>
        <v>-1.528724688783651</v>
      </c>
      <c r="EB320" s="9">
        <f>AW320+$DY320*DX320+32.174</f>
        <v>15.292256956930817</v>
      </c>
      <c r="EC320" s="9">
        <f t="shared" si="81"/>
        <v>17.746986131477652</v>
      </c>
      <c r="ED320" s="22">
        <f t="shared" si="82"/>
        <v>0.19454192132627013</v>
      </c>
      <c r="EE320" s="22">
        <f t="shared" si="83"/>
        <v>0.14360788659372248</v>
      </c>
      <c r="EF320" s="22">
        <f t="shared" si="84"/>
        <v>1475.3832489936726</v>
      </c>
      <c r="EG320" s="23">
        <f t="shared" si="85"/>
        <v>0.61860932871852103</v>
      </c>
      <c r="EH320" s="12">
        <f>IF(S320="L",1,-1)</f>
        <v>-1</v>
      </c>
      <c r="EI320" s="10">
        <f>DEGREES(ATAN(DM320/SQRT(DL320^2+DK320^2)))</f>
        <v>-3.1642983879139566</v>
      </c>
      <c r="EJ320" s="10">
        <f>-DEGREES(ATAN(DK320/SQRT(DL320^2+DM320^2)))*EH320</f>
        <v>2.6969705310145593</v>
      </c>
      <c r="EK320" s="10">
        <f>DEGREES(ATAN(DQ320/SQRT(DP320^2+DO320^2)))</f>
        <v>-6.1432023632819481</v>
      </c>
      <c r="EL320" s="10">
        <f>-DEGREES(ATAN(DO320/SQRT(DP320^2+DQ320^2)))*EH320</f>
        <v>1.1002505336301203</v>
      </c>
      <c r="EM320" s="15">
        <f>(AD320-D320- (DK320/DL320)*(17/12-BO320))*12*EH320</f>
        <v>8.2960282993122902</v>
      </c>
      <c r="EN320" s="15">
        <f>(AE320-E320-(DM320/DL320)*(17/12-BO320)+0.5*32.174*DN320^2)*12</f>
        <v>15.885580206451737</v>
      </c>
      <c r="EO320" s="15">
        <f t="shared" si="86"/>
        <v>17.921376733906399</v>
      </c>
      <c r="EP320" s="15">
        <f>EM320/DN320*0.4</f>
        <v>8.2154852857126421</v>
      </c>
      <c r="EQ320" s="15">
        <f>EN320/DN320*0.4</f>
        <v>15.731353092410599</v>
      </c>
      <c r="ER320" s="17">
        <f>SIN(RADIANS(CJ320))*EH320</f>
        <v>0.58778525229247303</v>
      </c>
      <c r="ES320" s="17">
        <f t="shared" si="87"/>
        <v>0.80901699437494756</v>
      </c>
      <c r="ET320" s="16">
        <f t="shared" si="88"/>
        <v>1</v>
      </c>
      <c r="EU320" s="20">
        <f>(0.5*DZ320*DN320^2)*12*EH320</f>
        <v>8.6878630301936415</v>
      </c>
      <c r="EV320" s="20">
        <f>(0.5*EB320*DN320^2)*12</f>
        <v>14.969828513693717</v>
      </c>
      <c r="EW320" s="20">
        <f t="shared" si="89"/>
        <v>17.308227227558657</v>
      </c>
      <c r="EX320" s="14">
        <f t="shared" si="90"/>
        <v>-1.4856576774923749</v>
      </c>
      <c r="EY320" s="14">
        <f t="shared" si="91"/>
        <v>0.9671785440955798</v>
      </c>
      <c r="EZ320" s="5">
        <f t="shared" si="92"/>
        <v>-2.2378926456553394</v>
      </c>
      <c r="FA320" s="5">
        <f t="shared" si="93"/>
        <v>1.3868818661256679</v>
      </c>
      <c r="FB320" s="9">
        <f>IFERROR(INDEX('Pitcher Heights'!$B:$B,MATCH(H320,'Pitcher Heights'!A:A,0)),75)</f>
        <v>75</v>
      </c>
      <c r="FC320" s="26">
        <f>(9.58+0.31*FB320+1.02*ABS(D320)-2.57*E320-1.88*BE320)</f>
        <v>5.7181999999999995</v>
      </c>
      <c r="FD320" s="26">
        <f>17.16 -0.25*FB320-0.85*ABS(D320)+2.53*E320+0.665*BE320</f>
        <v>17.361899999999999</v>
      </c>
      <c r="FE320" s="26">
        <f t="shared" si="94"/>
        <v>2.4972852857126426</v>
      </c>
      <c r="FF320" s="26">
        <f t="shared" si="95"/>
        <v>-1.6305469075893999</v>
      </c>
    </row>
    <row r="321" spans="1:162" x14ac:dyDescent="0.25">
      <c r="A321" t="s">
        <v>143</v>
      </c>
      <c r="B321" s="1">
        <v>45505</v>
      </c>
      <c r="C321">
        <v>91.4</v>
      </c>
      <c r="D321">
        <v>-1.57</v>
      </c>
      <c r="E321">
        <v>6.07</v>
      </c>
      <c r="F321" t="s">
        <v>178</v>
      </c>
      <c r="G321">
        <v>608070</v>
      </c>
      <c r="H321">
        <v>544150</v>
      </c>
      <c r="I321" t="s">
        <v>169</v>
      </c>
      <c r="J321" t="s">
        <v>136</v>
      </c>
      <c r="O321">
        <v>7</v>
      </c>
      <c r="P321" t="s">
        <v>186</v>
      </c>
      <c r="Q321" t="s">
        <v>118</v>
      </c>
      <c r="R321" t="s">
        <v>119</v>
      </c>
      <c r="S321" t="s">
        <v>118</v>
      </c>
      <c r="T321" t="s">
        <v>120</v>
      </c>
      <c r="U321" t="s">
        <v>121</v>
      </c>
      <c r="V321" t="s">
        <v>138</v>
      </c>
      <c r="X321" t="s">
        <v>148</v>
      </c>
      <c r="Y321">
        <v>1</v>
      </c>
      <c r="Z321">
        <v>0</v>
      </c>
      <c r="AA321">
        <v>2024</v>
      </c>
      <c r="AB321">
        <v>-0.42</v>
      </c>
      <c r="AC321">
        <v>1.52</v>
      </c>
      <c r="AD321">
        <v>-0.74</v>
      </c>
      <c r="AE321">
        <v>1.99</v>
      </c>
      <c r="AG321">
        <v>657041</v>
      </c>
      <c r="AI321">
        <v>0</v>
      </c>
      <c r="AJ321">
        <v>7</v>
      </c>
      <c r="AK321" t="s">
        <v>123</v>
      </c>
      <c r="AL321">
        <v>211.96</v>
      </c>
      <c r="AM321">
        <v>74.52</v>
      </c>
      <c r="AR321">
        <v>3.0300648837421198</v>
      </c>
      <c r="AS321">
        <v>-132.96556543606599</v>
      </c>
      <c r="AT321">
        <v>-7.7705693162980198</v>
      </c>
      <c r="AU321">
        <v>-5.6111195864334604</v>
      </c>
      <c r="AV321">
        <v>26.632194347489101</v>
      </c>
      <c r="AW321">
        <v>-12.6477995583599</v>
      </c>
      <c r="AX321">
        <v>3.44</v>
      </c>
      <c r="AY321">
        <v>1.61</v>
      </c>
      <c r="AZ321">
        <v>373</v>
      </c>
      <c r="BA321">
        <v>103.3</v>
      </c>
      <c r="BB321">
        <v>22</v>
      </c>
      <c r="BC321">
        <v>92.2</v>
      </c>
      <c r="BD321">
        <v>2224</v>
      </c>
      <c r="BE321">
        <v>6.6</v>
      </c>
      <c r="BF321">
        <v>746607</v>
      </c>
      <c r="BG321">
        <v>668939</v>
      </c>
      <c r="BH321">
        <v>663624</v>
      </c>
      <c r="BI321">
        <v>702616</v>
      </c>
      <c r="BJ321">
        <v>602104</v>
      </c>
      <c r="BK321">
        <v>683002</v>
      </c>
      <c r="BL321">
        <v>681297</v>
      </c>
      <c r="BM321">
        <v>656775</v>
      </c>
      <c r="BN321">
        <v>623993</v>
      </c>
      <c r="BO321">
        <v>53.88</v>
      </c>
      <c r="BP321">
        <v>0.61099999999999999</v>
      </c>
      <c r="BQ321">
        <v>0.90300000000000002</v>
      </c>
      <c r="BR321">
        <v>2</v>
      </c>
      <c r="BS321">
        <v>1</v>
      </c>
      <c r="BT321">
        <v>0</v>
      </c>
      <c r="BU321">
        <v>3</v>
      </c>
      <c r="BV321">
        <v>6</v>
      </c>
      <c r="BW321">
        <v>55</v>
      </c>
      <c r="BX321">
        <v>2</v>
      </c>
      <c r="BY321" t="s">
        <v>144</v>
      </c>
      <c r="BZ321">
        <v>5</v>
      </c>
      <c r="CA321">
        <v>2</v>
      </c>
      <c r="CB321">
        <v>5</v>
      </c>
      <c r="CC321">
        <v>2</v>
      </c>
      <c r="CD321">
        <v>2</v>
      </c>
      <c r="CE321">
        <v>7</v>
      </c>
      <c r="CF321">
        <v>7</v>
      </c>
      <c r="CG321">
        <v>2</v>
      </c>
      <c r="CH321" t="s">
        <v>126</v>
      </c>
      <c r="CI321" t="s">
        <v>126</v>
      </c>
      <c r="CJ321">
        <v>218</v>
      </c>
      <c r="CK321">
        <v>2.7E-2</v>
      </c>
      <c r="CL321">
        <v>1.3320000000000001</v>
      </c>
      <c r="CM321">
        <v>74.400000000000006</v>
      </c>
      <c r="CN321">
        <v>7.7</v>
      </c>
      <c r="CO321">
        <v>1.5920000000000001</v>
      </c>
      <c r="CP321">
        <v>-1.3320000000000001</v>
      </c>
      <c r="CQ321">
        <v>103.3</v>
      </c>
      <c r="CR321">
        <v>3</v>
      </c>
      <c r="CS321">
        <v>3</v>
      </c>
      <c r="CT321">
        <v>0.96099999999999997</v>
      </c>
      <c r="CU321">
        <v>0.96099999999999997</v>
      </c>
      <c r="CV321">
        <v>34</v>
      </c>
      <c r="CW321">
        <v>31</v>
      </c>
      <c r="CX321">
        <v>35</v>
      </c>
      <c r="CY321">
        <v>32</v>
      </c>
      <c r="CZ321">
        <v>1</v>
      </c>
      <c r="DA321">
        <v>3</v>
      </c>
      <c r="DB321">
        <v>4</v>
      </c>
      <c r="DC321">
        <v>2</v>
      </c>
      <c r="DD321">
        <v>5</v>
      </c>
      <c r="DE321">
        <v>1</v>
      </c>
      <c r="DF321">
        <v>1.19</v>
      </c>
      <c r="DG321">
        <v>0.42</v>
      </c>
      <c r="DH321">
        <v>-0.42</v>
      </c>
      <c r="DI321">
        <v>37.6</v>
      </c>
      <c r="DJ321" s="6">
        <f>(-AS321-SQRT(AS321^2-2*AV321*(50-BO321)))/AV321</f>
        <v>-2.9095706921873559E-2</v>
      </c>
      <c r="DK321" s="2">
        <f>AR321+AU321*$DJ321</f>
        <v>3.1933243747325721</v>
      </c>
      <c r="DL321" s="2">
        <f>AS321+AV321*$DJ321</f>
        <v>-133.74044795748691</v>
      </c>
      <c r="DM321" s="2">
        <f>AT321+AW321*$DJ321</f>
        <v>-7.402572647141378</v>
      </c>
      <c r="DN321" s="4">
        <f>(-DL321-SQRT(DL321^2-2*AV321*(BO321-17/12)))/AV321</f>
        <v>0.40892690342907012</v>
      </c>
      <c r="DO321" s="12">
        <f t="shared" si="77"/>
        <v>0.8987866174821324</v>
      </c>
      <c r="DP321" s="12">
        <f t="shared" si="78"/>
        <v>-122.84982719144701</v>
      </c>
      <c r="DQ321" s="12">
        <f t="shared" si="79"/>
        <v>-12.574598155733053</v>
      </c>
      <c r="DR321" s="5">
        <f>(2 *DK321 +AU321*$DN321)/2</f>
        <v>2.0460554961073525</v>
      </c>
      <c r="DS321" s="5">
        <f>(2 *DL321 +AV321*$DN321)/2</f>
        <v>-128.29513757446696</v>
      </c>
      <c r="DT321" s="5">
        <f>(2 *DM321 +AW321*$DN321)/2</f>
        <v>-9.9885854014372146</v>
      </c>
      <c r="DU321" s="5">
        <f>SQRT(DR321^2+DS321^2+DT321^2)</f>
        <v>128.6996523175815</v>
      </c>
      <c r="DV321" s="16">
        <f>DR321/$DU321</f>
        <v>1.5897910050747227E-2</v>
      </c>
      <c r="DW321" s="16">
        <f>DS321/$DU321</f>
        <v>-0.99685690881187194</v>
      </c>
      <c r="DX321" s="16">
        <f>DT321/$DU321</f>
        <v>-7.7611595847898701E-2</v>
      </c>
      <c r="DY321" s="16">
        <f t="shared" si="80"/>
        <v>28.153151583705732</v>
      </c>
      <c r="DZ321" s="9">
        <f>AU321+$DY321*DV321</f>
        <v>-5.1635433149106547</v>
      </c>
      <c r="EA321" s="9">
        <f>AV321+$DY321*DW321</f>
        <v>-1.4324693135558526</v>
      </c>
      <c r="EB321" s="9">
        <f>AW321+$DY321*DX321+32.174</f>
        <v>17.341189419080902</v>
      </c>
      <c r="EC321" s="9">
        <f t="shared" si="81"/>
        <v>18.150234113302261</v>
      </c>
      <c r="ED321" s="22">
        <f t="shared" si="82"/>
        <v>0.20356121587997447</v>
      </c>
      <c r="EE321" s="22">
        <f t="shared" si="83"/>
        <v>0.15454444423740846</v>
      </c>
      <c r="EF321" s="22">
        <f t="shared" si="84"/>
        <v>1569.7042977372205</v>
      </c>
      <c r="EG321" s="23">
        <f t="shared" si="85"/>
        <v>0.70580229214803081</v>
      </c>
      <c r="EH321" s="12">
        <f>IF(S321="L",1,-1)</f>
        <v>-1</v>
      </c>
      <c r="EI321" s="10">
        <f>DEGREES(ATAN(DM321/SQRT(DL321^2+DK321^2)))</f>
        <v>-3.1672044888371715</v>
      </c>
      <c r="EJ321" s="10">
        <f>-DEGREES(ATAN(DK321/SQRT(DL321^2+DM321^2)))*EH321</f>
        <v>1.3657033912200705</v>
      </c>
      <c r="EK321" s="10">
        <f>DEGREES(ATAN(DQ321/SQRT(DP321^2+DO321^2)))</f>
        <v>-5.8441423907687415</v>
      </c>
      <c r="EL321" s="10">
        <f>-DEGREES(ATAN(DO321/SQRT(DP321^2+DQ321^2)))*EH321</f>
        <v>0.41699781944957126</v>
      </c>
      <c r="EM321" s="15">
        <f>(AD321-D321- (DK321/DL321)*(17/12-BO321))*12*EH321</f>
        <v>5.072021531703677</v>
      </c>
      <c r="EN321" s="15">
        <f>(AE321-E321-(DM321/DL321)*(17/12-BO321)+0.5*32.174*DN321^2)*12</f>
        <v>18.167380608855751</v>
      </c>
      <c r="EO321" s="15">
        <f t="shared" si="86"/>
        <v>18.862108063657512</v>
      </c>
      <c r="EP321" s="15">
        <f>EM321/DN321*0.4</f>
        <v>4.9612989403945527</v>
      </c>
      <c r="EQ321" s="15">
        <f>EN321/DN321*0.4</f>
        <v>17.77078539613078</v>
      </c>
      <c r="ER321" s="17">
        <f>SIN(RADIANS(CJ321))*EH321</f>
        <v>0.61566147532565818</v>
      </c>
      <c r="ES321" s="17">
        <f t="shared" si="87"/>
        <v>0.78801075360672201</v>
      </c>
      <c r="ET321" s="16">
        <f t="shared" si="88"/>
        <v>1</v>
      </c>
      <c r="EU321" s="20">
        <f>(0.5*DZ321*DN321^2)*12*EH321</f>
        <v>5.1807238387873493</v>
      </c>
      <c r="EV321" s="20">
        <f>(0.5*EB321*DN321^2)*12</f>
        <v>17.39888830929927</v>
      </c>
      <c r="EW321" s="20">
        <f t="shared" si="89"/>
        <v>18.153820917185737</v>
      </c>
      <c r="EX321" s="14">
        <f t="shared" si="90"/>
        <v>-5.9958843298850137</v>
      </c>
      <c r="EY321" s="14">
        <f t="shared" si="91"/>
        <v>3.0934822075062645</v>
      </c>
      <c r="EZ321" s="5">
        <f t="shared" si="92"/>
        <v>-6.5406517465197007</v>
      </c>
      <c r="FA321" s="5">
        <f t="shared" si="93"/>
        <v>3.3038366190015669</v>
      </c>
      <c r="FB321" s="9">
        <f>IFERROR(INDEX('Pitcher Heights'!$B:$B,MATCH(H321,'Pitcher Heights'!A:A,0)),75)</f>
        <v>75</v>
      </c>
      <c r="FC321" s="26">
        <f>(9.58+0.31*FB321+1.02*ABS(D321)-2.57*E321-1.88*BE321)</f>
        <v>6.4234999999999989</v>
      </c>
      <c r="FD321" s="26">
        <f>17.16 -0.25*FB321-0.85*ABS(D321)+2.53*E321+0.665*BE321</f>
        <v>16.8216</v>
      </c>
      <c r="FE321" s="26">
        <f t="shared" si="94"/>
        <v>-1.4622010596054462</v>
      </c>
      <c r="FF321" s="26">
        <f t="shared" si="95"/>
        <v>0.94918539613077968</v>
      </c>
    </row>
    <row r="322" spans="1:162" x14ac:dyDescent="0.25">
      <c r="A322" t="s">
        <v>143</v>
      </c>
      <c r="B322" s="1">
        <v>45505</v>
      </c>
      <c r="C322">
        <v>92</v>
      </c>
      <c r="D322">
        <v>-1.21</v>
      </c>
      <c r="E322">
        <v>6.28</v>
      </c>
      <c r="F322" t="s">
        <v>178</v>
      </c>
      <c r="G322">
        <v>657041</v>
      </c>
      <c r="H322">
        <v>544150</v>
      </c>
      <c r="I322" t="s">
        <v>180</v>
      </c>
      <c r="J322" t="s">
        <v>136</v>
      </c>
      <c r="O322">
        <v>8</v>
      </c>
      <c r="P322" t="s">
        <v>188</v>
      </c>
      <c r="Q322" t="s">
        <v>118</v>
      </c>
      <c r="R322" t="s">
        <v>118</v>
      </c>
      <c r="S322" t="s">
        <v>118</v>
      </c>
      <c r="T322" t="s">
        <v>120</v>
      </c>
      <c r="U322" t="s">
        <v>121</v>
      </c>
      <c r="V322" t="s">
        <v>138</v>
      </c>
      <c r="W322">
        <v>7</v>
      </c>
      <c r="X322" t="s">
        <v>148</v>
      </c>
      <c r="Y322">
        <v>0</v>
      </c>
      <c r="Z322">
        <v>0</v>
      </c>
      <c r="AA322">
        <v>2024</v>
      </c>
      <c r="AB322">
        <v>-0.36</v>
      </c>
      <c r="AC322">
        <v>1.38</v>
      </c>
      <c r="AD322">
        <v>-0.25</v>
      </c>
      <c r="AE322">
        <v>1.85</v>
      </c>
      <c r="AI322">
        <v>0</v>
      </c>
      <c r="AJ322">
        <v>7</v>
      </c>
      <c r="AK322" t="s">
        <v>123</v>
      </c>
      <c r="AL322">
        <v>41.83</v>
      </c>
      <c r="AM322">
        <v>109.22</v>
      </c>
      <c r="AR322">
        <v>3.2519164687349802</v>
      </c>
      <c r="AS322">
        <v>-133.83621611408</v>
      </c>
      <c r="AT322">
        <v>-8.5405325388767999</v>
      </c>
      <c r="AU322">
        <v>-5.0402586657933899</v>
      </c>
      <c r="AV322">
        <v>25.729658751550101</v>
      </c>
      <c r="AW322">
        <v>-13.934459267187499</v>
      </c>
      <c r="AX322">
        <v>3.15</v>
      </c>
      <c r="AY322">
        <v>1.44</v>
      </c>
      <c r="AZ322">
        <v>302</v>
      </c>
      <c r="BA322">
        <v>96.9</v>
      </c>
      <c r="BB322">
        <v>21</v>
      </c>
      <c r="BC322">
        <v>93.3</v>
      </c>
      <c r="BD322">
        <v>2285</v>
      </c>
      <c r="BE322">
        <v>6.8</v>
      </c>
      <c r="BF322">
        <v>746607</v>
      </c>
      <c r="BG322">
        <v>668939</v>
      </c>
      <c r="BH322">
        <v>663624</v>
      </c>
      <c r="BI322">
        <v>702616</v>
      </c>
      <c r="BJ322">
        <v>602104</v>
      </c>
      <c r="BK322">
        <v>683002</v>
      </c>
      <c r="BL322">
        <v>681297</v>
      </c>
      <c r="BM322">
        <v>656775</v>
      </c>
      <c r="BN322">
        <v>623993</v>
      </c>
      <c r="BO322">
        <v>53.65</v>
      </c>
      <c r="BP322">
        <v>0.25700000000000001</v>
      </c>
      <c r="BQ322">
        <v>0.315</v>
      </c>
      <c r="BR322">
        <v>1.25</v>
      </c>
      <c r="BS322">
        <v>1</v>
      </c>
      <c r="BT322">
        <v>1</v>
      </c>
      <c r="BU322">
        <v>1</v>
      </c>
      <c r="BV322">
        <v>4</v>
      </c>
      <c r="BW322">
        <v>54</v>
      </c>
      <c r="BX322">
        <v>1</v>
      </c>
      <c r="BY322" t="s">
        <v>144</v>
      </c>
      <c r="BZ322">
        <v>5</v>
      </c>
      <c r="CA322">
        <v>2</v>
      </c>
      <c r="CB322">
        <v>5</v>
      </c>
      <c r="CC322">
        <v>2</v>
      </c>
      <c r="CD322">
        <v>2</v>
      </c>
      <c r="CE322">
        <v>5</v>
      </c>
      <c r="CF322">
        <v>5</v>
      </c>
      <c r="CG322">
        <v>2</v>
      </c>
      <c r="CH322" t="s">
        <v>126</v>
      </c>
      <c r="CI322" t="s">
        <v>126</v>
      </c>
      <c r="CJ322">
        <v>206</v>
      </c>
      <c r="CK322">
        <v>1.4999999999999999E-2</v>
      </c>
      <c r="CL322">
        <v>0.622</v>
      </c>
      <c r="CM322">
        <v>75.900000000000006</v>
      </c>
      <c r="CN322">
        <v>7.3</v>
      </c>
      <c r="CO322">
        <v>0.496</v>
      </c>
      <c r="CP322">
        <v>-0.622</v>
      </c>
      <c r="CQ322">
        <v>96.9</v>
      </c>
      <c r="CR322">
        <v>3</v>
      </c>
      <c r="CS322">
        <v>3</v>
      </c>
      <c r="CT322">
        <v>0.94599999999999995</v>
      </c>
      <c r="CU322">
        <v>0.94599999999999995</v>
      </c>
      <c r="CV322">
        <v>34</v>
      </c>
      <c r="CW322">
        <v>28</v>
      </c>
      <c r="CX322">
        <v>35</v>
      </c>
      <c r="CY322">
        <v>29</v>
      </c>
      <c r="CZ322">
        <v>1</v>
      </c>
      <c r="DA322">
        <v>3</v>
      </c>
      <c r="DB322">
        <v>4</v>
      </c>
      <c r="DC322">
        <v>2</v>
      </c>
      <c r="DD322">
        <v>5</v>
      </c>
      <c r="DE322">
        <v>1</v>
      </c>
      <c r="DF322">
        <v>1.29</v>
      </c>
      <c r="DG322">
        <v>0.36</v>
      </c>
      <c r="DH322">
        <v>0.36</v>
      </c>
      <c r="DI322">
        <v>41.8</v>
      </c>
      <c r="DJ322" s="6">
        <f>(-AS322-SQRT(AS322^2-2*AV322*(50-BO322)))/AV322</f>
        <v>-2.7201018361289065E-2</v>
      </c>
      <c r="DK322" s="2">
        <f>AR322+AU322*$DJ322</f>
        <v>3.3890166372488726</v>
      </c>
      <c r="DL322" s="2">
        <f>AS322+AV322*$DJ322</f>
        <v>-134.53608903421062</v>
      </c>
      <c r="DM322" s="2">
        <f>AT322+AW322*$DJ322</f>
        <v>-8.161501056495398</v>
      </c>
      <c r="DN322" s="4">
        <f>(-DL322-SQRT(DL322^2-2*AV322*(BO322-17/12)))/AV322</f>
        <v>0.40384291829896818</v>
      </c>
      <c r="DO322" s="12">
        <f t="shared" si="77"/>
        <v>1.3535438686732064</v>
      </c>
      <c r="DP322" s="12">
        <f t="shared" si="78"/>
        <v>-124.14534855714804</v>
      </c>
      <c r="DQ322" s="12">
        <f t="shared" si="79"/>
        <v>-13.788833751874499</v>
      </c>
      <c r="DR322" s="5">
        <f>(2 *DK322 +AU322*$DN322)/2</f>
        <v>2.3712802529610393</v>
      </c>
      <c r="DS322" s="5">
        <f>(2 *DL322 +AV322*$DN322)/2</f>
        <v>-129.34071879567932</v>
      </c>
      <c r="DT322" s="5">
        <f>(2 *DM322 +AW322*$DN322)/2</f>
        <v>-10.975167404184948</v>
      </c>
      <c r="DU322" s="5">
        <f>SQRT(DR322^2+DS322^2+DT322^2)</f>
        <v>129.82718824718867</v>
      </c>
      <c r="DV322" s="16">
        <f>DR322/$DU322</f>
        <v>1.8264897245145319E-2</v>
      </c>
      <c r="DW322" s="16">
        <f>DS322/$DU322</f>
        <v>-0.99625294625819727</v>
      </c>
      <c r="DX322" s="16">
        <f>DT322/$DU322</f>
        <v>-8.4536741127662893E-2</v>
      </c>
      <c r="DY322" s="16">
        <f t="shared" si="80"/>
        <v>27.267219477286698</v>
      </c>
      <c r="DZ322" s="9">
        <f>AU322+$DY322*DV322</f>
        <v>-4.5422257038799234</v>
      </c>
      <c r="EA322" s="9">
        <f>AV322+$DY322*DW322</f>
        <v>-1.4353889889656735</v>
      </c>
      <c r="EB322" s="9">
        <f>AW322+$DY322*DX322+32.174</f>
        <v>15.934458858589949</v>
      </c>
      <c r="EC322" s="9">
        <f t="shared" si="81"/>
        <v>16.631269795500494</v>
      </c>
      <c r="ED322" s="22">
        <f t="shared" si="82"/>
        <v>0.18329965957836264</v>
      </c>
      <c r="EE322" s="22">
        <f t="shared" si="83"/>
        <v>0.13091319725303999</v>
      </c>
      <c r="EF322" s="22">
        <f t="shared" si="84"/>
        <v>1341.3316046168245</v>
      </c>
      <c r="EG322" s="23">
        <f t="shared" si="85"/>
        <v>0.58701601952596261</v>
      </c>
      <c r="EH322" s="12">
        <f>IF(S322="L",1,-1)</f>
        <v>-1</v>
      </c>
      <c r="EI322" s="10">
        <f>DEGREES(ATAN(DM322/SQRT(DL322^2+DK322^2)))</f>
        <v>-3.4704401456367377</v>
      </c>
      <c r="EJ322" s="10">
        <f>-DEGREES(ATAN(DK322/SQRT(DL322^2+DM322^2)))*EH322</f>
        <v>1.4403511152827888</v>
      </c>
      <c r="EK322" s="10">
        <f>DEGREES(ATAN(DQ322/SQRT(DP322^2+DO322^2)))</f>
        <v>-6.3374958726939692</v>
      </c>
      <c r="EL322" s="10">
        <f>-DEGREES(ATAN(DO322/SQRT(DP322^2+DQ322^2)))*EH322</f>
        <v>0.62084767174197486</v>
      </c>
      <c r="EM322" s="15">
        <f>(AD322-D322- (DK322/DL322)*(17/12-BO322))*12*EH322</f>
        <v>4.2693368498873969</v>
      </c>
      <c r="EN322" s="15">
        <f>(AE322-E322-(DM322/DL322)*(17/12-BO322)+0.5*32.174*DN322^2)*12</f>
        <v>16.347585411258144</v>
      </c>
      <c r="EO322" s="15">
        <f t="shared" si="86"/>
        <v>16.895880738102601</v>
      </c>
      <c r="EP322" s="15">
        <f>EM322/DN322*0.4</f>
        <v>4.2287103786495246</v>
      </c>
      <c r="EQ322" s="15">
        <f>EN322/DN322*0.4</f>
        <v>16.192023849387791</v>
      </c>
      <c r="ER322" s="17">
        <f>SIN(RADIANS(CJ322))*EH322</f>
        <v>0.43837114678907746</v>
      </c>
      <c r="ES322" s="17">
        <f t="shared" si="87"/>
        <v>0.89879404629916693</v>
      </c>
      <c r="ET322" s="16">
        <f t="shared" si="88"/>
        <v>0.99999999999999989</v>
      </c>
      <c r="EU322" s="20">
        <f>(0.5*DZ322*DN322^2)*12*EH322</f>
        <v>4.4447250847559703</v>
      </c>
      <c r="EV322" s="20">
        <f>(0.5*EB322*DN322^2)*12</f>
        <v>15.592419579742444</v>
      </c>
      <c r="EW322" s="20">
        <f t="shared" si="89"/>
        <v>16.213547712632003</v>
      </c>
      <c r="EX322" s="14">
        <f t="shared" si="90"/>
        <v>-2.6628264195499449</v>
      </c>
      <c r="EY322" s="14">
        <f t="shared" si="91"/>
        <v>1.0197794262413229</v>
      </c>
      <c r="EZ322" s="5">
        <f t="shared" si="92"/>
        <v>-3.1373297652861245</v>
      </c>
      <c r="FA322" s="5">
        <f t="shared" si="93"/>
        <v>1.161668396870752</v>
      </c>
      <c r="FB322" s="9">
        <f>IFERROR(INDEX('Pitcher Heights'!$B:$B,MATCH(H322,'Pitcher Heights'!A:A,0)),75)</f>
        <v>75</v>
      </c>
      <c r="FC322" s="26">
        <f>(9.58+0.31*FB322+1.02*ABS(D322)-2.57*E322-1.88*BE322)</f>
        <v>5.1406000000000027</v>
      </c>
      <c r="FD322" s="26">
        <f>17.16 -0.25*FB322-0.85*ABS(D322)+2.53*E322+0.665*BE322</f>
        <v>17.791899999999998</v>
      </c>
      <c r="FE322" s="26">
        <f t="shared" si="94"/>
        <v>-0.91188962135047813</v>
      </c>
      <c r="FF322" s="26">
        <f t="shared" si="95"/>
        <v>-1.5998761506122072</v>
      </c>
    </row>
    <row r="323" spans="1:162" x14ac:dyDescent="0.25">
      <c r="A323" t="s">
        <v>143</v>
      </c>
      <c r="B323" s="1">
        <v>45505</v>
      </c>
      <c r="C323">
        <v>94.2</v>
      </c>
      <c r="D323">
        <v>-0.92</v>
      </c>
      <c r="E323">
        <v>6.38</v>
      </c>
      <c r="F323" t="s">
        <v>178</v>
      </c>
      <c r="G323">
        <v>681807</v>
      </c>
      <c r="H323">
        <v>544150</v>
      </c>
      <c r="J323" t="s">
        <v>116</v>
      </c>
      <c r="O323">
        <v>14</v>
      </c>
      <c r="P323" t="s">
        <v>214</v>
      </c>
      <c r="Q323" t="s">
        <v>118</v>
      </c>
      <c r="R323" t="s">
        <v>118</v>
      </c>
      <c r="S323" t="s">
        <v>118</v>
      </c>
      <c r="T323" t="s">
        <v>120</v>
      </c>
      <c r="U323" t="s">
        <v>121</v>
      </c>
      <c r="V323" t="s">
        <v>122</v>
      </c>
      <c r="Y323">
        <v>1</v>
      </c>
      <c r="Z323">
        <v>2</v>
      </c>
      <c r="AA323">
        <v>2024</v>
      </c>
      <c r="AB323">
        <v>-0.51</v>
      </c>
      <c r="AC323">
        <v>1.34</v>
      </c>
      <c r="AD323">
        <v>1.66</v>
      </c>
      <c r="AE323">
        <v>1.6</v>
      </c>
      <c r="AG323">
        <v>647304</v>
      </c>
      <c r="AI323">
        <v>1</v>
      </c>
      <c r="AJ323">
        <v>5</v>
      </c>
      <c r="AK323" t="s">
        <v>123</v>
      </c>
      <c r="AR323">
        <v>7.8876093210925404</v>
      </c>
      <c r="AS323">
        <v>-136.72103440671401</v>
      </c>
      <c r="AT323">
        <v>-9.7185844956906902</v>
      </c>
      <c r="AU323">
        <v>-8.0860216627298396</v>
      </c>
      <c r="AV323">
        <v>29.701107151236499</v>
      </c>
      <c r="AW323">
        <v>-13.378993240049301</v>
      </c>
      <c r="AX323">
        <v>3.43</v>
      </c>
      <c r="AY323">
        <v>1.58</v>
      </c>
      <c r="BC323">
        <v>94.7</v>
      </c>
      <c r="BD323">
        <v>2297</v>
      </c>
      <c r="BE323">
        <v>6.7</v>
      </c>
      <c r="BF323">
        <v>746607</v>
      </c>
      <c r="BG323">
        <v>668939</v>
      </c>
      <c r="BH323">
        <v>663624</v>
      </c>
      <c r="BI323">
        <v>702616</v>
      </c>
      <c r="BJ323">
        <v>602104</v>
      </c>
      <c r="BK323">
        <v>683002</v>
      </c>
      <c r="BL323">
        <v>681297</v>
      </c>
      <c r="BM323">
        <v>656775</v>
      </c>
      <c r="BN323">
        <v>623993</v>
      </c>
      <c r="BO323">
        <v>53.79</v>
      </c>
      <c r="BW323">
        <v>41</v>
      </c>
      <c r="BX323">
        <v>5</v>
      </c>
      <c r="BY323" t="s">
        <v>144</v>
      </c>
      <c r="BZ323">
        <v>5</v>
      </c>
      <c r="CA323">
        <v>2</v>
      </c>
      <c r="CB323">
        <v>5</v>
      </c>
      <c r="CC323">
        <v>2</v>
      </c>
      <c r="CD323">
        <v>2</v>
      </c>
      <c r="CE323">
        <v>5</v>
      </c>
      <c r="CF323">
        <v>5</v>
      </c>
      <c r="CG323">
        <v>2</v>
      </c>
      <c r="CH323" t="s">
        <v>126</v>
      </c>
      <c r="CI323" t="s">
        <v>126</v>
      </c>
      <c r="CJ323">
        <v>206</v>
      </c>
      <c r="CK323">
        <v>0</v>
      </c>
      <c r="CL323">
        <v>2.1999999999999999E-2</v>
      </c>
      <c r="CP323">
        <v>-2.1999999999999999E-2</v>
      </c>
      <c r="CR323">
        <v>3</v>
      </c>
      <c r="CS323">
        <v>3</v>
      </c>
      <c r="CT323">
        <v>0.9</v>
      </c>
      <c r="CU323">
        <v>0.9</v>
      </c>
      <c r="CV323">
        <v>34</v>
      </c>
      <c r="CW323">
        <v>28</v>
      </c>
      <c r="CX323">
        <v>35</v>
      </c>
      <c r="CY323">
        <v>29</v>
      </c>
      <c r="CZ323">
        <v>1</v>
      </c>
      <c r="DA323">
        <v>2</v>
      </c>
      <c r="DB323">
        <v>4</v>
      </c>
      <c r="DC323">
        <v>3</v>
      </c>
      <c r="DD323">
        <v>5</v>
      </c>
      <c r="DE323">
        <v>1</v>
      </c>
      <c r="DF323">
        <v>1.24</v>
      </c>
      <c r="DG323">
        <v>0.51</v>
      </c>
      <c r="DH323">
        <v>0.51</v>
      </c>
      <c r="DI323">
        <v>50.3</v>
      </c>
      <c r="DJ323" s="6">
        <f>(-AS323-SQRT(AS323^2-2*AV323*(50-BO323)))/AV323</f>
        <v>-2.7637711516365505E-2</v>
      </c>
      <c r="DK323" s="2">
        <f>AR323+AU323*$DJ323</f>
        <v>8.1110884551221503</v>
      </c>
      <c r="DL323" s="2">
        <f>AS323+AV323*$DJ323</f>
        <v>-137.54190503787655</v>
      </c>
      <c r="DM323" s="2">
        <f>AT323+AW323*$DJ323</f>
        <v>-9.3488197401428028</v>
      </c>
      <c r="DN323" s="4">
        <f>(-DL323-SQRT(DL323^2-2*AV323*(BO323-17/12)))/AV323</f>
        <v>0.39787307163395635</v>
      </c>
      <c r="DO323" s="12">
        <f t="shared" ref="DO323" si="96">DK323+AU323*$DN323</f>
        <v>4.893878178873118</v>
      </c>
      <c r="DP323" s="12">
        <f t="shared" ref="DP323" si="97">DL323+AV323*$DN323</f>
        <v>-125.72463430468481</v>
      </c>
      <c r="DQ323" s="12">
        <f t="shared" ref="DQ323" si="98">DM323+AW323*$DN323</f>
        <v>-14.671960875931155</v>
      </c>
      <c r="DR323" s="5">
        <f>(2 *DK323 +AU323*$DN323)/2</f>
        <v>6.5024833169976342</v>
      </c>
      <c r="DS323" s="5">
        <f>(2 *DL323 +AV323*$DN323)/2</f>
        <v>-131.63326967128069</v>
      </c>
      <c r="DT323" s="5">
        <f>(2 *DM323 +AW323*$DN323)/2</f>
        <v>-12.01039030803698</v>
      </c>
      <c r="DU323" s="5">
        <f>SQRT(DR323^2+DS323^2+DT323^2)</f>
        <v>132.33990119760301</v>
      </c>
      <c r="DV323" s="16">
        <f>DR323/$DU323</f>
        <v>4.9134714913293361E-2</v>
      </c>
      <c r="DW323" s="16">
        <f>DS323/$DU323</f>
        <v>-0.99466048017319264</v>
      </c>
      <c r="DX323" s="16">
        <f>DT323/$DU323</f>
        <v>-9.0754112700323797E-2</v>
      </c>
      <c r="DY323" s="16">
        <f t="shared" ref="DY323" si="99">-(DV323*AU323+DW323*AV323+DX323*(AW323+32.174))</f>
        <v>31.645546031601196</v>
      </c>
      <c r="DZ323" s="9">
        <f>AU323+$DY323*DV323</f>
        <v>-6.5311267801916131</v>
      </c>
      <c r="EA323" s="9">
        <f>AV323+$DY323*DW323</f>
        <v>-1.7754668598988168</v>
      </c>
      <c r="EB323" s="9">
        <f>AW323+$DY323*DX323+32.174</f>
        <v>15.92304330893548</v>
      </c>
      <c r="EC323" s="9">
        <f t="shared" ref="EC323" si="100">SQRT(DZ323^2+EA323^2+EB323^2)</f>
        <v>17.301768921349343</v>
      </c>
      <c r="ED323" s="22">
        <f t="shared" ref="ED323" si="101">EC323/(0.0053831*DU323^2)</f>
        <v>0.18351706191118172</v>
      </c>
      <c r="EE323" s="22">
        <f t="shared" ref="EE323" si="102">0.166*LN((0.336/(0.336-ED323)))</f>
        <v>0.13114970295891437</v>
      </c>
      <c r="EF323" s="22">
        <f t="shared" ref="EF323" si="103">78.92*EE323*DU323</f>
        <v>1369.762252704005</v>
      </c>
      <c r="EG323" s="23">
        <f t="shared" ref="EG323" si="104">MAX(MIN(EF323/BD323,1),0)</f>
        <v>0.5963266228576426</v>
      </c>
      <c r="EH323" s="12">
        <f>IF(S323="L",1,-1)</f>
        <v>-1</v>
      </c>
      <c r="EI323" s="10">
        <f>DEGREES(ATAN(DM323/SQRT(DL323^2+DK323^2)))</f>
        <v>-3.881730276612374</v>
      </c>
      <c r="EJ323" s="10">
        <f>-DEGREES(ATAN(DK323/SQRT(DL323^2+DM323^2)))*EH323</f>
        <v>3.3671730947436824</v>
      </c>
      <c r="EK323" s="10">
        <f>DEGREES(ATAN(DQ323/SQRT(DP323^2+DO323^2)))</f>
        <v>-6.6512706548580027</v>
      </c>
      <c r="EL323" s="10">
        <f>-DEGREES(ATAN(DO323/SQRT(DP323^2+DQ323^2)))*EH323</f>
        <v>2.214123498063818</v>
      </c>
      <c r="EM323" s="15">
        <f>(AD323-D323- (DK323/DL323)*(17/12-BO323))*12*EH323</f>
        <v>6.1025728273239075</v>
      </c>
      <c r="EN323" s="15">
        <f>(AE323-E323-(DM323/DL323)*(17/12-BO323)+0.5*32.174*DN323^2)*12</f>
        <v>15.917667026935852</v>
      </c>
      <c r="EO323" s="15">
        <f t="shared" ref="EO323" si="105">SQRT(EM323^2+EN323^2)</f>
        <v>17.047390377802493</v>
      </c>
      <c r="EP323" s="15">
        <f>EM323/DN323*0.4</f>
        <v>6.135195631372893</v>
      </c>
      <c r="EQ323" s="15">
        <f>EN323/DN323*0.4</f>
        <v>16.002758831168272</v>
      </c>
      <c r="ER323" s="17">
        <f>SIN(RADIANS(CJ323))*EH323</f>
        <v>0.43837114678907746</v>
      </c>
      <c r="ES323" s="17">
        <f t="shared" ref="ES323" si="106">-COS(RADIANS(CJ323))</f>
        <v>0.89879404629916693</v>
      </c>
      <c r="ET323" s="16">
        <f t="shared" ref="ET323" si="107">ER323^2+ES323^2</f>
        <v>0.99999999999999989</v>
      </c>
      <c r="EU323" s="20">
        <f>(0.5*DZ323*DN323^2)*12*EH323</f>
        <v>6.2033810367102671</v>
      </c>
      <c r="EV323" s="20">
        <f>(0.5*EB323*DN323^2)*12</f>
        <v>15.123991346937029</v>
      </c>
      <c r="EW323" s="20">
        <f t="shared" ref="EW323" si="108">SQRT(EU323^2+EV323^2)</f>
        <v>16.346774928065862</v>
      </c>
      <c r="EX323" s="14">
        <f t="shared" ref="EX323" si="109">EU323-EW323*ER323</f>
        <v>-0.96257343480890434</v>
      </c>
      <c r="EY323" s="14">
        <f t="shared" ref="EY323" si="110">EV323-EW323*ES323</f>
        <v>0.43160736539893918</v>
      </c>
      <c r="EZ323" s="5">
        <f t="shared" ref="EZ323" si="111">EM323-EO323*ER323</f>
        <v>-1.3705112423544561</v>
      </c>
      <c r="FA323" s="5">
        <f t="shared" ref="FA323" si="112">EN323-EO323*ES323</f>
        <v>0.59557405042926526</v>
      </c>
      <c r="FB323" s="9">
        <f>IFERROR(INDEX('Pitcher Heights'!$B:$B,MATCH(H323,'Pitcher Heights'!A:A,0)),75)</f>
        <v>75</v>
      </c>
      <c r="FC323" s="26">
        <f>(9.58+0.31*FB323+1.02*ABS(D323)-2.57*E323-1.88*BE323)</f>
        <v>4.7758000000000003</v>
      </c>
      <c r="FD323" s="26">
        <f>17.16 -0.25*FB323-0.85*ABS(D323)+2.53*E323+0.665*BE323</f>
        <v>18.224899999999998</v>
      </c>
      <c r="FE323" s="26">
        <f t="shared" ref="FE323:FF323" si="113">EP323-FC323</f>
        <v>1.3593956313728928</v>
      </c>
      <c r="FF323" s="26">
        <f t="shared" si="113"/>
        <v>-2.2221411688317261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722B1-3378-4ED8-A50E-D7704F49CE75}">
  <sheetPr>
    <tabColor rgb="FF92D050"/>
  </sheetPr>
  <dimension ref="A1:B10101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281</v>
      </c>
      <c r="B1" t="s">
        <v>282</v>
      </c>
    </row>
    <row r="2" spans="1:2" x14ac:dyDescent="0.25">
      <c r="A2">
        <v>407845</v>
      </c>
      <c r="B2">
        <v>71</v>
      </c>
    </row>
    <row r="3" spans="1:2" x14ac:dyDescent="0.25">
      <c r="A3">
        <v>424144</v>
      </c>
      <c r="B3">
        <v>75</v>
      </c>
    </row>
    <row r="4" spans="1:2" x14ac:dyDescent="0.25">
      <c r="A4">
        <v>425507</v>
      </c>
      <c r="B4">
        <v>76</v>
      </c>
    </row>
    <row r="5" spans="1:2" x14ac:dyDescent="0.25">
      <c r="A5">
        <v>425794</v>
      </c>
      <c r="B5">
        <v>79</v>
      </c>
    </row>
    <row r="6" spans="1:2" x14ac:dyDescent="0.25">
      <c r="A6">
        <v>425844</v>
      </c>
      <c r="B6">
        <v>74</v>
      </c>
    </row>
    <row r="7" spans="1:2" x14ac:dyDescent="0.25">
      <c r="A7">
        <v>429440</v>
      </c>
      <c r="B7">
        <v>74</v>
      </c>
    </row>
    <row r="8" spans="1:2" x14ac:dyDescent="0.25">
      <c r="A8">
        <v>430580</v>
      </c>
      <c r="B8">
        <v>78</v>
      </c>
    </row>
    <row r="9" spans="1:2" x14ac:dyDescent="0.25">
      <c r="A9">
        <v>430684</v>
      </c>
      <c r="B9">
        <v>73</v>
      </c>
    </row>
    <row r="10" spans="1:2" x14ac:dyDescent="0.25">
      <c r="A10">
        <v>434378</v>
      </c>
      <c r="B10">
        <v>77</v>
      </c>
    </row>
    <row r="11" spans="1:2" x14ac:dyDescent="0.25">
      <c r="A11">
        <v>435082</v>
      </c>
      <c r="B11">
        <v>73</v>
      </c>
    </row>
    <row r="12" spans="1:2" x14ac:dyDescent="0.25">
      <c r="A12">
        <v>444354</v>
      </c>
      <c r="B12">
        <v>72</v>
      </c>
    </row>
    <row r="13" spans="1:2" x14ac:dyDescent="0.25">
      <c r="A13">
        <v>444444</v>
      </c>
      <c r="B13">
        <v>76</v>
      </c>
    </row>
    <row r="14" spans="1:2" x14ac:dyDescent="0.25">
      <c r="A14">
        <v>444556</v>
      </c>
      <c r="B14">
        <v>74</v>
      </c>
    </row>
    <row r="15" spans="1:2" x14ac:dyDescent="0.25">
      <c r="A15">
        <v>445177</v>
      </c>
      <c r="B15">
        <v>76</v>
      </c>
    </row>
    <row r="16" spans="1:2" x14ac:dyDescent="0.25">
      <c r="A16">
        <v>445276</v>
      </c>
      <c r="B16">
        <v>77</v>
      </c>
    </row>
    <row r="17" spans="1:2" x14ac:dyDescent="0.25">
      <c r="A17">
        <v>445926</v>
      </c>
      <c r="B17">
        <v>73</v>
      </c>
    </row>
    <row r="18" spans="1:2" x14ac:dyDescent="0.25">
      <c r="A18">
        <v>445995</v>
      </c>
      <c r="B18">
        <v>69</v>
      </c>
    </row>
    <row r="19" spans="1:2" x14ac:dyDescent="0.25">
      <c r="A19">
        <v>446003</v>
      </c>
      <c r="B19">
        <v>74</v>
      </c>
    </row>
    <row r="20" spans="1:2" x14ac:dyDescent="0.25">
      <c r="A20">
        <v>446005</v>
      </c>
      <c r="B20">
        <v>74</v>
      </c>
    </row>
    <row r="21" spans="1:2" x14ac:dyDescent="0.25">
      <c r="A21">
        <v>446372</v>
      </c>
      <c r="B21">
        <v>76</v>
      </c>
    </row>
    <row r="22" spans="1:2" x14ac:dyDescent="0.25">
      <c r="A22">
        <v>446651</v>
      </c>
      <c r="B22">
        <v>74</v>
      </c>
    </row>
    <row r="23" spans="1:2" x14ac:dyDescent="0.25">
      <c r="A23">
        <v>446861</v>
      </c>
      <c r="B23">
        <v>73</v>
      </c>
    </row>
    <row r="24" spans="1:2" x14ac:dyDescent="0.25">
      <c r="A24">
        <v>447744</v>
      </c>
      <c r="B24">
        <v>71</v>
      </c>
    </row>
    <row r="25" spans="1:2" x14ac:dyDescent="0.25">
      <c r="A25">
        <v>448179</v>
      </c>
      <c r="B25">
        <v>77</v>
      </c>
    </row>
    <row r="26" spans="1:2" x14ac:dyDescent="0.25">
      <c r="A26">
        <v>448281</v>
      </c>
      <c r="B26">
        <v>74</v>
      </c>
    </row>
    <row r="27" spans="1:2" x14ac:dyDescent="0.25">
      <c r="A27">
        <v>448855</v>
      </c>
      <c r="B27">
        <v>72</v>
      </c>
    </row>
    <row r="28" spans="1:2" x14ac:dyDescent="0.25">
      <c r="A28">
        <v>448857</v>
      </c>
      <c r="B28">
        <v>71</v>
      </c>
    </row>
    <row r="29" spans="1:2" x14ac:dyDescent="0.25">
      <c r="A29">
        <v>450203</v>
      </c>
      <c r="B29">
        <v>77</v>
      </c>
    </row>
    <row r="30" spans="1:2" x14ac:dyDescent="0.25">
      <c r="A30">
        <v>450663</v>
      </c>
      <c r="B30">
        <v>77</v>
      </c>
    </row>
    <row r="31" spans="1:2" x14ac:dyDescent="0.25">
      <c r="A31">
        <v>451990</v>
      </c>
      <c r="B31">
        <v>76</v>
      </c>
    </row>
    <row r="32" spans="1:2" x14ac:dyDescent="0.25">
      <c r="A32">
        <v>452061</v>
      </c>
      <c r="B32">
        <v>73</v>
      </c>
    </row>
    <row r="33" spans="1:2" x14ac:dyDescent="0.25">
      <c r="A33">
        <v>453178</v>
      </c>
      <c r="B33">
        <v>72</v>
      </c>
    </row>
    <row r="34" spans="1:2" x14ac:dyDescent="0.25">
      <c r="A34">
        <v>453268</v>
      </c>
      <c r="B34">
        <v>76</v>
      </c>
    </row>
    <row r="35" spans="1:2" x14ac:dyDescent="0.25">
      <c r="A35">
        <v>453286</v>
      </c>
      <c r="B35">
        <v>75</v>
      </c>
    </row>
    <row r="36" spans="1:2" x14ac:dyDescent="0.25">
      <c r="A36">
        <v>453307</v>
      </c>
      <c r="B36">
        <v>73</v>
      </c>
    </row>
    <row r="37" spans="1:2" x14ac:dyDescent="0.25">
      <c r="A37">
        <v>453343</v>
      </c>
      <c r="B37">
        <v>73</v>
      </c>
    </row>
    <row r="38" spans="1:2" x14ac:dyDescent="0.25">
      <c r="A38">
        <v>453526</v>
      </c>
      <c r="B38">
        <v>80</v>
      </c>
    </row>
    <row r="39" spans="1:2" x14ac:dyDescent="0.25">
      <c r="A39">
        <v>454446</v>
      </c>
      <c r="B39">
        <v>76</v>
      </c>
    </row>
    <row r="40" spans="1:2" x14ac:dyDescent="0.25">
      <c r="A40">
        <v>454974</v>
      </c>
      <c r="B40">
        <v>74</v>
      </c>
    </row>
    <row r="41" spans="1:2" x14ac:dyDescent="0.25">
      <c r="A41">
        <v>455117</v>
      </c>
      <c r="B41">
        <v>72</v>
      </c>
    </row>
    <row r="42" spans="1:2" x14ac:dyDescent="0.25">
      <c r="A42">
        <v>455119</v>
      </c>
      <c r="B42">
        <v>80</v>
      </c>
    </row>
    <row r="43" spans="1:2" x14ac:dyDescent="0.25">
      <c r="A43">
        <v>455359</v>
      </c>
      <c r="B43">
        <v>74</v>
      </c>
    </row>
    <row r="44" spans="1:2" x14ac:dyDescent="0.25">
      <c r="A44">
        <v>456167</v>
      </c>
      <c r="B44">
        <v>77</v>
      </c>
    </row>
    <row r="45" spans="1:2" x14ac:dyDescent="0.25">
      <c r="A45">
        <v>456379</v>
      </c>
      <c r="B45">
        <v>72</v>
      </c>
    </row>
    <row r="46" spans="1:2" x14ac:dyDescent="0.25">
      <c r="A46">
        <v>456493</v>
      </c>
      <c r="B46">
        <v>76</v>
      </c>
    </row>
    <row r="47" spans="1:2" x14ac:dyDescent="0.25">
      <c r="A47">
        <v>456501</v>
      </c>
      <c r="B47">
        <v>71</v>
      </c>
    </row>
    <row r="48" spans="1:2" x14ac:dyDescent="0.25">
      <c r="A48">
        <v>456630</v>
      </c>
      <c r="B48">
        <v>70</v>
      </c>
    </row>
    <row r="49" spans="1:2" x14ac:dyDescent="0.25">
      <c r="A49">
        <v>456713</v>
      </c>
      <c r="B49">
        <v>70</v>
      </c>
    </row>
    <row r="50" spans="1:2" x14ac:dyDescent="0.25">
      <c r="A50">
        <v>457453</v>
      </c>
      <c r="B50">
        <v>73</v>
      </c>
    </row>
    <row r="51" spans="1:2" x14ac:dyDescent="0.25">
      <c r="A51">
        <v>457915</v>
      </c>
      <c r="B51">
        <v>73</v>
      </c>
    </row>
    <row r="52" spans="1:2" x14ac:dyDescent="0.25">
      <c r="A52">
        <v>458677</v>
      </c>
      <c r="B52">
        <v>74</v>
      </c>
    </row>
    <row r="53" spans="1:2" x14ac:dyDescent="0.25">
      <c r="A53">
        <v>458681</v>
      </c>
      <c r="B53">
        <v>77</v>
      </c>
    </row>
    <row r="54" spans="1:2" x14ac:dyDescent="0.25">
      <c r="A54">
        <v>458960</v>
      </c>
      <c r="B54">
        <v>67</v>
      </c>
    </row>
    <row r="55" spans="1:2" x14ac:dyDescent="0.25">
      <c r="A55">
        <v>462110</v>
      </c>
      <c r="B55">
        <v>75</v>
      </c>
    </row>
    <row r="56" spans="1:2" x14ac:dyDescent="0.25">
      <c r="A56">
        <v>462480</v>
      </c>
      <c r="B56">
        <v>74</v>
      </c>
    </row>
    <row r="57" spans="1:2" x14ac:dyDescent="0.25">
      <c r="A57">
        <v>462515</v>
      </c>
      <c r="B57">
        <v>73</v>
      </c>
    </row>
    <row r="58" spans="1:2" x14ac:dyDescent="0.25">
      <c r="A58">
        <v>463017</v>
      </c>
      <c r="B58">
        <v>73</v>
      </c>
    </row>
    <row r="59" spans="1:2" x14ac:dyDescent="0.25">
      <c r="A59">
        <v>463274</v>
      </c>
      <c r="B59">
        <v>74</v>
      </c>
    </row>
    <row r="60" spans="1:2" x14ac:dyDescent="0.25">
      <c r="A60">
        <v>463599</v>
      </c>
      <c r="B60">
        <v>72</v>
      </c>
    </row>
    <row r="61" spans="1:2" x14ac:dyDescent="0.25">
      <c r="A61">
        <v>464400</v>
      </c>
      <c r="B61">
        <v>73</v>
      </c>
    </row>
    <row r="62" spans="1:2" x14ac:dyDescent="0.25">
      <c r="A62">
        <v>465033</v>
      </c>
      <c r="B62">
        <v>75</v>
      </c>
    </row>
    <row r="63" spans="1:2" x14ac:dyDescent="0.25">
      <c r="A63">
        <v>465038</v>
      </c>
      <c r="B63">
        <v>77</v>
      </c>
    </row>
    <row r="64" spans="1:2" x14ac:dyDescent="0.25">
      <c r="A64">
        <v>466434</v>
      </c>
      <c r="B64">
        <v>71</v>
      </c>
    </row>
    <row r="65" spans="1:2" x14ac:dyDescent="0.25">
      <c r="A65">
        <v>466463</v>
      </c>
      <c r="B65">
        <v>72</v>
      </c>
    </row>
    <row r="66" spans="1:2" x14ac:dyDescent="0.25">
      <c r="A66">
        <v>467008</v>
      </c>
      <c r="B66">
        <v>73</v>
      </c>
    </row>
    <row r="67" spans="1:2" x14ac:dyDescent="0.25">
      <c r="A67">
        <v>467031</v>
      </c>
      <c r="B67">
        <v>74</v>
      </c>
    </row>
    <row r="68" spans="1:2" x14ac:dyDescent="0.25">
      <c r="A68">
        <v>467094</v>
      </c>
      <c r="B68">
        <v>74</v>
      </c>
    </row>
    <row r="69" spans="1:2" x14ac:dyDescent="0.25">
      <c r="A69">
        <v>467785</v>
      </c>
      <c r="B69">
        <v>74</v>
      </c>
    </row>
    <row r="70" spans="1:2" x14ac:dyDescent="0.25">
      <c r="A70">
        <v>468504</v>
      </c>
      <c r="B70">
        <v>75</v>
      </c>
    </row>
    <row r="71" spans="1:2" x14ac:dyDescent="0.25">
      <c r="A71">
        <v>469134</v>
      </c>
      <c r="B71">
        <v>75</v>
      </c>
    </row>
    <row r="72" spans="1:2" x14ac:dyDescent="0.25">
      <c r="A72">
        <v>469191</v>
      </c>
      <c r="B72">
        <v>72</v>
      </c>
    </row>
    <row r="73" spans="1:2" x14ac:dyDescent="0.25">
      <c r="A73">
        <v>469826</v>
      </c>
      <c r="B73">
        <v>72</v>
      </c>
    </row>
    <row r="74" spans="1:2" x14ac:dyDescent="0.25">
      <c r="A74">
        <v>471822</v>
      </c>
      <c r="B74">
        <v>76</v>
      </c>
    </row>
    <row r="75" spans="1:2" x14ac:dyDescent="0.25">
      <c r="A75">
        <v>471911</v>
      </c>
      <c r="B75">
        <v>76</v>
      </c>
    </row>
    <row r="76" spans="1:2" x14ac:dyDescent="0.25">
      <c r="A76">
        <v>472551</v>
      </c>
      <c r="B76">
        <v>74</v>
      </c>
    </row>
    <row r="77" spans="1:2" x14ac:dyDescent="0.25">
      <c r="A77">
        <v>472610</v>
      </c>
      <c r="B77">
        <v>74</v>
      </c>
    </row>
    <row r="78" spans="1:2" x14ac:dyDescent="0.25">
      <c r="A78">
        <v>473240</v>
      </c>
      <c r="B78">
        <v>74</v>
      </c>
    </row>
    <row r="79" spans="1:2" x14ac:dyDescent="0.25">
      <c r="A79">
        <v>473242</v>
      </c>
      <c r="B79">
        <v>75</v>
      </c>
    </row>
    <row r="80" spans="1:2" x14ac:dyDescent="0.25">
      <c r="A80">
        <v>473659</v>
      </c>
      <c r="B80">
        <v>73</v>
      </c>
    </row>
    <row r="81" spans="1:2" x14ac:dyDescent="0.25">
      <c r="A81">
        <v>476594</v>
      </c>
      <c r="B81">
        <v>73</v>
      </c>
    </row>
    <row r="82" spans="1:2" x14ac:dyDescent="0.25">
      <c r="A82">
        <v>476595</v>
      </c>
      <c r="B82">
        <v>76</v>
      </c>
    </row>
    <row r="83" spans="1:2" x14ac:dyDescent="0.25">
      <c r="A83">
        <v>477132</v>
      </c>
      <c r="B83">
        <v>76</v>
      </c>
    </row>
    <row r="84" spans="1:2" x14ac:dyDescent="0.25">
      <c r="A84">
        <v>477462</v>
      </c>
      <c r="B84">
        <v>72</v>
      </c>
    </row>
    <row r="85" spans="1:2" x14ac:dyDescent="0.25">
      <c r="A85">
        <v>477479</v>
      </c>
      <c r="B85">
        <v>71</v>
      </c>
    </row>
    <row r="86" spans="1:2" x14ac:dyDescent="0.25">
      <c r="A86">
        <v>477569</v>
      </c>
      <c r="B86">
        <v>74</v>
      </c>
    </row>
    <row r="87" spans="1:2" x14ac:dyDescent="0.25">
      <c r="A87">
        <v>477584</v>
      </c>
      <c r="B87">
        <v>72</v>
      </c>
    </row>
    <row r="88" spans="1:2" x14ac:dyDescent="0.25">
      <c r="A88">
        <v>487019</v>
      </c>
      <c r="B88">
        <v>74</v>
      </c>
    </row>
    <row r="89" spans="1:2" x14ac:dyDescent="0.25">
      <c r="A89">
        <v>488880</v>
      </c>
      <c r="B89">
        <v>79</v>
      </c>
    </row>
    <row r="90" spans="1:2" x14ac:dyDescent="0.25">
      <c r="A90">
        <v>488957</v>
      </c>
      <c r="B90">
        <v>71</v>
      </c>
    </row>
    <row r="91" spans="1:2" x14ac:dyDescent="0.25">
      <c r="A91">
        <v>488984</v>
      </c>
      <c r="B91">
        <v>75</v>
      </c>
    </row>
    <row r="92" spans="1:2" x14ac:dyDescent="0.25">
      <c r="A92">
        <v>489119</v>
      </c>
      <c r="B92">
        <v>73</v>
      </c>
    </row>
    <row r="93" spans="1:2" x14ac:dyDescent="0.25">
      <c r="A93">
        <v>489263</v>
      </c>
      <c r="B93">
        <v>76</v>
      </c>
    </row>
    <row r="94" spans="1:2" x14ac:dyDescent="0.25">
      <c r="A94">
        <v>489295</v>
      </c>
      <c r="B94">
        <v>75</v>
      </c>
    </row>
    <row r="95" spans="1:2" x14ac:dyDescent="0.25">
      <c r="A95">
        <v>489446</v>
      </c>
      <c r="B95">
        <v>70</v>
      </c>
    </row>
    <row r="96" spans="1:2" x14ac:dyDescent="0.25">
      <c r="A96">
        <v>491624</v>
      </c>
      <c r="B96">
        <v>74</v>
      </c>
    </row>
    <row r="97" spans="1:2" x14ac:dyDescent="0.25">
      <c r="A97">
        <v>491703</v>
      </c>
      <c r="B97">
        <v>75</v>
      </c>
    </row>
    <row r="98" spans="1:2" x14ac:dyDescent="0.25">
      <c r="A98">
        <v>491707</v>
      </c>
      <c r="B98">
        <v>75</v>
      </c>
    </row>
    <row r="99" spans="1:2" x14ac:dyDescent="0.25">
      <c r="A99">
        <v>493337</v>
      </c>
      <c r="B99">
        <v>72</v>
      </c>
    </row>
    <row r="100" spans="1:2" x14ac:dyDescent="0.25">
      <c r="A100">
        <v>493603</v>
      </c>
      <c r="B100">
        <v>77</v>
      </c>
    </row>
    <row r="101" spans="1:2" x14ac:dyDescent="0.25">
      <c r="A101">
        <v>495646</v>
      </c>
      <c r="B101">
        <v>72</v>
      </c>
    </row>
    <row r="102" spans="1:2" x14ac:dyDescent="0.25">
      <c r="A102">
        <v>500279</v>
      </c>
      <c r="B102">
        <v>74</v>
      </c>
    </row>
    <row r="103" spans="1:2" x14ac:dyDescent="0.25">
      <c r="A103">
        <v>500610</v>
      </c>
      <c r="B103">
        <v>77</v>
      </c>
    </row>
    <row r="104" spans="1:2" x14ac:dyDescent="0.25">
      <c r="A104">
        <v>500724</v>
      </c>
      <c r="B104">
        <v>76</v>
      </c>
    </row>
    <row r="105" spans="1:2" x14ac:dyDescent="0.25">
      <c r="A105">
        <v>500743</v>
      </c>
      <c r="B105">
        <v>72</v>
      </c>
    </row>
    <row r="106" spans="1:2" x14ac:dyDescent="0.25">
      <c r="A106">
        <v>500779</v>
      </c>
      <c r="B106">
        <v>73</v>
      </c>
    </row>
    <row r="107" spans="1:2" x14ac:dyDescent="0.25">
      <c r="A107">
        <v>500871</v>
      </c>
      <c r="B107">
        <v>70</v>
      </c>
    </row>
    <row r="108" spans="1:2" x14ac:dyDescent="0.25">
      <c r="A108">
        <v>500872</v>
      </c>
      <c r="B108">
        <v>73</v>
      </c>
    </row>
    <row r="109" spans="1:2" x14ac:dyDescent="0.25">
      <c r="A109">
        <v>500882</v>
      </c>
      <c r="B109">
        <v>73</v>
      </c>
    </row>
    <row r="110" spans="1:2" x14ac:dyDescent="0.25">
      <c r="A110">
        <v>500902</v>
      </c>
      <c r="B110">
        <v>72</v>
      </c>
    </row>
    <row r="111" spans="1:2" x14ac:dyDescent="0.25">
      <c r="A111">
        <v>501170</v>
      </c>
      <c r="B111">
        <v>72</v>
      </c>
    </row>
    <row r="112" spans="1:2" x14ac:dyDescent="0.25">
      <c r="A112">
        <v>501625</v>
      </c>
      <c r="B112">
        <v>71</v>
      </c>
    </row>
    <row r="113" spans="1:2" x14ac:dyDescent="0.25">
      <c r="A113">
        <v>501627</v>
      </c>
      <c r="B113">
        <v>75</v>
      </c>
    </row>
    <row r="114" spans="1:2" x14ac:dyDescent="0.25">
      <c r="A114">
        <v>501645</v>
      </c>
      <c r="B114">
        <v>72</v>
      </c>
    </row>
    <row r="115" spans="1:2" x14ac:dyDescent="0.25">
      <c r="A115">
        <v>501697</v>
      </c>
      <c r="B115">
        <v>73</v>
      </c>
    </row>
    <row r="116" spans="1:2" x14ac:dyDescent="0.25">
      <c r="A116">
        <v>501719</v>
      </c>
      <c r="B116">
        <v>72</v>
      </c>
    </row>
    <row r="117" spans="1:2" x14ac:dyDescent="0.25">
      <c r="A117">
        <v>501886</v>
      </c>
      <c r="B117">
        <v>75</v>
      </c>
    </row>
    <row r="118" spans="1:2" x14ac:dyDescent="0.25">
      <c r="A118">
        <v>502043</v>
      </c>
      <c r="B118">
        <v>78</v>
      </c>
    </row>
    <row r="119" spans="1:2" x14ac:dyDescent="0.25">
      <c r="A119">
        <v>502083</v>
      </c>
      <c r="B119">
        <v>78</v>
      </c>
    </row>
    <row r="120" spans="1:2" x14ac:dyDescent="0.25">
      <c r="A120">
        <v>502085</v>
      </c>
      <c r="B120">
        <v>71</v>
      </c>
    </row>
    <row r="121" spans="1:2" x14ac:dyDescent="0.25">
      <c r="A121">
        <v>502171</v>
      </c>
      <c r="B121">
        <v>75</v>
      </c>
    </row>
    <row r="122" spans="1:2" x14ac:dyDescent="0.25">
      <c r="A122">
        <v>502179</v>
      </c>
      <c r="B122">
        <v>70</v>
      </c>
    </row>
    <row r="123" spans="1:2" x14ac:dyDescent="0.25">
      <c r="A123">
        <v>502202</v>
      </c>
      <c r="B123">
        <v>70</v>
      </c>
    </row>
    <row r="124" spans="1:2" x14ac:dyDescent="0.25">
      <c r="A124">
        <v>502210</v>
      </c>
      <c r="B124">
        <v>74</v>
      </c>
    </row>
    <row r="125" spans="1:2" x14ac:dyDescent="0.25">
      <c r="A125">
        <v>502253</v>
      </c>
      <c r="B125">
        <v>74</v>
      </c>
    </row>
    <row r="126" spans="1:2" x14ac:dyDescent="0.25">
      <c r="A126">
        <v>502327</v>
      </c>
      <c r="B126">
        <v>72</v>
      </c>
    </row>
    <row r="127" spans="1:2" x14ac:dyDescent="0.25">
      <c r="A127">
        <v>502371</v>
      </c>
      <c r="B127">
        <v>74</v>
      </c>
    </row>
    <row r="128" spans="1:2" x14ac:dyDescent="0.25">
      <c r="A128">
        <v>502515</v>
      </c>
      <c r="B128">
        <v>70</v>
      </c>
    </row>
    <row r="129" spans="1:2" x14ac:dyDescent="0.25">
      <c r="A129">
        <v>502624</v>
      </c>
      <c r="B129">
        <v>73</v>
      </c>
    </row>
    <row r="130" spans="1:2" x14ac:dyDescent="0.25">
      <c r="A130">
        <v>502706</v>
      </c>
      <c r="B130">
        <v>74</v>
      </c>
    </row>
    <row r="131" spans="1:2" x14ac:dyDescent="0.25">
      <c r="A131">
        <v>503423</v>
      </c>
      <c r="B131">
        <v>72</v>
      </c>
    </row>
    <row r="132" spans="1:2" x14ac:dyDescent="0.25">
      <c r="A132">
        <v>503449</v>
      </c>
      <c r="B132">
        <v>73</v>
      </c>
    </row>
    <row r="133" spans="1:2" x14ac:dyDescent="0.25">
      <c r="A133">
        <v>503569</v>
      </c>
      <c r="B133">
        <v>76</v>
      </c>
    </row>
    <row r="134" spans="1:2" x14ac:dyDescent="0.25">
      <c r="A134">
        <v>504083</v>
      </c>
      <c r="B134">
        <v>73</v>
      </c>
    </row>
    <row r="135" spans="1:2" x14ac:dyDescent="0.25">
      <c r="A135">
        <v>506433</v>
      </c>
      <c r="B135">
        <v>77</v>
      </c>
    </row>
    <row r="136" spans="1:2" x14ac:dyDescent="0.25">
      <c r="A136">
        <v>506693</v>
      </c>
      <c r="B136">
        <v>72</v>
      </c>
    </row>
    <row r="137" spans="1:2" x14ac:dyDescent="0.25">
      <c r="A137">
        <v>506702</v>
      </c>
      <c r="B137">
        <v>69</v>
      </c>
    </row>
    <row r="138" spans="1:2" x14ac:dyDescent="0.25">
      <c r="A138">
        <v>506702</v>
      </c>
      <c r="B138">
        <v>70</v>
      </c>
    </row>
    <row r="139" spans="1:2" x14ac:dyDescent="0.25">
      <c r="A139">
        <v>510552</v>
      </c>
      <c r="B139">
        <v>73</v>
      </c>
    </row>
    <row r="140" spans="1:2" x14ac:dyDescent="0.25">
      <c r="A140">
        <v>510554</v>
      </c>
      <c r="B140">
        <v>70</v>
      </c>
    </row>
    <row r="141" spans="1:2" x14ac:dyDescent="0.25">
      <c r="A141">
        <v>511648</v>
      </c>
      <c r="B141">
        <v>69</v>
      </c>
    </row>
    <row r="142" spans="1:2" x14ac:dyDescent="0.25">
      <c r="A142">
        <v>514894</v>
      </c>
      <c r="B142">
        <v>73</v>
      </c>
    </row>
    <row r="143" spans="1:2" x14ac:dyDescent="0.25">
      <c r="A143">
        <v>514919</v>
      </c>
      <c r="B143">
        <v>72</v>
      </c>
    </row>
    <row r="144" spans="1:2" x14ac:dyDescent="0.25">
      <c r="A144">
        <v>514923</v>
      </c>
      <c r="B144">
        <v>73</v>
      </c>
    </row>
    <row r="145" spans="1:2" x14ac:dyDescent="0.25">
      <c r="A145">
        <v>514981</v>
      </c>
      <c r="B145">
        <v>73</v>
      </c>
    </row>
    <row r="146" spans="1:2" x14ac:dyDescent="0.25">
      <c r="A146">
        <v>515052</v>
      </c>
      <c r="B146">
        <v>76</v>
      </c>
    </row>
    <row r="147" spans="1:2" x14ac:dyDescent="0.25">
      <c r="A147">
        <v>515808</v>
      </c>
      <c r="B147">
        <v>71</v>
      </c>
    </row>
    <row r="148" spans="1:2" x14ac:dyDescent="0.25">
      <c r="A148">
        <v>516148</v>
      </c>
      <c r="B148">
        <v>73</v>
      </c>
    </row>
    <row r="149" spans="1:2" x14ac:dyDescent="0.25">
      <c r="A149">
        <v>516589</v>
      </c>
      <c r="B149">
        <v>74</v>
      </c>
    </row>
    <row r="150" spans="1:2" x14ac:dyDescent="0.25">
      <c r="A150">
        <v>516769</v>
      </c>
      <c r="B150">
        <v>72</v>
      </c>
    </row>
    <row r="151" spans="1:2" x14ac:dyDescent="0.25">
      <c r="A151">
        <v>516853</v>
      </c>
      <c r="B151">
        <v>73</v>
      </c>
    </row>
    <row r="152" spans="1:2" x14ac:dyDescent="0.25">
      <c r="A152">
        <v>516928</v>
      </c>
      <c r="B152">
        <v>74</v>
      </c>
    </row>
    <row r="153" spans="1:2" x14ac:dyDescent="0.25">
      <c r="A153">
        <v>517008</v>
      </c>
      <c r="B153">
        <v>74</v>
      </c>
    </row>
    <row r="154" spans="1:2" x14ac:dyDescent="0.25">
      <c r="A154">
        <v>517062</v>
      </c>
      <c r="B154">
        <v>70</v>
      </c>
    </row>
    <row r="155" spans="1:2" x14ac:dyDescent="0.25">
      <c r="A155">
        <v>517414</v>
      </c>
      <c r="B155">
        <v>76</v>
      </c>
    </row>
    <row r="156" spans="1:2" x14ac:dyDescent="0.25">
      <c r="A156">
        <v>517448</v>
      </c>
      <c r="B156">
        <v>74</v>
      </c>
    </row>
    <row r="157" spans="1:2" x14ac:dyDescent="0.25">
      <c r="A157">
        <v>517593</v>
      </c>
      <c r="B157">
        <v>72</v>
      </c>
    </row>
    <row r="158" spans="1:2" x14ac:dyDescent="0.25">
      <c r="A158">
        <v>518397</v>
      </c>
      <c r="B158">
        <v>74</v>
      </c>
    </row>
    <row r="159" spans="1:2" x14ac:dyDescent="0.25">
      <c r="A159">
        <v>518435</v>
      </c>
      <c r="B159">
        <v>71</v>
      </c>
    </row>
    <row r="160" spans="1:2" x14ac:dyDescent="0.25">
      <c r="A160">
        <v>518464</v>
      </c>
      <c r="B160">
        <v>74</v>
      </c>
    </row>
    <row r="161" spans="1:2" x14ac:dyDescent="0.25">
      <c r="A161">
        <v>518489</v>
      </c>
      <c r="B161">
        <v>72</v>
      </c>
    </row>
    <row r="162" spans="1:2" x14ac:dyDescent="0.25">
      <c r="A162">
        <v>518516</v>
      </c>
      <c r="B162">
        <v>76</v>
      </c>
    </row>
    <row r="163" spans="1:2" x14ac:dyDescent="0.25">
      <c r="A163">
        <v>518542</v>
      </c>
      <c r="B163">
        <v>69</v>
      </c>
    </row>
    <row r="164" spans="1:2" x14ac:dyDescent="0.25">
      <c r="A164">
        <v>518585</v>
      </c>
      <c r="B164">
        <v>74</v>
      </c>
    </row>
    <row r="165" spans="1:2" x14ac:dyDescent="0.25">
      <c r="A165">
        <v>518586</v>
      </c>
      <c r="B165">
        <v>73</v>
      </c>
    </row>
    <row r="166" spans="1:2" x14ac:dyDescent="0.25">
      <c r="A166">
        <v>518617</v>
      </c>
      <c r="B166">
        <v>76</v>
      </c>
    </row>
    <row r="167" spans="1:2" x14ac:dyDescent="0.25">
      <c r="A167">
        <v>518626</v>
      </c>
      <c r="B167">
        <v>73</v>
      </c>
    </row>
    <row r="168" spans="1:2" x14ac:dyDescent="0.25">
      <c r="A168">
        <v>518633</v>
      </c>
      <c r="B168">
        <v>75</v>
      </c>
    </row>
    <row r="169" spans="1:2" x14ac:dyDescent="0.25">
      <c r="A169">
        <v>518693</v>
      </c>
      <c r="B169">
        <v>71</v>
      </c>
    </row>
    <row r="170" spans="1:2" x14ac:dyDescent="0.25">
      <c r="A170">
        <v>518701</v>
      </c>
      <c r="B170">
        <v>72</v>
      </c>
    </row>
    <row r="171" spans="1:2" x14ac:dyDescent="0.25">
      <c r="A171">
        <v>518705</v>
      </c>
      <c r="B171">
        <v>69</v>
      </c>
    </row>
    <row r="172" spans="1:2" x14ac:dyDescent="0.25">
      <c r="A172">
        <v>518876</v>
      </c>
      <c r="B172">
        <v>74</v>
      </c>
    </row>
    <row r="173" spans="1:2" x14ac:dyDescent="0.25">
      <c r="A173">
        <v>518886</v>
      </c>
      <c r="B173">
        <v>72</v>
      </c>
    </row>
    <row r="174" spans="1:2" x14ac:dyDescent="0.25">
      <c r="A174">
        <v>518961</v>
      </c>
      <c r="B174">
        <v>77</v>
      </c>
    </row>
    <row r="175" spans="1:2" x14ac:dyDescent="0.25">
      <c r="A175">
        <v>519008</v>
      </c>
      <c r="B175">
        <v>75</v>
      </c>
    </row>
    <row r="176" spans="1:2" x14ac:dyDescent="0.25">
      <c r="A176">
        <v>519043</v>
      </c>
      <c r="B176">
        <v>75</v>
      </c>
    </row>
    <row r="177" spans="1:2" x14ac:dyDescent="0.25">
      <c r="A177">
        <v>519076</v>
      </c>
      <c r="B177">
        <v>78</v>
      </c>
    </row>
    <row r="178" spans="1:2" x14ac:dyDescent="0.25">
      <c r="A178">
        <v>519141</v>
      </c>
      <c r="B178">
        <v>77</v>
      </c>
    </row>
    <row r="179" spans="1:2" x14ac:dyDescent="0.25">
      <c r="A179">
        <v>519151</v>
      </c>
      <c r="B179">
        <v>74</v>
      </c>
    </row>
    <row r="180" spans="1:2" x14ac:dyDescent="0.25">
      <c r="A180">
        <v>519166</v>
      </c>
      <c r="B180">
        <v>76</v>
      </c>
    </row>
    <row r="181" spans="1:2" x14ac:dyDescent="0.25">
      <c r="A181">
        <v>519242</v>
      </c>
      <c r="B181">
        <v>78</v>
      </c>
    </row>
    <row r="182" spans="1:2" x14ac:dyDescent="0.25">
      <c r="A182">
        <v>519246</v>
      </c>
      <c r="B182">
        <v>73</v>
      </c>
    </row>
    <row r="183" spans="1:2" x14ac:dyDescent="0.25">
      <c r="A183">
        <v>519263</v>
      </c>
      <c r="B183">
        <v>72</v>
      </c>
    </row>
    <row r="184" spans="1:2" x14ac:dyDescent="0.25">
      <c r="A184">
        <v>519293</v>
      </c>
      <c r="B184">
        <v>77</v>
      </c>
    </row>
    <row r="185" spans="1:2" x14ac:dyDescent="0.25">
      <c r="A185">
        <v>519326</v>
      </c>
      <c r="B185">
        <v>75</v>
      </c>
    </row>
    <row r="186" spans="1:2" x14ac:dyDescent="0.25">
      <c r="A186">
        <v>519393</v>
      </c>
      <c r="B186">
        <v>70</v>
      </c>
    </row>
    <row r="187" spans="1:2" x14ac:dyDescent="0.25">
      <c r="A187">
        <v>521230</v>
      </c>
      <c r="B187">
        <v>72</v>
      </c>
    </row>
    <row r="188" spans="1:2" x14ac:dyDescent="0.25">
      <c r="A188">
        <v>523260</v>
      </c>
      <c r="B188">
        <v>73</v>
      </c>
    </row>
    <row r="189" spans="1:2" x14ac:dyDescent="0.25">
      <c r="A189">
        <v>523848</v>
      </c>
      <c r="B189">
        <v>72</v>
      </c>
    </row>
    <row r="190" spans="1:2" x14ac:dyDescent="0.25">
      <c r="A190">
        <v>523989</v>
      </c>
      <c r="B190">
        <v>72</v>
      </c>
    </row>
    <row r="191" spans="1:2" x14ac:dyDescent="0.25">
      <c r="A191">
        <v>524788</v>
      </c>
      <c r="B191">
        <v>73</v>
      </c>
    </row>
    <row r="192" spans="1:2" x14ac:dyDescent="0.25">
      <c r="A192">
        <v>527048</v>
      </c>
      <c r="B192">
        <v>72</v>
      </c>
    </row>
    <row r="193" spans="1:2" x14ac:dyDescent="0.25">
      <c r="A193">
        <v>527054</v>
      </c>
      <c r="B193">
        <v>74</v>
      </c>
    </row>
    <row r="194" spans="1:2" x14ac:dyDescent="0.25">
      <c r="A194">
        <v>527055</v>
      </c>
      <c r="B194">
        <v>72</v>
      </c>
    </row>
    <row r="195" spans="1:2" x14ac:dyDescent="0.25">
      <c r="A195">
        <v>528748</v>
      </c>
      <c r="B195">
        <v>71</v>
      </c>
    </row>
    <row r="196" spans="1:2" x14ac:dyDescent="0.25">
      <c r="A196">
        <v>529017</v>
      </c>
      <c r="B196">
        <v>74</v>
      </c>
    </row>
    <row r="197" spans="1:2" x14ac:dyDescent="0.25">
      <c r="A197">
        <v>531565</v>
      </c>
      <c r="B197">
        <v>74</v>
      </c>
    </row>
    <row r="198" spans="1:2" x14ac:dyDescent="0.25">
      <c r="A198">
        <v>532893</v>
      </c>
      <c r="B198">
        <v>71</v>
      </c>
    </row>
    <row r="199" spans="1:2" x14ac:dyDescent="0.25">
      <c r="A199">
        <v>534631</v>
      </c>
      <c r="B199">
        <v>74</v>
      </c>
    </row>
    <row r="200" spans="1:2" x14ac:dyDescent="0.25">
      <c r="A200">
        <v>534812</v>
      </c>
      <c r="B200">
        <v>76</v>
      </c>
    </row>
    <row r="201" spans="1:2" x14ac:dyDescent="0.25">
      <c r="A201">
        <v>534910</v>
      </c>
      <c r="B201">
        <v>77</v>
      </c>
    </row>
    <row r="202" spans="1:2" x14ac:dyDescent="0.25">
      <c r="A202">
        <v>537996</v>
      </c>
      <c r="B202">
        <v>71</v>
      </c>
    </row>
    <row r="203" spans="1:2" x14ac:dyDescent="0.25">
      <c r="A203">
        <v>538506</v>
      </c>
      <c r="B203">
        <v>72</v>
      </c>
    </row>
    <row r="204" spans="1:2" x14ac:dyDescent="0.25">
      <c r="A204">
        <v>540988</v>
      </c>
      <c r="B204">
        <v>74</v>
      </c>
    </row>
    <row r="205" spans="1:2" x14ac:dyDescent="0.25">
      <c r="A205">
        <v>541593</v>
      </c>
      <c r="B205">
        <v>71</v>
      </c>
    </row>
    <row r="206" spans="1:2" x14ac:dyDescent="0.25">
      <c r="A206">
        <v>541640</v>
      </c>
      <c r="B206">
        <v>72</v>
      </c>
    </row>
    <row r="207" spans="1:2" x14ac:dyDescent="0.25">
      <c r="A207">
        <v>541650</v>
      </c>
      <c r="B207">
        <v>73</v>
      </c>
    </row>
    <row r="208" spans="1:2" x14ac:dyDescent="0.25">
      <c r="A208">
        <v>541652</v>
      </c>
      <c r="B208">
        <v>75</v>
      </c>
    </row>
    <row r="209" spans="1:2" x14ac:dyDescent="0.25">
      <c r="A209">
        <v>542194</v>
      </c>
      <c r="B209">
        <v>75</v>
      </c>
    </row>
    <row r="210" spans="1:2" x14ac:dyDescent="0.25">
      <c r="A210">
        <v>542208</v>
      </c>
      <c r="B210">
        <v>70</v>
      </c>
    </row>
    <row r="211" spans="1:2" x14ac:dyDescent="0.25">
      <c r="A211">
        <v>542209</v>
      </c>
      <c r="B211">
        <v>74</v>
      </c>
    </row>
    <row r="212" spans="1:2" x14ac:dyDescent="0.25">
      <c r="A212">
        <v>542232</v>
      </c>
      <c r="B212">
        <v>74</v>
      </c>
    </row>
    <row r="213" spans="1:2" x14ac:dyDescent="0.25">
      <c r="A213">
        <v>542266</v>
      </c>
      <c r="B213">
        <v>71</v>
      </c>
    </row>
    <row r="214" spans="1:2" x14ac:dyDescent="0.25">
      <c r="A214">
        <v>542278</v>
      </c>
      <c r="B214">
        <v>72</v>
      </c>
    </row>
    <row r="215" spans="1:2" x14ac:dyDescent="0.25">
      <c r="A215">
        <v>542279</v>
      </c>
      <c r="B215">
        <v>72</v>
      </c>
    </row>
    <row r="216" spans="1:2" x14ac:dyDescent="0.25">
      <c r="A216">
        <v>542289</v>
      </c>
      <c r="B216">
        <v>71</v>
      </c>
    </row>
    <row r="217" spans="1:2" x14ac:dyDescent="0.25">
      <c r="A217">
        <v>542360</v>
      </c>
      <c r="B217">
        <v>70</v>
      </c>
    </row>
    <row r="218" spans="1:2" x14ac:dyDescent="0.25">
      <c r="A218">
        <v>542413</v>
      </c>
      <c r="B218">
        <v>73</v>
      </c>
    </row>
    <row r="219" spans="1:2" x14ac:dyDescent="0.25">
      <c r="A219">
        <v>542467</v>
      </c>
      <c r="B219">
        <v>73</v>
      </c>
    </row>
    <row r="220" spans="1:2" x14ac:dyDescent="0.25">
      <c r="A220">
        <v>542585</v>
      </c>
      <c r="B220">
        <v>75</v>
      </c>
    </row>
    <row r="221" spans="1:2" x14ac:dyDescent="0.25">
      <c r="A221">
        <v>542587</v>
      </c>
      <c r="B221">
        <v>79</v>
      </c>
    </row>
    <row r="222" spans="1:2" x14ac:dyDescent="0.25">
      <c r="A222">
        <v>542609</v>
      </c>
      <c r="B222">
        <v>75</v>
      </c>
    </row>
    <row r="223" spans="1:2" x14ac:dyDescent="0.25">
      <c r="A223">
        <v>542669</v>
      </c>
      <c r="B223">
        <v>75</v>
      </c>
    </row>
    <row r="224" spans="1:2" x14ac:dyDescent="0.25">
      <c r="A224">
        <v>542694</v>
      </c>
      <c r="B224">
        <v>74</v>
      </c>
    </row>
    <row r="225" spans="1:2" x14ac:dyDescent="0.25">
      <c r="A225">
        <v>542881</v>
      </c>
      <c r="B225">
        <v>74</v>
      </c>
    </row>
    <row r="226" spans="1:2" x14ac:dyDescent="0.25">
      <c r="A226">
        <v>542882</v>
      </c>
      <c r="B226">
        <v>74</v>
      </c>
    </row>
    <row r="227" spans="1:2" x14ac:dyDescent="0.25">
      <c r="A227">
        <v>542888</v>
      </c>
      <c r="B227">
        <v>74</v>
      </c>
    </row>
    <row r="228" spans="1:2" x14ac:dyDescent="0.25">
      <c r="A228">
        <v>542914</v>
      </c>
      <c r="B228">
        <v>74</v>
      </c>
    </row>
    <row r="229" spans="1:2" x14ac:dyDescent="0.25">
      <c r="A229">
        <v>542947</v>
      </c>
      <c r="B229">
        <v>75</v>
      </c>
    </row>
    <row r="230" spans="1:2" x14ac:dyDescent="0.25">
      <c r="A230">
        <v>542963</v>
      </c>
      <c r="B230">
        <v>72</v>
      </c>
    </row>
    <row r="231" spans="1:2" x14ac:dyDescent="0.25">
      <c r="A231">
        <v>543001</v>
      </c>
      <c r="B231">
        <v>77</v>
      </c>
    </row>
    <row r="232" spans="1:2" x14ac:dyDescent="0.25">
      <c r="A232">
        <v>543022</v>
      </c>
      <c r="B232">
        <v>71</v>
      </c>
    </row>
    <row r="233" spans="1:2" x14ac:dyDescent="0.25">
      <c r="A233">
        <v>543037</v>
      </c>
      <c r="B233">
        <v>76</v>
      </c>
    </row>
    <row r="234" spans="1:2" x14ac:dyDescent="0.25">
      <c r="A234">
        <v>543056</v>
      </c>
      <c r="B234">
        <v>70</v>
      </c>
    </row>
    <row r="235" spans="1:2" x14ac:dyDescent="0.25">
      <c r="A235">
        <v>543063</v>
      </c>
      <c r="B235">
        <v>73</v>
      </c>
    </row>
    <row r="236" spans="1:2" x14ac:dyDescent="0.25">
      <c r="A236">
        <v>543071</v>
      </c>
      <c r="B236">
        <v>69</v>
      </c>
    </row>
    <row r="237" spans="1:2" x14ac:dyDescent="0.25">
      <c r="A237">
        <v>543101</v>
      </c>
      <c r="B237">
        <v>74</v>
      </c>
    </row>
    <row r="238" spans="1:2" x14ac:dyDescent="0.25">
      <c r="A238">
        <v>543135</v>
      </c>
      <c r="B238">
        <v>74</v>
      </c>
    </row>
    <row r="239" spans="1:2" x14ac:dyDescent="0.25">
      <c r="A239">
        <v>543169</v>
      </c>
      <c r="B239">
        <v>80</v>
      </c>
    </row>
    <row r="240" spans="1:2" x14ac:dyDescent="0.25">
      <c r="A240">
        <v>543188</v>
      </c>
      <c r="B240">
        <v>70</v>
      </c>
    </row>
    <row r="241" spans="1:2" x14ac:dyDescent="0.25">
      <c r="A241">
        <v>543208</v>
      </c>
      <c r="B241">
        <v>73</v>
      </c>
    </row>
    <row r="242" spans="1:2" x14ac:dyDescent="0.25">
      <c r="A242">
        <v>543238</v>
      </c>
      <c r="B242">
        <v>72</v>
      </c>
    </row>
    <row r="243" spans="1:2" x14ac:dyDescent="0.25">
      <c r="A243">
        <v>543243</v>
      </c>
      <c r="B243">
        <v>70</v>
      </c>
    </row>
    <row r="244" spans="1:2" x14ac:dyDescent="0.25">
      <c r="A244">
        <v>543272</v>
      </c>
      <c r="B244">
        <v>75</v>
      </c>
    </row>
    <row r="245" spans="1:2" x14ac:dyDescent="0.25">
      <c r="A245">
        <v>543281</v>
      </c>
      <c r="B245">
        <v>68</v>
      </c>
    </row>
    <row r="246" spans="1:2" x14ac:dyDescent="0.25">
      <c r="A246">
        <v>543294</v>
      </c>
      <c r="B246">
        <v>75</v>
      </c>
    </row>
    <row r="247" spans="1:2" x14ac:dyDescent="0.25">
      <c r="A247">
        <v>543305</v>
      </c>
      <c r="B247">
        <v>73</v>
      </c>
    </row>
    <row r="248" spans="1:2" x14ac:dyDescent="0.25">
      <c r="A248">
        <v>543339</v>
      </c>
      <c r="B248">
        <v>75</v>
      </c>
    </row>
    <row r="249" spans="1:2" x14ac:dyDescent="0.25">
      <c r="A249">
        <v>543351</v>
      </c>
      <c r="B249">
        <v>73</v>
      </c>
    </row>
    <row r="250" spans="1:2" x14ac:dyDescent="0.25">
      <c r="A250">
        <v>543391</v>
      </c>
      <c r="B250">
        <v>75</v>
      </c>
    </row>
    <row r="251" spans="1:2" x14ac:dyDescent="0.25">
      <c r="A251">
        <v>543456</v>
      </c>
      <c r="B251">
        <v>75</v>
      </c>
    </row>
    <row r="252" spans="1:2" x14ac:dyDescent="0.25">
      <c r="A252">
        <v>543475</v>
      </c>
      <c r="B252">
        <v>77</v>
      </c>
    </row>
    <row r="253" spans="1:2" x14ac:dyDescent="0.25">
      <c r="A253">
        <v>543482</v>
      </c>
      <c r="B253">
        <v>72</v>
      </c>
    </row>
    <row r="254" spans="1:2" x14ac:dyDescent="0.25">
      <c r="A254">
        <v>543507</v>
      </c>
      <c r="B254">
        <v>77</v>
      </c>
    </row>
    <row r="255" spans="1:2" x14ac:dyDescent="0.25">
      <c r="A255">
        <v>543510</v>
      </c>
      <c r="B255">
        <v>75</v>
      </c>
    </row>
    <row r="256" spans="1:2" x14ac:dyDescent="0.25">
      <c r="A256">
        <v>543518</v>
      </c>
      <c r="B256">
        <v>71</v>
      </c>
    </row>
    <row r="257" spans="1:2" x14ac:dyDescent="0.25">
      <c r="A257">
        <v>543521</v>
      </c>
      <c r="B257">
        <v>74</v>
      </c>
    </row>
    <row r="258" spans="1:2" x14ac:dyDescent="0.25">
      <c r="A258">
        <v>543543</v>
      </c>
      <c r="B258">
        <v>74</v>
      </c>
    </row>
    <row r="259" spans="1:2" x14ac:dyDescent="0.25">
      <c r="A259">
        <v>543548</v>
      </c>
      <c r="B259">
        <v>72</v>
      </c>
    </row>
    <row r="260" spans="1:2" x14ac:dyDescent="0.25">
      <c r="A260">
        <v>543557</v>
      </c>
      <c r="B260">
        <v>77</v>
      </c>
    </row>
    <row r="261" spans="1:2" x14ac:dyDescent="0.25">
      <c r="A261">
        <v>543594</v>
      </c>
      <c r="B261">
        <v>76</v>
      </c>
    </row>
    <row r="262" spans="1:2" x14ac:dyDescent="0.25">
      <c r="A262">
        <v>543606</v>
      </c>
      <c r="B262">
        <v>74</v>
      </c>
    </row>
    <row r="263" spans="1:2" x14ac:dyDescent="0.25">
      <c r="A263">
        <v>543726</v>
      </c>
      <c r="B263">
        <v>71</v>
      </c>
    </row>
    <row r="264" spans="1:2" x14ac:dyDescent="0.25">
      <c r="A264">
        <v>543766</v>
      </c>
      <c r="B264">
        <v>73</v>
      </c>
    </row>
    <row r="265" spans="1:2" x14ac:dyDescent="0.25">
      <c r="A265">
        <v>543803</v>
      </c>
      <c r="B265">
        <v>74</v>
      </c>
    </row>
    <row r="266" spans="1:2" x14ac:dyDescent="0.25">
      <c r="A266">
        <v>543833</v>
      </c>
      <c r="B266">
        <v>74</v>
      </c>
    </row>
    <row r="267" spans="1:2" x14ac:dyDescent="0.25">
      <c r="A267">
        <v>543859</v>
      </c>
      <c r="B267">
        <v>79</v>
      </c>
    </row>
    <row r="268" spans="1:2" x14ac:dyDescent="0.25">
      <c r="A268">
        <v>543901</v>
      </c>
      <c r="B268">
        <v>73</v>
      </c>
    </row>
    <row r="269" spans="1:2" x14ac:dyDescent="0.25">
      <c r="A269">
        <v>543921</v>
      </c>
      <c r="B269">
        <v>74</v>
      </c>
    </row>
    <row r="270" spans="1:2" x14ac:dyDescent="0.25">
      <c r="A270">
        <v>543934</v>
      </c>
      <c r="B270">
        <v>77</v>
      </c>
    </row>
    <row r="271" spans="1:2" x14ac:dyDescent="0.25">
      <c r="A271">
        <v>544150</v>
      </c>
      <c r="B271">
        <v>75</v>
      </c>
    </row>
    <row r="272" spans="1:2" x14ac:dyDescent="0.25">
      <c r="A272">
        <v>544153</v>
      </c>
      <c r="B272">
        <v>74</v>
      </c>
    </row>
    <row r="273" spans="1:2" x14ac:dyDescent="0.25">
      <c r="A273">
        <v>544365</v>
      </c>
      <c r="B273">
        <v>70</v>
      </c>
    </row>
    <row r="274" spans="1:2" x14ac:dyDescent="0.25">
      <c r="A274">
        <v>544381</v>
      </c>
      <c r="B274">
        <v>74</v>
      </c>
    </row>
    <row r="275" spans="1:2" x14ac:dyDescent="0.25">
      <c r="A275">
        <v>544727</v>
      </c>
      <c r="B275">
        <v>75</v>
      </c>
    </row>
    <row r="276" spans="1:2" x14ac:dyDescent="0.25">
      <c r="A276">
        <v>544836</v>
      </c>
      <c r="B276">
        <v>75</v>
      </c>
    </row>
    <row r="277" spans="1:2" x14ac:dyDescent="0.25">
      <c r="A277">
        <v>545121</v>
      </c>
      <c r="B277">
        <v>72</v>
      </c>
    </row>
    <row r="278" spans="1:2" x14ac:dyDescent="0.25">
      <c r="A278">
        <v>545129</v>
      </c>
      <c r="B278">
        <v>70</v>
      </c>
    </row>
    <row r="279" spans="1:2" x14ac:dyDescent="0.25">
      <c r="A279">
        <v>545332</v>
      </c>
      <c r="B279">
        <v>76</v>
      </c>
    </row>
    <row r="280" spans="1:2" x14ac:dyDescent="0.25">
      <c r="A280">
        <v>545333</v>
      </c>
      <c r="B280">
        <v>73</v>
      </c>
    </row>
    <row r="281" spans="1:2" x14ac:dyDescent="0.25">
      <c r="A281">
        <v>545343</v>
      </c>
      <c r="B281">
        <v>73</v>
      </c>
    </row>
    <row r="282" spans="1:2" x14ac:dyDescent="0.25">
      <c r="A282">
        <v>545814</v>
      </c>
      <c r="B282">
        <v>72</v>
      </c>
    </row>
    <row r="283" spans="1:2" x14ac:dyDescent="0.25">
      <c r="A283">
        <v>546276</v>
      </c>
      <c r="B283">
        <v>74</v>
      </c>
    </row>
    <row r="284" spans="1:2" x14ac:dyDescent="0.25">
      <c r="A284">
        <v>546994</v>
      </c>
      <c r="B284">
        <v>70</v>
      </c>
    </row>
    <row r="285" spans="1:2" x14ac:dyDescent="0.25">
      <c r="A285">
        <v>547001</v>
      </c>
      <c r="B285">
        <v>73</v>
      </c>
    </row>
    <row r="286" spans="1:2" x14ac:dyDescent="0.25">
      <c r="A286">
        <v>547007</v>
      </c>
      <c r="B286">
        <v>74</v>
      </c>
    </row>
    <row r="287" spans="1:2" x14ac:dyDescent="0.25">
      <c r="A287">
        <v>547172</v>
      </c>
      <c r="B287">
        <v>70</v>
      </c>
    </row>
    <row r="288" spans="1:2" x14ac:dyDescent="0.25">
      <c r="A288">
        <v>547176</v>
      </c>
      <c r="B288">
        <v>72</v>
      </c>
    </row>
    <row r="289" spans="1:2" x14ac:dyDescent="0.25">
      <c r="A289">
        <v>547177</v>
      </c>
      <c r="B289">
        <v>72</v>
      </c>
    </row>
    <row r="290" spans="1:2" x14ac:dyDescent="0.25">
      <c r="A290">
        <v>547179</v>
      </c>
      <c r="B290">
        <v>75</v>
      </c>
    </row>
    <row r="291" spans="1:2" x14ac:dyDescent="0.25">
      <c r="A291">
        <v>547184</v>
      </c>
      <c r="B291">
        <v>76</v>
      </c>
    </row>
    <row r="292" spans="1:2" x14ac:dyDescent="0.25">
      <c r="A292">
        <v>547809</v>
      </c>
      <c r="B292">
        <v>66</v>
      </c>
    </row>
    <row r="293" spans="1:2" x14ac:dyDescent="0.25">
      <c r="A293">
        <v>547862</v>
      </c>
      <c r="B293">
        <v>72</v>
      </c>
    </row>
    <row r="294" spans="1:2" x14ac:dyDescent="0.25">
      <c r="A294">
        <v>547921</v>
      </c>
      <c r="B294">
        <v>69</v>
      </c>
    </row>
    <row r="295" spans="1:2" x14ac:dyDescent="0.25">
      <c r="A295">
        <v>547943</v>
      </c>
      <c r="B295">
        <v>75</v>
      </c>
    </row>
    <row r="296" spans="1:2" x14ac:dyDescent="0.25">
      <c r="A296">
        <v>547973</v>
      </c>
      <c r="B296">
        <v>76</v>
      </c>
    </row>
    <row r="297" spans="1:2" x14ac:dyDescent="0.25">
      <c r="A297">
        <v>548384</v>
      </c>
      <c r="B297">
        <v>75</v>
      </c>
    </row>
    <row r="298" spans="1:2" x14ac:dyDescent="0.25">
      <c r="A298">
        <v>548389</v>
      </c>
      <c r="B298">
        <v>73</v>
      </c>
    </row>
    <row r="299" spans="1:2" x14ac:dyDescent="0.25">
      <c r="A299">
        <v>550339</v>
      </c>
      <c r="B299">
        <v>69</v>
      </c>
    </row>
    <row r="300" spans="1:2" x14ac:dyDescent="0.25">
      <c r="A300">
        <v>552640</v>
      </c>
      <c r="B300">
        <v>73</v>
      </c>
    </row>
    <row r="301" spans="1:2" x14ac:dyDescent="0.25">
      <c r="A301">
        <v>553868</v>
      </c>
      <c r="B301">
        <v>72</v>
      </c>
    </row>
    <row r="302" spans="1:2" x14ac:dyDescent="0.25">
      <c r="A302">
        <v>553878</v>
      </c>
      <c r="B302">
        <v>74</v>
      </c>
    </row>
    <row r="303" spans="1:2" x14ac:dyDescent="0.25">
      <c r="A303">
        <v>553883</v>
      </c>
      <c r="B303">
        <v>75</v>
      </c>
    </row>
    <row r="304" spans="1:2" x14ac:dyDescent="0.25">
      <c r="A304">
        <v>553891</v>
      </c>
      <c r="B304">
        <v>74</v>
      </c>
    </row>
    <row r="305" spans="1:2" x14ac:dyDescent="0.25">
      <c r="A305">
        <v>553968</v>
      </c>
      <c r="B305">
        <v>77</v>
      </c>
    </row>
    <row r="306" spans="1:2" x14ac:dyDescent="0.25">
      <c r="A306">
        <v>554189</v>
      </c>
      <c r="B306">
        <v>74</v>
      </c>
    </row>
    <row r="307" spans="1:2" x14ac:dyDescent="0.25">
      <c r="A307">
        <v>554230</v>
      </c>
      <c r="B307">
        <v>72</v>
      </c>
    </row>
    <row r="308" spans="1:2" x14ac:dyDescent="0.25">
      <c r="A308">
        <v>554234</v>
      </c>
      <c r="B308">
        <v>72</v>
      </c>
    </row>
    <row r="309" spans="1:2" x14ac:dyDescent="0.25">
      <c r="A309">
        <v>554241</v>
      </c>
      <c r="B309">
        <v>69</v>
      </c>
    </row>
    <row r="310" spans="1:2" x14ac:dyDescent="0.25">
      <c r="A310">
        <v>554340</v>
      </c>
      <c r="B310">
        <v>73</v>
      </c>
    </row>
    <row r="311" spans="1:2" x14ac:dyDescent="0.25">
      <c r="A311">
        <v>554374</v>
      </c>
      <c r="B311">
        <v>76</v>
      </c>
    </row>
    <row r="312" spans="1:2" x14ac:dyDescent="0.25">
      <c r="A312">
        <v>554430</v>
      </c>
      <c r="B312">
        <v>76</v>
      </c>
    </row>
    <row r="313" spans="1:2" x14ac:dyDescent="0.25">
      <c r="A313">
        <v>554431</v>
      </c>
      <c r="B313">
        <v>75</v>
      </c>
    </row>
    <row r="314" spans="1:2" x14ac:dyDescent="0.25">
      <c r="A314">
        <v>570145</v>
      </c>
      <c r="B314">
        <v>74</v>
      </c>
    </row>
    <row r="315" spans="1:2" x14ac:dyDescent="0.25">
      <c r="A315">
        <v>570151</v>
      </c>
      <c r="B315">
        <v>72</v>
      </c>
    </row>
    <row r="316" spans="1:2" x14ac:dyDescent="0.25">
      <c r="A316">
        <v>570240</v>
      </c>
      <c r="B316">
        <v>74</v>
      </c>
    </row>
    <row r="317" spans="1:2" x14ac:dyDescent="0.25">
      <c r="A317">
        <v>570257</v>
      </c>
      <c r="B317">
        <v>73</v>
      </c>
    </row>
    <row r="318" spans="1:2" x14ac:dyDescent="0.25">
      <c r="A318">
        <v>570488</v>
      </c>
      <c r="B318">
        <v>74</v>
      </c>
    </row>
    <row r="319" spans="1:2" x14ac:dyDescent="0.25">
      <c r="A319">
        <v>570502</v>
      </c>
      <c r="B319">
        <v>72</v>
      </c>
    </row>
    <row r="320" spans="1:2" x14ac:dyDescent="0.25">
      <c r="A320">
        <v>570560</v>
      </c>
      <c r="B320">
        <v>67</v>
      </c>
    </row>
    <row r="321" spans="1:2" x14ac:dyDescent="0.25">
      <c r="A321">
        <v>570620</v>
      </c>
      <c r="B321">
        <v>75</v>
      </c>
    </row>
    <row r="322" spans="1:2" x14ac:dyDescent="0.25">
      <c r="A322">
        <v>570632</v>
      </c>
      <c r="B322">
        <v>74</v>
      </c>
    </row>
    <row r="323" spans="1:2" x14ac:dyDescent="0.25">
      <c r="A323">
        <v>570663</v>
      </c>
      <c r="B323">
        <v>72</v>
      </c>
    </row>
    <row r="324" spans="1:2" x14ac:dyDescent="0.25">
      <c r="A324">
        <v>570664</v>
      </c>
      <c r="B324">
        <v>71</v>
      </c>
    </row>
    <row r="325" spans="1:2" x14ac:dyDescent="0.25">
      <c r="A325">
        <v>570666</v>
      </c>
      <c r="B325">
        <v>72</v>
      </c>
    </row>
    <row r="326" spans="1:2" x14ac:dyDescent="0.25">
      <c r="A326">
        <v>570714</v>
      </c>
      <c r="B326">
        <v>74</v>
      </c>
    </row>
    <row r="327" spans="1:2" x14ac:dyDescent="0.25">
      <c r="A327">
        <v>570731</v>
      </c>
      <c r="B327">
        <v>73</v>
      </c>
    </row>
    <row r="328" spans="1:2" x14ac:dyDescent="0.25">
      <c r="A328">
        <v>570810</v>
      </c>
      <c r="B328">
        <v>72</v>
      </c>
    </row>
    <row r="329" spans="1:2" x14ac:dyDescent="0.25">
      <c r="A329">
        <v>570929</v>
      </c>
      <c r="B329">
        <v>76</v>
      </c>
    </row>
    <row r="330" spans="1:2" x14ac:dyDescent="0.25">
      <c r="A330">
        <v>571035</v>
      </c>
      <c r="B330">
        <v>74</v>
      </c>
    </row>
    <row r="331" spans="1:2" x14ac:dyDescent="0.25">
      <c r="A331">
        <v>571057</v>
      </c>
      <c r="B331">
        <v>71</v>
      </c>
    </row>
    <row r="332" spans="1:2" x14ac:dyDescent="0.25">
      <c r="A332">
        <v>571328</v>
      </c>
      <c r="B332">
        <v>70</v>
      </c>
    </row>
    <row r="333" spans="1:2" x14ac:dyDescent="0.25">
      <c r="A333">
        <v>571329</v>
      </c>
      <c r="B333">
        <v>71</v>
      </c>
    </row>
    <row r="334" spans="1:2" x14ac:dyDescent="0.25">
      <c r="A334">
        <v>571466</v>
      </c>
      <c r="B334">
        <v>71</v>
      </c>
    </row>
    <row r="335" spans="1:2" x14ac:dyDescent="0.25">
      <c r="A335">
        <v>571479</v>
      </c>
      <c r="B335">
        <v>73</v>
      </c>
    </row>
    <row r="336" spans="1:2" x14ac:dyDescent="0.25">
      <c r="A336">
        <v>571503</v>
      </c>
      <c r="B336">
        <v>77</v>
      </c>
    </row>
    <row r="337" spans="1:2" x14ac:dyDescent="0.25">
      <c r="A337">
        <v>571510</v>
      </c>
      <c r="B337">
        <v>75</v>
      </c>
    </row>
    <row r="338" spans="1:2" x14ac:dyDescent="0.25">
      <c r="A338">
        <v>571527</v>
      </c>
      <c r="B338">
        <v>75</v>
      </c>
    </row>
    <row r="339" spans="1:2" x14ac:dyDescent="0.25">
      <c r="A339">
        <v>571539</v>
      </c>
      <c r="B339">
        <v>74</v>
      </c>
    </row>
    <row r="340" spans="1:2" x14ac:dyDescent="0.25">
      <c r="A340">
        <v>571578</v>
      </c>
      <c r="B340">
        <v>76</v>
      </c>
    </row>
    <row r="341" spans="1:2" x14ac:dyDescent="0.25">
      <c r="A341">
        <v>571616</v>
      </c>
      <c r="B341">
        <v>77</v>
      </c>
    </row>
    <row r="342" spans="1:2" x14ac:dyDescent="0.25">
      <c r="A342">
        <v>571638</v>
      </c>
      <c r="B342">
        <v>75</v>
      </c>
    </row>
    <row r="343" spans="1:2" x14ac:dyDescent="0.25">
      <c r="A343">
        <v>571656</v>
      </c>
      <c r="B343">
        <v>76</v>
      </c>
    </row>
    <row r="344" spans="1:2" x14ac:dyDescent="0.25">
      <c r="A344">
        <v>571657</v>
      </c>
      <c r="B344">
        <v>72</v>
      </c>
    </row>
    <row r="345" spans="1:2" x14ac:dyDescent="0.25">
      <c r="A345">
        <v>571670</v>
      </c>
      <c r="B345">
        <v>74</v>
      </c>
    </row>
    <row r="346" spans="1:2" x14ac:dyDescent="0.25">
      <c r="A346">
        <v>571704</v>
      </c>
      <c r="B346">
        <v>75</v>
      </c>
    </row>
    <row r="347" spans="1:2" x14ac:dyDescent="0.25">
      <c r="A347">
        <v>571710</v>
      </c>
      <c r="B347">
        <v>72</v>
      </c>
    </row>
    <row r="348" spans="1:2" x14ac:dyDescent="0.25">
      <c r="A348">
        <v>571736</v>
      </c>
      <c r="B348">
        <v>77</v>
      </c>
    </row>
    <row r="349" spans="1:2" x14ac:dyDescent="0.25">
      <c r="A349">
        <v>571760</v>
      </c>
      <c r="B349">
        <v>74</v>
      </c>
    </row>
    <row r="350" spans="1:2" x14ac:dyDescent="0.25">
      <c r="A350">
        <v>571771</v>
      </c>
      <c r="B350">
        <v>71</v>
      </c>
    </row>
    <row r="351" spans="1:2" x14ac:dyDescent="0.25">
      <c r="A351">
        <v>571772</v>
      </c>
      <c r="B351">
        <v>73</v>
      </c>
    </row>
    <row r="352" spans="1:2" x14ac:dyDescent="0.25">
      <c r="A352">
        <v>571776</v>
      </c>
      <c r="B352">
        <v>74</v>
      </c>
    </row>
    <row r="353" spans="1:2" x14ac:dyDescent="0.25">
      <c r="A353">
        <v>571787</v>
      </c>
      <c r="B353">
        <v>75</v>
      </c>
    </row>
    <row r="354" spans="1:2" x14ac:dyDescent="0.25">
      <c r="A354">
        <v>571800</v>
      </c>
      <c r="B354">
        <v>75</v>
      </c>
    </row>
    <row r="355" spans="1:2" x14ac:dyDescent="0.25">
      <c r="A355">
        <v>571825</v>
      </c>
      <c r="B355">
        <v>75</v>
      </c>
    </row>
    <row r="356" spans="1:2" x14ac:dyDescent="0.25">
      <c r="A356">
        <v>571863</v>
      </c>
      <c r="B356">
        <v>75</v>
      </c>
    </row>
    <row r="357" spans="1:2" x14ac:dyDescent="0.25">
      <c r="A357">
        <v>571871</v>
      </c>
      <c r="B357">
        <v>73</v>
      </c>
    </row>
    <row r="358" spans="1:2" x14ac:dyDescent="0.25">
      <c r="A358">
        <v>571875</v>
      </c>
      <c r="B358">
        <v>75</v>
      </c>
    </row>
    <row r="359" spans="1:2" x14ac:dyDescent="0.25">
      <c r="A359">
        <v>571882</v>
      </c>
      <c r="B359">
        <v>75</v>
      </c>
    </row>
    <row r="360" spans="1:2" x14ac:dyDescent="0.25">
      <c r="A360">
        <v>571901</v>
      </c>
      <c r="B360">
        <v>71</v>
      </c>
    </row>
    <row r="361" spans="1:2" x14ac:dyDescent="0.25">
      <c r="A361">
        <v>571912</v>
      </c>
      <c r="B361">
        <v>75</v>
      </c>
    </row>
    <row r="362" spans="1:2" x14ac:dyDescent="0.25">
      <c r="A362">
        <v>571927</v>
      </c>
      <c r="B362">
        <v>74</v>
      </c>
    </row>
    <row r="363" spans="1:2" x14ac:dyDescent="0.25">
      <c r="A363">
        <v>571945</v>
      </c>
      <c r="B363">
        <v>76</v>
      </c>
    </row>
    <row r="364" spans="1:2" x14ac:dyDescent="0.25">
      <c r="A364">
        <v>571946</v>
      </c>
      <c r="B364">
        <v>75</v>
      </c>
    </row>
    <row r="365" spans="1:2" x14ac:dyDescent="0.25">
      <c r="A365">
        <v>571948</v>
      </c>
      <c r="B365">
        <v>75</v>
      </c>
    </row>
    <row r="366" spans="1:2" x14ac:dyDescent="0.25">
      <c r="A366">
        <v>571993</v>
      </c>
      <c r="B366">
        <v>77</v>
      </c>
    </row>
    <row r="367" spans="1:2" x14ac:dyDescent="0.25">
      <c r="A367">
        <v>572008</v>
      </c>
      <c r="B367">
        <v>70</v>
      </c>
    </row>
    <row r="368" spans="1:2" x14ac:dyDescent="0.25">
      <c r="A368">
        <v>572020</v>
      </c>
      <c r="B368">
        <v>76</v>
      </c>
    </row>
    <row r="369" spans="1:2" x14ac:dyDescent="0.25">
      <c r="A369">
        <v>572021</v>
      </c>
      <c r="B369">
        <v>74</v>
      </c>
    </row>
    <row r="370" spans="1:2" x14ac:dyDescent="0.25">
      <c r="A370">
        <v>572025</v>
      </c>
      <c r="B370">
        <v>74</v>
      </c>
    </row>
    <row r="371" spans="1:2" x14ac:dyDescent="0.25">
      <c r="A371">
        <v>572077</v>
      </c>
      <c r="B371">
        <v>75</v>
      </c>
    </row>
    <row r="372" spans="1:2" x14ac:dyDescent="0.25">
      <c r="A372">
        <v>572096</v>
      </c>
      <c r="B372">
        <v>74</v>
      </c>
    </row>
    <row r="373" spans="1:2" x14ac:dyDescent="0.25">
      <c r="A373">
        <v>572102</v>
      </c>
      <c r="B373">
        <v>74</v>
      </c>
    </row>
    <row r="374" spans="1:2" x14ac:dyDescent="0.25">
      <c r="A374">
        <v>572125</v>
      </c>
      <c r="B374">
        <v>74</v>
      </c>
    </row>
    <row r="375" spans="1:2" x14ac:dyDescent="0.25">
      <c r="A375">
        <v>572127</v>
      </c>
      <c r="B375">
        <v>73</v>
      </c>
    </row>
    <row r="376" spans="1:2" x14ac:dyDescent="0.25">
      <c r="A376">
        <v>572143</v>
      </c>
      <c r="B376">
        <v>76</v>
      </c>
    </row>
    <row r="377" spans="1:2" x14ac:dyDescent="0.25">
      <c r="A377">
        <v>572177</v>
      </c>
      <c r="B377">
        <v>72</v>
      </c>
    </row>
    <row r="378" spans="1:2" x14ac:dyDescent="0.25">
      <c r="A378">
        <v>572183</v>
      </c>
      <c r="B378">
        <v>74</v>
      </c>
    </row>
    <row r="379" spans="1:2" x14ac:dyDescent="0.25">
      <c r="A379">
        <v>572193</v>
      </c>
      <c r="B379">
        <v>73</v>
      </c>
    </row>
    <row r="380" spans="1:2" x14ac:dyDescent="0.25">
      <c r="A380">
        <v>572241</v>
      </c>
      <c r="B380">
        <v>77</v>
      </c>
    </row>
    <row r="381" spans="1:2" x14ac:dyDescent="0.25">
      <c r="A381">
        <v>572308</v>
      </c>
      <c r="B381">
        <v>71</v>
      </c>
    </row>
    <row r="382" spans="1:2" x14ac:dyDescent="0.25">
      <c r="A382">
        <v>572309</v>
      </c>
      <c r="B382">
        <v>74</v>
      </c>
    </row>
    <row r="383" spans="1:2" x14ac:dyDescent="0.25">
      <c r="A383">
        <v>572362</v>
      </c>
      <c r="B383">
        <v>71</v>
      </c>
    </row>
    <row r="384" spans="1:2" x14ac:dyDescent="0.25">
      <c r="A384">
        <v>572363</v>
      </c>
      <c r="B384">
        <v>73</v>
      </c>
    </row>
    <row r="385" spans="1:2" x14ac:dyDescent="0.25">
      <c r="A385">
        <v>572383</v>
      </c>
      <c r="B385">
        <v>76</v>
      </c>
    </row>
    <row r="386" spans="1:2" x14ac:dyDescent="0.25">
      <c r="A386">
        <v>572403</v>
      </c>
      <c r="B386">
        <v>78</v>
      </c>
    </row>
    <row r="387" spans="1:2" x14ac:dyDescent="0.25">
      <c r="A387">
        <v>572703</v>
      </c>
      <c r="B387">
        <v>75</v>
      </c>
    </row>
    <row r="388" spans="1:2" x14ac:dyDescent="0.25">
      <c r="A388">
        <v>572744</v>
      </c>
      <c r="B388">
        <v>71</v>
      </c>
    </row>
    <row r="389" spans="1:2" x14ac:dyDescent="0.25">
      <c r="A389">
        <v>572750</v>
      </c>
      <c r="B389">
        <v>74</v>
      </c>
    </row>
    <row r="390" spans="1:2" x14ac:dyDescent="0.25">
      <c r="A390">
        <v>572868</v>
      </c>
      <c r="B390">
        <v>70</v>
      </c>
    </row>
    <row r="391" spans="1:2" x14ac:dyDescent="0.25">
      <c r="A391">
        <v>572888</v>
      </c>
      <c r="B391">
        <v>76</v>
      </c>
    </row>
    <row r="392" spans="1:2" x14ac:dyDescent="0.25">
      <c r="A392">
        <v>572943</v>
      </c>
      <c r="B392">
        <v>78</v>
      </c>
    </row>
    <row r="393" spans="1:2" x14ac:dyDescent="0.25">
      <c r="A393">
        <v>572955</v>
      </c>
      <c r="B393">
        <v>74</v>
      </c>
    </row>
    <row r="394" spans="1:2" x14ac:dyDescent="0.25">
      <c r="A394">
        <v>572971</v>
      </c>
      <c r="B394">
        <v>74</v>
      </c>
    </row>
    <row r="395" spans="1:2" x14ac:dyDescent="0.25">
      <c r="A395">
        <v>573009</v>
      </c>
      <c r="B395">
        <v>76</v>
      </c>
    </row>
    <row r="396" spans="1:2" x14ac:dyDescent="0.25">
      <c r="A396">
        <v>573046</v>
      </c>
      <c r="B396">
        <v>76</v>
      </c>
    </row>
    <row r="397" spans="1:2" x14ac:dyDescent="0.25">
      <c r="A397">
        <v>573064</v>
      </c>
      <c r="B397">
        <v>71</v>
      </c>
    </row>
    <row r="398" spans="1:2" x14ac:dyDescent="0.25">
      <c r="A398">
        <v>573124</v>
      </c>
      <c r="B398">
        <v>75</v>
      </c>
    </row>
    <row r="399" spans="1:2" x14ac:dyDescent="0.25">
      <c r="A399">
        <v>573127</v>
      </c>
      <c r="B399">
        <v>74</v>
      </c>
    </row>
    <row r="400" spans="1:2" x14ac:dyDescent="0.25">
      <c r="A400">
        <v>573137</v>
      </c>
      <c r="B400">
        <v>72</v>
      </c>
    </row>
    <row r="401" spans="1:2" x14ac:dyDescent="0.25">
      <c r="A401">
        <v>573185</v>
      </c>
      <c r="B401">
        <v>74</v>
      </c>
    </row>
    <row r="402" spans="1:2" x14ac:dyDescent="0.25">
      <c r="A402">
        <v>573186</v>
      </c>
      <c r="B402">
        <v>67</v>
      </c>
    </row>
    <row r="403" spans="1:2" x14ac:dyDescent="0.25">
      <c r="A403">
        <v>573204</v>
      </c>
      <c r="B403">
        <v>72</v>
      </c>
    </row>
    <row r="404" spans="1:2" x14ac:dyDescent="0.25">
      <c r="A404">
        <v>573262</v>
      </c>
      <c r="B404">
        <v>70</v>
      </c>
    </row>
    <row r="405" spans="1:2" x14ac:dyDescent="0.25">
      <c r="A405">
        <v>573589</v>
      </c>
      <c r="B405">
        <v>79</v>
      </c>
    </row>
    <row r="406" spans="1:2" x14ac:dyDescent="0.25">
      <c r="A406">
        <v>573612</v>
      </c>
      <c r="B406">
        <v>73</v>
      </c>
    </row>
    <row r="407" spans="1:2" x14ac:dyDescent="0.25">
      <c r="A407">
        <v>573667</v>
      </c>
      <c r="B407">
        <v>73</v>
      </c>
    </row>
    <row r="408" spans="1:2" x14ac:dyDescent="0.25">
      <c r="A408">
        <v>573668</v>
      </c>
      <c r="B408">
        <v>76</v>
      </c>
    </row>
    <row r="409" spans="1:2" x14ac:dyDescent="0.25">
      <c r="A409">
        <v>575070</v>
      </c>
      <c r="B409">
        <v>73</v>
      </c>
    </row>
    <row r="410" spans="1:2" x14ac:dyDescent="0.25">
      <c r="A410">
        <v>579328</v>
      </c>
      <c r="B410">
        <v>72</v>
      </c>
    </row>
    <row r="411" spans="1:2" x14ac:dyDescent="0.25">
      <c r="A411">
        <v>584171</v>
      </c>
      <c r="B411">
        <v>72</v>
      </c>
    </row>
    <row r="412" spans="1:2" x14ac:dyDescent="0.25">
      <c r="A412">
        <v>584176</v>
      </c>
      <c r="B412">
        <v>72</v>
      </c>
    </row>
    <row r="413" spans="1:2" x14ac:dyDescent="0.25">
      <c r="A413">
        <v>584291</v>
      </c>
      <c r="B413">
        <v>69</v>
      </c>
    </row>
    <row r="414" spans="1:2" x14ac:dyDescent="0.25">
      <c r="A414">
        <v>585132</v>
      </c>
      <c r="B414">
        <v>73</v>
      </c>
    </row>
    <row r="415" spans="1:2" x14ac:dyDescent="0.25">
      <c r="A415">
        <v>585691</v>
      </c>
      <c r="B415">
        <v>76</v>
      </c>
    </row>
    <row r="416" spans="1:2" x14ac:dyDescent="0.25">
      <c r="A416">
        <v>591672</v>
      </c>
      <c r="B416">
        <v>75</v>
      </c>
    </row>
    <row r="417" spans="1:2" x14ac:dyDescent="0.25">
      <c r="A417">
        <v>591693</v>
      </c>
      <c r="B417">
        <v>72</v>
      </c>
    </row>
    <row r="418" spans="1:2" x14ac:dyDescent="0.25">
      <c r="A418">
        <v>591701</v>
      </c>
      <c r="B418">
        <v>72</v>
      </c>
    </row>
    <row r="419" spans="1:2" x14ac:dyDescent="0.25">
      <c r="A419">
        <v>591732</v>
      </c>
      <c r="B419">
        <v>70</v>
      </c>
    </row>
    <row r="420" spans="1:2" x14ac:dyDescent="0.25">
      <c r="A420">
        <v>592093</v>
      </c>
      <c r="B420">
        <v>78</v>
      </c>
    </row>
    <row r="421" spans="1:2" x14ac:dyDescent="0.25">
      <c r="A421">
        <v>592094</v>
      </c>
      <c r="B421">
        <v>75</v>
      </c>
    </row>
    <row r="422" spans="1:2" x14ac:dyDescent="0.25">
      <c r="A422">
        <v>592135</v>
      </c>
      <c r="B422">
        <v>73</v>
      </c>
    </row>
    <row r="423" spans="1:2" x14ac:dyDescent="0.25">
      <c r="A423">
        <v>592144</v>
      </c>
      <c r="B423">
        <v>74</v>
      </c>
    </row>
    <row r="424" spans="1:2" x14ac:dyDescent="0.25">
      <c r="A424">
        <v>592145</v>
      </c>
      <c r="B424">
        <v>77</v>
      </c>
    </row>
    <row r="425" spans="1:2" x14ac:dyDescent="0.25">
      <c r="A425">
        <v>592155</v>
      </c>
      <c r="B425">
        <v>75</v>
      </c>
    </row>
    <row r="426" spans="1:2" x14ac:dyDescent="0.25">
      <c r="A426">
        <v>592165</v>
      </c>
      <c r="B426">
        <v>76</v>
      </c>
    </row>
    <row r="427" spans="1:2" x14ac:dyDescent="0.25">
      <c r="A427">
        <v>592169</v>
      </c>
      <c r="B427">
        <v>76</v>
      </c>
    </row>
    <row r="428" spans="1:2" x14ac:dyDescent="0.25">
      <c r="A428">
        <v>592205</v>
      </c>
      <c r="B428">
        <v>71</v>
      </c>
    </row>
    <row r="429" spans="1:2" x14ac:dyDescent="0.25">
      <c r="A429">
        <v>592222</v>
      </c>
      <c r="B429">
        <v>74</v>
      </c>
    </row>
    <row r="430" spans="1:2" x14ac:dyDescent="0.25">
      <c r="A430">
        <v>592229</v>
      </c>
      <c r="B430">
        <v>73</v>
      </c>
    </row>
    <row r="431" spans="1:2" x14ac:dyDescent="0.25">
      <c r="A431">
        <v>592232</v>
      </c>
      <c r="B431">
        <v>74</v>
      </c>
    </row>
    <row r="432" spans="1:2" x14ac:dyDescent="0.25">
      <c r="A432">
        <v>592254</v>
      </c>
      <c r="B432">
        <v>72</v>
      </c>
    </row>
    <row r="433" spans="1:2" x14ac:dyDescent="0.25">
      <c r="A433">
        <v>592271</v>
      </c>
      <c r="B433">
        <v>72</v>
      </c>
    </row>
    <row r="434" spans="1:2" x14ac:dyDescent="0.25">
      <c r="A434">
        <v>592288</v>
      </c>
      <c r="B434">
        <v>76</v>
      </c>
    </row>
    <row r="435" spans="1:2" x14ac:dyDescent="0.25">
      <c r="A435">
        <v>592329</v>
      </c>
      <c r="B435">
        <v>72</v>
      </c>
    </row>
    <row r="436" spans="1:2" x14ac:dyDescent="0.25">
      <c r="A436">
        <v>592332</v>
      </c>
      <c r="B436">
        <v>74</v>
      </c>
    </row>
    <row r="437" spans="1:2" x14ac:dyDescent="0.25">
      <c r="A437">
        <v>592346</v>
      </c>
      <c r="B437">
        <v>75</v>
      </c>
    </row>
    <row r="438" spans="1:2" x14ac:dyDescent="0.25">
      <c r="A438">
        <v>592351</v>
      </c>
      <c r="B438">
        <v>76</v>
      </c>
    </row>
    <row r="439" spans="1:2" x14ac:dyDescent="0.25">
      <c r="A439">
        <v>592390</v>
      </c>
      <c r="B439">
        <v>76</v>
      </c>
    </row>
    <row r="440" spans="1:2" x14ac:dyDescent="0.25">
      <c r="A440">
        <v>592411</v>
      </c>
      <c r="B440">
        <v>73</v>
      </c>
    </row>
    <row r="441" spans="1:2" x14ac:dyDescent="0.25">
      <c r="A441">
        <v>592426</v>
      </c>
      <c r="B441">
        <v>74</v>
      </c>
    </row>
    <row r="442" spans="1:2" x14ac:dyDescent="0.25">
      <c r="A442">
        <v>592454</v>
      </c>
      <c r="B442">
        <v>73</v>
      </c>
    </row>
    <row r="443" spans="1:2" x14ac:dyDescent="0.25">
      <c r="A443">
        <v>592455</v>
      </c>
      <c r="B443">
        <v>74</v>
      </c>
    </row>
    <row r="444" spans="1:2" x14ac:dyDescent="0.25">
      <c r="A444">
        <v>592464</v>
      </c>
      <c r="B444">
        <v>76</v>
      </c>
    </row>
    <row r="445" spans="1:2" x14ac:dyDescent="0.25">
      <c r="A445">
        <v>592468</v>
      </c>
      <c r="B445">
        <v>77</v>
      </c>
    </row>
    <row r="446" spans="1:2" x14ac:dyDescent="0.25">
      <c r="A446">
        <v>592473</v>
      </c>
      <c r="B446">
        <v>75</v>
      </c>
    </row>
    <row r="447" spans="1:2" x14ac:dyDescent="0.25">
      <c r="A447">
        <v>592481</v>
      </c>
      <c r="B447">
        <v>74</v>
      </c>
    </row>
    <row r="448" spans="1:2" x14ac:dyDescent="0.25">
      <c r="A448">
        <v>592527</v>
      </c>
      <c r="B448">
        <v>72</v>
      </c>
    </row>
    <row r="449" spans="1:2" x14ac:dyDescent="0.25">
      <c r="A449">
        <v>592593</v>
      </c>
      <c r="B449">
        <v>75</v>
      </c>
    </row>
    <row r="450" spans="1:2" x14ac:dyDescent="0.25">
      <c r="A450">
        <v>592604</v>
      </c>
      <c r="B450">
        <v>72</v>
      </c>
    </row>
    <row r="451" spans="1:2" x14ac:dyDescent="0.25">
      <c r="A451">
        <v>592644</v>
      </c>
      <c r="B451">
        <v>75</v>
      </c>
    </row>
    <row r="452" spans="1:2" x14ac:dyDescent="0.25">
      <c r="A452">
        <v>592662</v>
      </c>
      <c r="B452">
        <v>74</v>
      </c>
    </row>
    <row r="453" spans="1:2" x14ac:dyDescent="0.25">
      <c r="A453">
        <v>592670</v>
      </c>
      <c r="B453">
        <v>70</v>
      </c>
    </row>
    <row r="454" spans="1:2" x14ac:dyDescent="0.25">
      <c r="A454">
        <v>592700</v>
      </c>
      <c r="B454">
        <v>76</v>
      </c>
    </row>
    <row r="455" spans="1:2" x14ac:dyDescent="0.25">
      <c r="A455">
        <v>592709</v>
      </c>
      <c r="B455">
        <v>77</v>
      </c>
    </row>
    <row r="456" spans="1:2" x14ac:dyDescent="0.25">
      <c r="A456">
        <v>592712</v>
      </c>
      <c r="B456">
        <v>79</v>
      </c>
    </row>
    <row r="457" spans="1:2" x14ac:dyDescent="0.25">
      <c r="A457">
        <v>592716</v>
      </c>
      <c r="B457">
        <v>74</v>
      </c>
    </row>
    <row r="458" spans="1:2" x14ac:dyDescent="0.25">
      <c r="A458">
        <v>592717</v>
      </c>
      <c r="B458">
        <v>76</v>
      </c>
    </row>
    <row r="459" spans="1:2" x14ac:dyDescent="0.25">
      <c r="A459">
        <v>592741</v>
      </c>
      <c r="B459">
        <v>76</v>
      </c>
    </row>
    <row r="460" spans="1:2" x14ac:dyDescent="0.25">
      <c r="A460">
        <v>592761</v>
      </c>
      <c r="B460">
        <v>72</v>
      </c>
    </row>
    <row r="461" spans="1:2" x14ac:dyDescent="0.25">
      <c r="A461">
        <v>592767</v>
      </c>
      <c r="B461">
        <v>74</v>
      </c>
    </row>
    <row r="462" spans="1:2" x14ac:dyDescent="0.25">
      <c r="A462">
        <v>592769</v>
      </c>
      <c r="B462">
        <v>78</v>
      </c>
    </row>
    <row r="463" spans="1:2" x14ac:dyDescent="0.25">
      <c r="A463">
        <v>592773</v>
      </c>
      <c r="B463">
        <v>76</v>
      </c>
    </row>
    <row r="464" spans="1:2" x14ac:dyDescent="0.25">
      <c r="A464">
        <v>592779</v>
      </c>
      <c r="B464">
        <v>75</v>
      </c>
    </row>
    <row r="465" spans="1:2" x14ac:dyDescent="0.25">
      <c r="A465">
        <v>592789</v>
      </c>
      <c r="B465">
        <v>78</v>
      </c>
    </row>
    <row r="466" spans="1:2" x14ac:dyDescent="0.25">
      <c r="A466">
        <v>592791</v>
      </c>
      <c r="B466">
        <v>77</v>
      </c>
    </row>
    <row r="467" spans="1:2" x14ac:dyDescent="0.25">
      <c r="A467">
        <v>592815</v>
      </c>
      <c r="B467">
        <v>75</v>
      </c>
    </row>
    <row r="468" spans="1:2" x14ac:dyDescent="0.25">
      <c r="A468">
        <v>592826</v>
      </c>
      <c r="B468">
        <v>75</v>
      </c>
    </row>
    <row r="469" spans="1:2" x14ac:dyDescent="0.25">
      <c r="A469">
        <v>592831</v>
      </c>
      <c r="B469">
        <v>75</v>
      </c>
    </row>
    <row r="470" spans="1:2" x14ac:dyDescent="0.25">
      <c r="A470">
        <v>592836</v>
      </c>
      <c r="B470">
        <v>76</v>
      </c>
    </row>
    <row r="471" spans="1:2" x14ac:dyDescent="0.25">
      <c r="A471">
        <v>592848</v>
      </c>
      <c r="B471">
        <v>75</v>
      </c>
    </row>
    <row r="472" spans="1:2" x14ac:dyDescent="0.25">
      <c r="A472">
        <v>592858</v>
      </c>
      <c r="B472">
        <v>75</v>
      </c>
    </row>
    <row r="473" spans="1:2" x14ac:dyDescent="0.25">
      <c r="A473">
        <v>592865</v>
      </c>
      <c r="B473">
        <v>71</v>
      </c>
    </row>
    <row r="474" spans="1:2" x14ac:dyDescent="0.25">
      <c r="A474">
        <v>592866</v>
      </c>
      <c r="B474">
        <v>75</v>
      </c>
    </row>
    <row r="475" spans="1:2" x14ac:dyDescent="0.25">
      <c r="A475">
        <v>592889</v>
      </c>
      <c r="B475">
        <v>73</v>
      </c>
    </row>
    <row r="476" spans="1:2" x14ac:dyDescent="0.25">
      <c r="A476">
        <v>593140</v>
      </c>
      <c r="B476">
        <v>76</v>
      </c>
    </row>
    <row r="477" spans="1:2" x14ac:dyDescent="0.25">
      <c r="A477">
        <v>593144</v>
      </c>
      <c r="B477">
        <v>76</v>
      </c>
    </row>
    <row r="478" spans="1:2" x14ac:dyDescent="0.25">
      <c r="A478">
        <v>593163</v>
      </c>
      <c r="B478">
        <v>72</v>
      </c>
    </row>
    <row r="479" spans="1:2" x14ac:dyDescent="0.25">
      <c r="A479">
        <v>593334</v>
      </c>
      <c r="B479">
        <v>74</v>
      </c>
    </row>
    <row r="480" spans="1:2" x14ac:dyDescent="0.25">
      <c r="A480">
        <v>593353</v>
      </c>
      <c r="B480">
        <v>72</v>
      </c>
    </row>
    <row r="481" spans="1:2" x14ac:dyDescent="0.25">
      <c r="A481">
        <v>593372</v>
      </c>
      <c r="B481">
        <v>72</v>
      </c>
    </row>
    <row r="482" spans="1:2" x14ac:dyDescent="0.25">
      <c r="A482">
        <v>593374</v>
      </c>
      <c r="B482">
        <v>73</v>
      </c>
    </row>
    <row r="483" spans="1:2" x14ac:dyDescent="0.25">
      <c r="A483">
        <v>593423</v>
      </c>
      <c r="B483">
        <v>74</v>
      </c>
    </row>
    <row r="484" spans="1:2" x14ac:dyDescent="0.25">
      <c r="A484">
        <v>593450</v>
      </c>
      <c r="B484">
        <v>75</v>
      </c>
    </row>
    <row r="485" spans="1:2" x14ac:dyDescent="0.25">
      <c r="A485">
        <v>593468</v>
      </c>
      <c r="B485">
        <v>70</v>
      </c>
    </row>
    <row r="486" spans="1:2" x14ac:dyDescent="0.25">
      <c r="A486">
        <v>593574</v>
      </c>
      <c r="B486">
        <v>74</v>
      </c>
    </row>
    <row r="487" spans="1:2" x14ac:dyDescent="0.25">
      <c r="A487">
        <v>593576</v>
      </c>
      <c r="B487">
        <v>74</v>
      </c>
    </row>
    <row r="488" spans="1:2" x14ac:dyDescent="0.25">
      <c r="A488">
        <v>593594</v>
      </c>
      <c r="B488">
        <v>72</v>
      </c>
    </row>
    <row r="489" spans="1:2" x14ac:dyDescent="0.25">
      <c r="A489">
        <v>593604</v>
      </c>
      <c r="B489">
        <v>77</v>
      </c>
    </row>
    <row r="490" spans="1:2" x14ac:dyDescent="0.25">
      <c r="A490">
        <v>593619</v>
      </c>
      <c r="B490">
        <v>75</v>
      </c>
    </row>
    <row r="491" spans="1:2" x14ac:dyDescent="0.25">
      <c r="A491">
        <v>593643</v>
      </c>
      <c r="B491">
        <v>71</v>
      </c>
    </row>
    <row r="492" spans="1:2" x14ac:dyDescent="0.25">
      <c r="A492">
        <v>593679</v>
      </c>
      <c r="B492">
        <v>74</v>
      </c>
    </row>
    <row r="493" spans="1:2" x14ac:dyDescent="0.25">
      <c r="A493">
        <v>593755</v>
      </c>
      <c r="B493">
        <v>71</v>
      </c>
    </row>
    <row r="494" spans="1:2" x14ac:dyDescent="0.25">
      <c r="A494">
        <v>593833</v>
      </c>
      <c r="B494">
        <v>76</v>
      </c>
    </row>
    <row r="495" spans="1:2" x14ac:dyDescent="0.25">
      <c r="A495">
        <v>593934</v>
      </c>
      <c r="B495">
        <v>76</v>
      </c>
    </row>
    <row r="496" spans="1:2" x14ac:dyDescent="0.25">
      <c r="A496">
        <v>593958</v>
      </c>
      <c r="B496">
        <v>74</v>
      </c>
    </row>
    <row r="497" spans="1:2" x14ac:dyDescent="0.25">
      <c r="A497">
        <v>593974</v>
      </c>
      <c r="B497">
        <v>72</v>
      </c>
    </row>
    <row r="498" spans="1:2" x14ac:dyDescent="0.25">
      <c r="A498">
        <v>594016</v>
      </c>
      <c r="B498">
        <v>73</v>
      </c>
    </row>
    <row r="499" spans="1:2" x14ac:dyDescent="0.25">
      <c r="A499">
        <v>594027</v>
      </c>
      <c r="B499">
        <v>80</v>
      </c>
    </row>
    <row r="500" spans="1:2" x14ac:dyDescent="0.25">
      <c r="A500">
        <v>594056</v>
      </c>
      <c r="B500">
        <v>76</v>
      </c>
    </row>
    <row r="501" spans="1:2" x14ac:dyDescent="0.25">
      <c r="A501">
        <v>594105</v>
      </c>
      <c r="B501">
        <v>73</v>
      </c>
    </row>
    <row r="502" spans="1:2" x14ac:dyDescent="0.25">
      <c r="A502">
        <v>594311</v>
      </c>
      <c r="B502">
        <v>75</v>
      </c>
    </row>
    <row r="503" spans="1:2" x14ac:dyDescent="0.25">
      <c r="A503">
        <v>594577</v>
      </c>
      <c r="B503">
        <v>74</v>
      </c>
    </row>
    <row r="504" spans="1:2" x14ac:dyDescent="0.25">
      <c r="A504">
        <v>594580</v>
      </c>
      <c r="B504">
        <v>69</v>
      </c>
    </row>
    <row r="505" spans="1:2" x14ac:dyDescent="0.25">
      <c r="A505">
        <v>594582</v>
      </c>
      <c r="B505">
        <v>71</v>
      </c>
    </row>
    <row r="506" spans="1:2" x14ac:dyDescent="0.25">
      <c r="A506">
        <v>594631</v>
      </c>
      <c r="B506">
        <v>74</v>
      </c>
    </row>
    <row r="507" spans="1:2" x14ac:dyDescent="0.25">
      <c r="A507">
        <v>594694</v>
      </c>
      <c r="B507">
        <v>70</v>
      </c>
    </row>
    <row r="508" spans="1:2" x14ac:dyDescent="0.25">
      <c r="A508">
        <v>594798</v>
      </c>
      <c r="B508">
        <v>76</v>
      </c>
    </row>
    <row r="509" spans="1:2" x14ac:dyDescent="0.25">
      <c r="A509">
        <v>594835</v>
      </c>
      <c r="B509">
        <v>73</v>
      </c>
    </row>
    <row r="510" spans="1:2" x14ac:dyDescent="0.25">
      <c r="A510">
        <v>594902</v>
      </c>
      <c r="B510">
        <v>76</v>
      </c>
    </row>
    <row r="511" spans="1:2" x14ac:dyDescent="0.25">
      <c r="A511">
        <v>594943</v>
      </c>
      <c r="B511">
        <v>75</v>
      </c>
    </row>
    <row r="512" spans="1:2" x14ac:dyDescent="0.25">
      <c r="A512">
        <v>594965</v>
      </c>
      <c r="B512">
        <v>75</v>
      </c>
    </row>
    <row r="513" spans="1:2" x14ac:dyDescent="0.25">
      <c r="A513">
        <v>594976</v>
      </c>
      <c r="B513">
        <v>71</v>
      </c>
    </row>
    <row r="514" spans="1:2" x14ac:dyDescent="0.25">
      <c r="A514">
        <v>594987</v>
      </c>
      <c r="B514">
        <v>75</v>
      </c>
    </row>
    <row r="515" spans="1:2" x14ac:dyDescent="0.25">
      <c r="A515">
        <v>595014</v>
      </c>
      <c r="B515">
        <v>77</v>
      </c>
    </row>
    <row r="516" spans="1:2" x14ac:dyDescent="0.25">
      <c r="A516">
        <v>595018</v>
      </c>
      <c r="B516">
        <v>74</v>
      </c>
    </row>
    <row r="517" spans="1:2" x14ac:dyDescent="0.25">
      <c r="A517">
        <v>595191</v>
      </c>
      <c r="B517">
        <v>76</v>
      </c>
    </row>
    <row r="518" spans="1:2" x14ac:dyDescent="0.25">
      <c r="A518">
        <v>595263</v>
      </c>
      <c r="B518">
        <v>69</v>
      </c>
    </row>
    <row r="519" spans="1:2" x14ac:dyDescent="0.25">
      <c r="A519">
        <v>595345</v>
      </c>
      <c r="B519">
        <v>74</v>
      </c>
    </row>
    <row r="520" spans="1:2" x14ac:dyDescent="0.25">
      <c r="A520">
        <v>595411</v>
      </c>
      <c r="B520">
        <v>73</v>
      </c>
    </row>
    <row r="521" spans="1:2" x14ac:dyDescent="0.25">
      <c r="A521">
        <v>595413</v>
      </c>
      <c r="B521">
        <v>73</v>
      </c>
    </row>
    <row r="522" spans="1:2" x14ac:dyDescent="0.25">
      <c r="A522">
        <v>595798</v>
      </c>
      <c r="B522">
        <v>76</v>
      </c>
    </row>
    <row r="523" spans="1:2" x14ac:dyDescent="0.25">
      <c r="A523">
        <v>595881</v>
      </c>
      <c r="B523">
        <v>74</v>
      </c>
    </row>
    <row r="524" spans="1:2" x14ac:dyDescent="0.25">
      <c r="A524">
        <v>595885</v>
      </c>
      <c r="B524">
        <v>75</v>
      </c>
    </row>
    <row r="525" spans="1:2" x14ac:dyDescent="0.25">
      <c r="A525">
        <v>595897</v>
      </c>
      <c r="B525">
        <v>75</v>
      </c>
    </row>
    <row r="526" spans="1:2" x14ac:dyDescent="0.25">
      <c r="A526">
        <v>595918</v>
      </c>
      <c r="B526">
        <v>77</v>
      </c>
    </row>
    <row r="527" spans="1:2" x14ac:dyDescent="0.25">
      <c r="A527">
        <v>595928</v>
      </c>
      <c r="B527">
        <v>77</v>
      </c>
    </row>
    <row r="528" spans="1:2" x14ac:dyDescent="0.25">
      <c r="A528">
        <v>595939</v>
      </c>
      <c r="B528">
        <v>77</v>
      </c>
    </row>
    <row r="529" spans="1:2" x14ac:dyDescent="0.25">
      <c r="A529">
        <v>595943</v>
      </c>
      <c r="B529">
        <v>70</v>
      </c>
    </row>
    <row r="530" spans="1:2" x14ac:dyDescent="0.25">
      <c r="A530">
        <v>595978</v>
      </c>
      <c r="B530">
        <v>73</v>
      </c>
    </row>
    <row r="531" spans="1:2" x14ac:dyDescent="0.25">
      <c r="A531">
        <v>596001</v>
      </c>
      <c r="B531">
        <v>75</v>
      </c>
    </row>
    <row r="532" spans="1:2" x14ac:dyDescent="0.25">
      <c r="A532">
        <v>596043</v>
      </c>
      <c r="B532">
        <v>73</v>
      </c>
    </row>
    <row r="533" spans="1:2" x14ac:dyDescent="0.25">
      <c r="A533">
        <v>596049</v>
      </c>
      <c r="B533">
        <v>72</v>
      </c>
    </row>
    <row r="534" spans="1:2" x14ac:dyDescent="0.25">
      <c r="A534">
        <v>596057</v>
      </c>
      <c r="B534">
        <v>74</v>
      </c>
    </row>
    <row r="535" spans="1:2" x14ac:dyDescent="0.25">
      <c r="A535">
        <v>596082</v>
      </c>
      <c r="B535">
        <v>74</v>
      </c>
    </row>
    <row r="536" spans="1:2" x14ac:dyDescent="0.25">
      <c r="A536">
        <v>596112</v>
      </c>
      <c r="B536">
        <v>75</v>
      </c>
    </row>
    <row r="537" spans="1:2" x14ac:dyDescent="0.25">
      <c r="A537">
        <v>596117</v>
      </c>
      <c r="B537">
        <v>70</v>
      </c>
    </row>
    <row r="538" spans="1:2" x14ac:dyDescent="0.25">
      <c r="A538">
        <v>596133</v>
      </c>
      <c r="B538">
        <v>74</v>
      </c>
    </row>
    <row r="539" spans="1:2" x14ac:dyDescent="0.25">
      <c r="A539">
        <v>596271</v>
      </c>
      <c r="B539">
        <v>72</v>
      </c>
    </row>
    <row r="540" spans="1:2" x14ac:dyDescent="0.25">
      <c r="A540">
        <v>596295</v>
      </c>
      <c r="B540">
        <v>77</v>
      </c>
    </row>
    <row r="541" spans="1:2" x14ac:dyDescent="0.25">
      <c r="A541">
        <v>596671</v>
      </c>
      <c r="B541">
        <v>69</v>
      </c>
    </row>
    <row r="542" spans="1:2" x14ac:dyDescent="0.25">
      <c r="A542">
        <v>596720</v>
      </c>
      <c r="B542">
        <v>75</v>
      </c>
    </row>
    <row r="543" spans="1:2" x14ac:dyDescent="0.25">
      <c r="A543">
        <v>596842</v>
      </c>
      <c r="B543">
        <v>73</v>
      </c>
    </row>
    <row r="544" spans="1:2" x14ac:dyDescent="0.25">
      <c r="A544">
        <v>597113</v>
      </c>
      <c r="B544">
        <v>76</v>
      </c>
    </row>
    <row r="545" spans="1:2" x14ac:dyDescent="0.25">
      <c r="A545">
        <v>598264</v>
      </c>
      <c r="B545">
        <v>76</v>
      </c>
    </row>
    <row r="546" spans="1:2" x14ac:dyDescent="0.25">
      <c r="A546">
        <v>598286</v>
      </c>
      <c r="B546">
        <v>76</v>
      </c>
    </row>
    <row r="547" spans="1:2" x14ac:dyDescent="0.25">
      <c r="A547">
        <v>598718</v>
      </c>
      <c r="B547">
        <v>73</v>
      </c>
    </row>
    <row r="548" spans="1:2" x14ac:dyDescent="0.25">
      <c r="A548">
        <v>599412</v>
      </c>
      <c r="B548">
        <v>75</v>
      </c>
    </row>
    <row r="549" spans="1:2" x14ac:dyDescent="0.25">
      <c r="A549">
        <v>599415</v>
      </c>
      <c r="B549">
        <v>73</v>
      </c>
    </row>
    <row r="550" spans="1:2" x14ac:dyDescent="0.25">
      <c r="A550">
        <v>599417</v>
      </c>
      <c r="B550">
        <v>75</v>
      </c>
    </row>
    <row r="551" spans="1:2" x14ac:dyDescent="0.25">
      <c r="A551">
        <v>599641</v>
      </c>
      <c r="B551">
        <v>72</v>
      </c>
    </row>
    <row r="552" spans="1:2" x14ac:dyDescent="0.25">
      <c r="A552">
        <v>599644</v>
      </c>
      <c r="B552">
        <v>67</v>
      </c>
    </row>
    <row r="553" spans="1:2" x14ac:dyDescent="0.25">
      <c r="A553">
        <v>599646</v>
      </c>
      <c r="B553">
        <v>73</v>
      </c>
    </row>
    <row r="554" spans="1:2" x14ac:dyDescent="0.25">
      <c r="A554">
        <v>599683</v>
      </c>
      <c r="B554">
        <v>74</v>
      </c>
    </row>
    <row r="555" spans="1:2" x14ac:dyDescent="0.25">
      <c r="A555">
        <v>599690</v>
      </c>
      <c r="B555">
        <v>69</v>
      </c>
    </row>
    <row r="556" spans="1:2" x14ac:dyDescent="0.25">
      <c r="A556">
        <v>599699</v>
      </c>
      <c r="B556">
        <v>72</v>
      </c>
    </row>
    <row r="557" spans="1:2" x14ac:dyDescent="0.25">
      <c r="A557">
        <v>599998</v>
      </c>
      <c r="B557">
        <v>74</v>
      </c>
    </row>
    <row r="558" spans="1:2" x14ac:dyDescent="0.25">
      <c r="A558">
        <v>600011</v>
      </c>
      <c r="B558">
        <v>75</v>
      </c>
    </row>
    <row r="559" spans="1:2" x14ac:dyDescent="0.25">
      <c r="A559">
        <v>600355</v>
      </c>
      <c r="B559">
        <v>76</v>
      </c>
    </row>
    <row r="560" spans="1:2" x14ac:dyDescent="0.25">
      <c r="A560">
        <v>600471</v>
      </c>
      <c r="B560">
        <v>75</v>
      </c>
    </row>
    <row r="561" spans="1:2" x14ac:dyDescent="0.25">
      <c r="A561">
        <v>600526</v>
      </c>
      <c r="B561">
        <v>74</v>
      </c>
    </row>
    <row r="562" spans="1:2" x14ac:dyDescent="0.25">
      <c r="A562">
        <v>600853</v>
      </c>
      <c r="B562">
        <v>74</v>
      </c>
    </row>
    <row r="563" spans="1:2" x14ac:dyDescent="0.25">
      <c r="A563">
        <v>600887</v>
      </c>
      <c r="B563">
        <v>73</v>
      </c>
    </row>
    <row r="564" spans="1:2" x14ac:dyDescent="0.25">
      <c r="A564">
        <v>600895</v>
      </c>
      <c r="B564">
        <v>74</v>
      </c>
    </row>
    <row r="565" spans="1:2" x14ac:dyDescent="0.25">
      <c r="A565">
        <v>600897</v>
      </c>
      <c r="B565">
        <v>72</v>
      </c>
    </row>
    <row r="566" spans="1:2" x14ac:dyDescent="0.25">
      <c r="A566">
        <v>600914</v>
      </c>
      <c r="B566">
        <v>71</v>
      </c>
    </row>
    <row r="567" spans="1:2" x14ac:dyDescent="0.25">
      <c r="A567">
        <v>600917</v>
      </c>
      <c r="B567">
        <v>72</v>
      </c>
    </row>
    <row r="568" spans="1:2" x14ac:dyDescent="0.25">
      <c r="A568">
        <v>600921</v>
      </c>
      <c r="B568">
        <v>73</v>
      </c>
    </row>
    <row r="569" spans="1:2" x14ac:dyDescent="0.25">
      <c r="A569">
        <v>600965</v>
      </c>
      <c r="B569">
        <v>74</v>
      </c>
    </row>
    <row r="570" spans="1:2" x14ac:dyDescent="0.25">
      <c r="A570">
        <v>600986</v>
      </c>
      <c r="B570">
        <v>75</v>
      </c>
    </row>
    <row r="571" spans="1:2" x14ac:dyDescent="0.25">
      <c r="A571">
        <v>601713</v>
      </c>
      <c r="B571">
        <v>77</v>
      </c>
    </row>
    <row r="572" spans="1:2" x14ac:dyDescent="0.25">
      <c r="A572">
        <v>601978</v>
      </c>
      <c r="B572">
        <v>73</v>
      </c>
    </row>
    <row r="573" spans="1:2" x14ac:dyDescent="0.25">
      <c r="A573">
        <v>601980</v>
      </c>
      <c r="B573">
        <v>73</v>
      </c>
    </row>
    <row r="574" spans="1:2" x14ac:dyDescent="0.25">
      <c r="A574">
        <v>602105</v>
      </c>
      <c r="B574">
        <v>75</v>
      </c>
    </row>
    <row r="575" spans="1:2" x14ac:dyDescent="0.25">
      <c r="A575">
        <v>602345</v>
      </c>
      <c r="B575">
        <v>70</v>
      </c>
    </row>
    <row r="576" spans="1:2" x14ac:dyDescent="0.25">
      <c r="A576">
        <v>602513</v>
      </c>
      <c r="B576">
        <v>75</v>
      </c>
    </row>
    <row r="577" spans="1:2" x14ac:dyDescent="0.25">
      <c r="A577">
        <v>602850</v>
      </c>
      <c r="B577">
        <v>73</v>
      </c>
    </row>
    <row r="578" spans="1:2" x14ac:dyDescent="0.25">
      <c r="A578">
        <v>602993</v>
      </c>
      <c r="B578">
        <v>77</v>
      </c>
    </row>
    <row r="579" spans="1:2" x14ac:dyDescent="0.25">
      <c r="A579">
        <v>604596</v>
      </c>
      <c r="B579">
        <v>73</v>
      </c>
    </row>
    <row r="580" spans="1:2" x14ac:dyDescent="0.25">
      <c r="A580">
        <v>605121</v>
      </c>
      <c r="B580">
        <v>75</v>
      </c>
    </row>
    <row r="581" spans="1:2" x14ac:dyDescent="0.25">
      <c r="A581">
        <v>605130</v>
      </c>
      <c r="B581">
        <v>75</v>
      </c>
    </row>
    <row r="582" spans="1:2" x14ac:dyDescent="0.25">
      <c r="A582">
        <v>605135</v>
      </c>
      <c r="B582">
        <v>77</v>
      </c>
    </row>
    <row r="583" spans="1:2" x14ac:dyDescent="0.25">
      <c r="A583">
        <v>605151</v>
      </c>
      <c r="B583">
        <v>76</v>
      </c>
    </row>
    <row r="584" spans="1:2" x14ac:dyDescent="0.25">
      <c r="A584">
        <v>605154</v>
      </c>
      <c r="B584">
        <v>73</v>
      </c>
    </row>
    <row r="585" spans="1:2" x14ac:dyDescent="0.25">
      <c r="A585">
        <v>605155</v>
      </c>
      <c r="B585">
        <v>76</v>
      </c>
    </row>
    <row r="586" spans="1:2" x14ac:dyDescent="0.25">
      <c r="A586">
        <v>605156</v>
      </c>
      <c r="B586">
        <v>76</v>
      </c>
    </row>
    <row r="587" spans="1:2" x14ac:dyDescent="0.25">
      <c r="A587">
        <v>605164</v>
      </c>
      <c r="B587">
        <v>73</v>
      </c>
    </row>
    <row r="588" spans="1:2" x14ac:dyDescent="0.25">
      <c r="A588">
        <v>605167</v>
      </c>
      <c r="B588">
        <v>77</v>
      </c>
    </row>
    <row r="589" spans="1:2" x14ac:dyDescent="0.25">
      <c r="A589">
        <v>605177</v>
      </c>
      <c r="B589">
        <v>74</v>
      </c>
    </row>
    <row r="590" spans="1:2" x14ac:dyDescent="0.25">
      <c r="A590">
        <v>605182</v>
      </c>
      <c r="B590">
        <v>76</v>
      </c>
    </row>
    <row r="591" spans="1:2" x14ac:dyDescent="0.25">
      <c r="A591">
        <v>605191</v>
      </c>
      <c r="B591">
        <v>74</v>
      </c>
    </row>
    <row r="592" spans="1:2" x14ac:dyDescent="0.25">
      <c r="A592">
        <v>605195</v>
      </c>
      <c r="B592">
        <v>76</v>
      </c>
    </row>
    <row r="593" spans="1:2" x14ac:dyDescent="0.25">
      <c r="A593">
        <v>605196</v>
      </c>
      <c r="B593">
        <v>76</v>
      </c>
    </row>
    <row r="594" spans="1:2" x14ac:dyDescent="0.25">
      <c r="A594">
        <v>605200</v>
      </c>
      <c r="B594">
        <v>72</v>
      </c>
    </row>
    <row r="595" spans="1:2" x14ac:dyDescent="0.25">
      <c r="A595">
        <v>605218</v>
      </c>
      <c r="B595">
        <v>75</v>
      </c>
    </row>
    <row r="596" spans="1:2" x14ac:dyDescent="0.25">
      <c r="A596">
        <v>605240</v>
      </c>
      <c r="B596">
        <v>73</v>
      </c>
    </row>
    <row r="597" spans="1:2" x14ac:dyDescent="0.25">
      <c r="A597">
        <v>605242</v>
      </c>
      <c r="B597">
        <v>75</v>
      </c>
    </row>
    <row r="598" spans="1:2" x14ac:dyDescent="0.25">
      <c r="A598">
        <v>605260</v>
      </c>
      <c r="B598">
        <v>75</v>
      </c>
    </row>
    <row r="599" spans="1:2" x14ac:dyDescent="0.25">
      <c r="A599">
        <v>605280</v>
      </c>
      <c r="B599">
        <v>77</v>
      </c>
    </row>
    <row r="600" spans="1:2" x14ac:dyDescent="0.25">
      <c r="A600">
        <v>605288</v>
      </c>
      <c r="B600">
        <v>75</v>
      </c>
    </row>
    <row r="601" spans="1:2" x14ac:dyDescent="0.25">
      <c r="A601">
        <v>605301</v>
      </c>
      <c r="B601">
        <v>76</v>
      </c>
    </row>
    <row r="602" spans="1:2" x14ac:dyDescent="0.25">
      <c r="A602">
        <v>605309</v>
      </c>
      <c r="B602">
        <v>73</v>
      </c>
    </row>
    <row r="603" spans="1:2" x14ac:dyDescent="0.25">
      <c r="A603">
        <v>605328</v>
      </c>
      <c r="B603">
        <v>73</v>
      </c>
    </row>
    <row r="604" spans="1:2" x14ac:dyDescent="0.25">
      <c r="A604">
        <v>605335</v>
      </c>
      <c r="B604">
        <v>76</v>
      </c>
    </row>
    <row r="605" spans="1:2" x14ac:dyDescent="0.25">
      <c r="A605">
        <v>605346</v>
      </c>
      <c r="B605">
        <v>70</v>
      </c>
    </row>
    <row r="606" spans="1:2" x14ac:dyDescent="0.25">
      <c r="A606">
        <v>605347</v>
      </c>
      <c r="B606">
        <v>75</v>
      </c>
    </row>
    <row r="607" spans="1:2" x14ac:dyDescent="0.25">
      <c r="A607">
        <v>605361</v>
      </c>
      <c r="B607">
        <v>71</v>
      </c>
    </row>
    <row r="608" spans="1:2" x14ac:dyDescent="0.25">
      <c r="A608">
        <v>605397</v>
      </c>
      <c r="B608">
        <v>77</v>
      </c>
    </row>
    <row r="609" spans="1:2" x14ac:dyDescent="0.25">
      <c r="A609">
        <v>605400</v>
      </c>
      <c r="B609">
        <v>74</v>
      </c>
    </row>
    <row r="610" spans="1:2" x14ac:dyDescent="0.25">
      <c r="A610">
        <v>605428</v>
      </c>
      <c r="B610">
        <v>80</v>
      </c>
    </row>
    <row r="611" spans="1:2" x14ac:dyDescent="0.25">
      <c r="A611">
        <v>605441</v>
      </c>
      <c r="B611">
        <v>75</v>
      </c>
    </row>
    <row r="612" spans="1:2" x14ac:dyDescent="0.25">
      <c r="A612">
        <v>605446</v>
      </c>
      <c r="B612">
        <v>72</v>
      </c>
    </row>
    <row r="613" spans="1:2" x14ac:dyDescent="0.25">
      <c r="A613">
        <v>605447</v>
      </c>
      <c r="B613">
        <v>77</v>
      </c>
    </row>
    <row r="614" spans="1:2" x14ac:dyDescent="0.25">
      <c r="A614">
        <v>605452</v>
      </c>
      <c r="B614">
        <v>76</v>
      </c>
    </row>
    <row r="615" spans="1:2" x14ac:dyDescent="0.25">
      <c r="A615">
        <v>605463</v>
      </c>
      <c r="B615">
        <v>75</v>
      </c>
    </row>
    <row r="616" spans="1:2" x14ac:dyDescent="0.25">
      <c r="A616">
        <v>605483</v>
      </c>
      <c r="B616">
        <v>76</v>
      </c>
    </row>
    <row r="617" spans="1:2" x14ac:dyDescent="0.25">
      <c r="A617">
        <v>605488</v>
      </c>
      <c r="B617">
        <v>75</v>
      </c>
    </row>
    <row r="618" spans="1:2" x14ac:dyDescent="0.25">
      <c r="A618">
        <v>605492</v>
      </c>
      <c r="B618">
        <v>77</v>
      </c>
    </row>
    <row r="619" spans="1:2" x14ac:dyDescent="0.25">
      <c r="A619">
        <v>605498</v>
      </c>
      <c r="B619">
        <v>72</v>
      </c>
    </row>
    <row r="620" spans="1:2" x14ac:dyDescent="0.25">
      <c r="A620">
        <v>605501</v>
      </c>
      <c r="B620">
        <v>72</v>
      </c>
    </row>
    <row r="621" spans="1:2" x14ac:dyDescent="0.25">
      <c r="A621">
        <v>605507</v>
      </c>
      <c r="B621">
        <v>79</v>
      </c>
    </row>
    <row r="622" spans="1:2" x14ac:dyDescent="0.25">
      <c r="A622">
        <v>605513</v>
      </c>
      <c r="B622">
        <v>75</v>
      </c>
    </row>
    <row r="623" spans="1:2" x14ac:dyDescent="0.25">
      <c r="A623">
        <v>605521</v>
      </c>
      <c r="B623">
        <v>75</v>
      </c>
    </row>
    <row r="624" spans="1:2" x14ac:dyDescent="0.25">
      <c r="A624">
        <v>605538</v>
      </c>
      <c r="B624">
        <v>75</v>
      </c>
    </row>
    <row r="625" spans="1:2" x14ac:dyDescent="0.25">
      <c r="A625">
        <v>605540</v>
      </c>
      <c r="B625">
        <v>76</v>
      </c>
    </row>
    <row r="626" spans="1:2" x14ac:dyDescent="0.25">
      <c r="A626">
        <v>605612</v>
      </c>
      <c r="B626">
        <v>70</v>
      </c>
    </row>
    <row r="627" spans="1:2" x14ac:dyDescent="0.25">
      <c r="A627">
        <v>605636</v>
      </c>
      <c r="B627">
        <v>74</v>
      </c>
    </row>
    <row r="628" spans="1:2" x14ac:dyDescent="0.25">
      <c r="A628">
        <v>605652</v>
      </c>
      <c r="B628">
        <v>74</v>
      </c>
    </row>
    <row r="629" spans="1:2" x14ac:dyDescent="0.25">
      <c r="A629">
        <v>605795</v>
      </c>
      <c r="B629">
        <v>73</v>
      </c>
    </row>
    <row r="630" spans="1:2" x14ac:dyDescent="0.25">
      <c r="A630">
        <v>605891</v>
      </c>
      <c r="B630">
        <v>73</v>
      </c>
    </row>
    <row r="631" spans="1:2" x14ac:dyDescent="0.25">
      <c r="A631">
        <v>605894</v>
      </c>
      <c r="B631">
        <v>74</v>
      </c>
    </row>
    <row r="632" spans="1:2" x14ac:dyDescent="0.25">
      <c r="A632">
        <v>606019</v>
      </c>
      <c r="B632">
        <v>64</v>
      </c>
    </row>
    <row r="633" spans="1:2" x14ac:dyDescent="0.25">
      <c r="A633">
        <v>606131</v>
      </c>
      <c r="B633">
        <v>74</v>
      </c>
    </row>
    <row r="634" spans="1:2" x14ac:dyDescent="0.25">
      <c r="A634">
        <v>606135</v>
      </c>
      <c r="B634">
        <v>72</v>
      </c>
    </row>
    <row r="635" spans="1:2" x14ac:dyDescent="0.25">
      <c r="A635">
        <v>606140</v>
      </c>
      <c r="B635">
        <v>73</v>
      </c>
    </row>
    <row r="636" spans="1:2" x14ac:dyDescent="0.25">
      <c r="A636">
        <v>606149</v>
      </c>
      <c r="B636">
        <v>74</v>
      </c>
    </row>
    <row r="637" spans="1:2" x14ac:dyDescent="0.25">
      <c r="A637">
        <v>606160</v>
      </c>
      <c r="B637">
        <v>72</v>
      </c>
    </row>
    <row r="638" spans="1:2" x14ac:dyDescent="0.25">
      <c r="A638">
        <v>606189</v>
      </c>
      <c r="B638">
        <v>70</v>
      </c>
    </row>
    <row r="639" spans="1:2" x14ac:dyDescent="0.25">
      <c r="A639">
        <v>606190</v>
      </c>
      <c r="B639">
        <v>73</v>
      </c>
    </row>
    <row r="640" spans="1:2" x14ac:dyDescent="0.25">
      <c r="A640">
        <v>606208</v>
      </c>
      <c r="B640">
        <v>77</v>
      </c>
    </row>
    <row r="641" spans="1:2" x14ac:dyDescent="0.25">
      <c r="A641">
        <v>606234</v>
      </c>
      <c r="B641">
        <v>74</v>
      </c>
    </row>
    <row r="642" spans="1:2" x14ac:dyDescent="0.25">
      <c r="A642">
        <v>606273</v>
      </c>
      <c r="B642">
        <v>73</v>
      </c>
    </row>
    <row r="643" spans="1:2" x14ac:dyDescent="0.25">
      <c r="A643">
        <v>606291</v>
      </c>
      <c r="B643">
        <v>75</v>
      </c>
    </row>
    <row r="644" spans="1:2" x14ac:dyDescent="0.25">
      <c r="A644">
        <v>606303</v>
      </c>
      <c r="B644">
        <v>74</v>
      </c>
    </row>
    <row r="645" spans="1:2" x14ac:dyDescent="0.25">
      <c r="A645">
        <v>606335</v>
      </c>
      <c r="B645">
        <v>73</v>
      </c>
    </row>
    <row r="646" spans="1:2" x14ac:dyDescent="0.25">
      <c r="A646">
        <v>606467</v>
      </c>
      <c r="B646">
        <v>73</v>
      </c>
    </row>
    <row r="647" spans="1:2" x14ac:dyDescent="0.25">
      <c r="A647">
        <v>606469</v>
      </c>
      <c r="B647">
        <v>73</v>
      </c>
    </row>
    <row r="648" spans="1:2" x14ac:dyDescent="0.25">
      <c r="A648">
        <v>606625</v>
      </c>
      <c r="B648">
        <v>70</v>
      </c>
    </row>
    <row r="649" spans="1:2" x14ac:dyDescent="0.25">
      <c r="A649">
        <v>606930</v>
      </c>
      <c r="B649">
        <v>74</v>
      </c>
    </row>
    <row r="650" spans="1:2" x14ac:dyDescent="0.25">
      <c r="A650">
        <v>606939</v>
      </c>
      <c r="B650">
        <v>74</v>
      </c>
    </row>
    <row r="651" spans="1:2" x14ac:dyDescent="0.25">
      <c r="A651">
        <v>606965</v>
      </c>
      <c r="B651">
        <v>75</v>
      </c>
    </row>
    <row r="652" spans="1:2" x14ac:dyDescent="0.25">
      <c r="A652">
        <v>606993</v>
      </c>
      <c r="B652">
        <v>73</v>
      </c>
    </row>
    <row r="653" spans="1:2" x14ac:dyDescent="0.25">
      <c r="A653">
        <v>606996</v>
      </c>
      <c r="B653">
        <v>77</v>
      </c>
    </row>
    <row r="654" spans="1:2" x14ac:dyDescent="0.25">
      <c r="A654">
        <v>607054</v>
      </c>
      <c r="B654">
        <v>72</v>
      </c>
    </row>
    <row r="655" spans="1:2" x14ac:dyDescent="0.25">
      <c r="A655">
        <v>607067</v>
      </c>
      <c r="B655">
        <v>77</v>
      </c>
    </row>
    <row r="656" spans="1:2" x14ac:dyDescent="0.25">
      <c r="A656">
        <v>607074</v>
      </c>
      <c r="B656">
        <v>74</v>
      </c>
    </row>
    <row r="657" spans="1:2" x14ac:dyDescent="0.25">
      <c r="A657">
        <v>607162</v>
      </c>
      <c r="B657">
        <v>75</v>
      </c>
    </row>
    <row r="658" spans="1:2" x14ac:dyDescent="0.25">
      <c r="A658">
        <v>607179</v>
      </c>
      <c r="B658">
        <v>76</v>
      </c>
    </row>
    <row r="659" spans="1:2" x14ac:dyDescent="0.25">
      <c r="A659">
        <v>607188</v>
      </c>
      <c r="B659">
        <v>76</v>
      </c>
    </row>
    <row r="660" spans="1:2" x14ac:dyDescent="0.25">
      <c r="A660">
        <v>607192</v>
      </c>
      <c r="B660">
        <v>80</v>
      </c>
    </row>
    <row r="661" spans="1:2" x14ac:dyDescent="0.25">
      <c r="A661">
        <v>607200</v>
      </c>
      <c r="B661">
        <v>76</v>
      </c>
    </row>
    <row r="662" spans="1:2" x14ac:dyDescent="0.25">
      <c r="A662">
        <v>607216</v>
      </c>
      <c r="B662">
        <v>75</v>
      </c>
    </row>
    <row r="663" spans="1:2" x14ac:dyDescent="0.25">
      <c r="A663">
        <v>607219</v>
      </c>
      <c r="B663">
        <v>77</v>
      </c>
    </row>
    <row r="664" spans="1:2" x14ac:dyDescent="0.25">
      <c r="A664">
        <v>607229</v>
      </c>
      <c r="B664">
        <v>76</v>
      </c>
    </row>
    <row r="665" spans="1:2" x14ac:dyDescent="0.25">
      <c r="A665">
        <v>607237</v>
      </c>
      <c r="B665">
        <v>77</v>
      </c>
    </row>
    <row r="666" spans="1:2" x14ac:dyDescent="0.25">
      <c r="A666">
        <v>607259</v>
      </c>
      <c r="B666">
        <v>73</v>
      </c>
    </row>
    <row r="667" spans="1:2" x14ac:dyDescent="0.25">
      <c r="A667">
        <v>607294</v>
      </c>
      <c r="B667">
        <v>77</v>
      </c>
    </row>
    <row r="668" spans="1:2" x14ac:dyDescent="0.25">
      <c r="A668">
        <v>607359</v>
      </c>
      <c r="B668">
        <v>73</v>
      </c>
    </row>
    <row r="669" spans="1:2" x14ac:dyDescent="0.25">
      <c r="A669">
        <v>607374</v>
      </c>
      <c r="B669">
        <v>76</v>
      </c>
    </row>
    <row r="670" spans="1:2" x14ac:dyDescent="0.25">
      <c r="A670">
        <v>607391</v>
      </c>
      <c r="B670">
        <v>76</v>
      </c>
    </row>
    <row r="671" spans="1:2" x14ac:dyDescent="0.25">
      <c r="A671">
        <v>607414</v>
      </c>
      <c r="B671">
        <v>72</v>
      </c>
    </row>
    <row r="672" spans="1:2" x14ac:dyDescent="0.25">
      <c r="A672">
        <v>607455</v>
      </c>
      <c r="B672">
        <v>74</v>
      </c>
    </row>
    <row r="673" spans="1:2" x14ac:dyDescent="0.25">
      <c r="A673">
        <v>607457</v>
      </c>
      <c r="B673">
        <v>75</v>
      </c>
    </row>
    <row r="674" spans="1:2" x14ac:dyDescent="0.25">
      <c r="A674">
        <v>607461</v>
      </c>
      <c r="B674">
        <v>72</v>
      </c>
    </row>
    <row r="675" spans="1:2" x14ac:dyDescent="0.25">
      <c r="A675">
        <v>607468</v>
      </c>
      <c r="B675">
        <v>72</v>
      </c>
    </row>
    <row r="676" spans="1:2" x14ac:dyDescent="0.25">
      <c r="A676">
        <v>607481</v>
      </c>
      <c r="B676">
        <v>75</v>
      </c>
    </row>
    <row r="677" spans="1:2" x14ac:dyDescent="0.25">
      <c r="A677">
        <v>607536</v>
      </c>
      <c r="B677">
        <v>76</v>
      </c>
    </row>
    <row r="678" spans="1:2" x14ac:dyDescent="0.25">
      <c r="A678">
        <v>607588</v>
      </c>
      <c r="B678">
        <v>75</v>
      </c>
    </row>
    <row r="679" spans="1:2" x14ac:dyDescent="0.25">
      <c r="A679">
        <v>607608</v>
      </c>
      <c r="B679">
        <v>79</v>
      </c>
    </row>
    <row r="680" spans="1:2" x14ac:dyDescent="0.25">
      <c r="A680">
        <v>607625</v>
      </c>
      <c r="B680">
        <v>76</v>
      </c>
    </row>
    <row r="681" spans="1:2" x14ac:dyDescent="0.25">
      <c r="A681">
        <v>607644</v>
      </c>
      <c r="B681">
        <v>76</v>
      </c>
    </row>
    <row r="682" spans="1:2" x14ac:dyDescent="0.25">
      <c r="A682">
        <v>607732</v>
      </c>
      <c r="B682">
        <v>77</v>
      </c>
    </row>
    <row r="683" spans="1:2" x14ac:dyDescent="0.25">
      <c r="A683">
        <v>607755</v>
      </c>
      <c r="B683">
        <v>78</v>
      </c>
    </row>
    <row r="684" spans="1:2" x14ac:dyDescent="0.25">
      <c r="A684">
        <v>607895</v>
      </c>
      <c r="B684">
        <v>75</v>
      </c>
    </row>
    <row r="685" spans="1:2" x14ac:dyDescent="0.25">
      <c r="A685">
        <v>607968</v>
      </c>
      <c r="B685">
        <v>74</v>
      </c>
    </row>
    <row r="686" spans="1:2" x14ac:dyDescent="0.25">
      <c r="A686">
        <v>608032</v>
      </c>
      <c r="B686">
        <v>78</v>
      </c>
    </row>
    <row r="687" spans="1:2" x14ac:dyDescent="0.25">
      <c r="A687">
        <v>608167</v>
      </c>
      <c r="B687">
        <v>72</v>
      </c>
    </row>
    <row r="688" spans="1:2" x14ac:dyDescent="0.25">
      <c r="A688">
        <v>608328</v>
      </c>
      <c r="B688">
        <v>76</v>
      </c>
    </row>
    <row r="689" spans="1:2" x14ac:dyDescent="0.25">
      <c r="A689">
        <v>608331</v>
      </c>
      <c r="B689">
        <v>76</v>
      </c>
    </row>
    <row r="690" spans="1:2" x14ac:dyDescent="0.25">
      <c r="A690">
        <v>608334</v>
      </c>
      <c r="B690">
        <v>72</v>
      </c>
    </row>
    <row r="691" spans="1:2" x14ac:dyDescent="0.25">
      <c r="A691">
        <v>608335</v>
      </c>
      <c r="B691">
        <v>75</v>
      </c>
    </row>
    <row r="692" spans="1:2" x14ac:dyDescent="0.25">
      <c r="A692">
        <v>608337</v>
      </c>
      <c r="B692">
        <v>78</v>
      </c>
    </row>
    <row r="693" spans="1:2" x14ac:dyDescent="0.25">
      <c r="A693">
        <v>608344</v>
      </c>
      <c r="B693">
        <v>76</v>
      </c>
    </row>
    <row r="694" spans="1:2" x14ac:dyDescent="0.25">
      <c r="A694">
        <v>608348</v>
      </c>
      <c r="B694">
        <v>74</v>
      </c>
    </row>
    <row r="695" spans="1:2" x14ac:dyDescent="0.25">
      <c r="A695">
        <v>608349</v>
      </c>
      <c r="B695">
        <v>75</v>
      </c>
    </row>
    <row r="696" spans="1:2" x14ac:dyDescent="0.25">
      <c r="A696">
        <v>608371</v>
      </c>
      <c r="B696">
        <v>74</v>
      </c>
    </row>
    <row r="697" spans="1:2" x14ac:dyDescent="0.25">
      <c r="A697">
        <v>608379</v>
      </c>
      <c r="B697">
        <v>78</v>
      </c>
    </row>
    <row r="698" spans="1:2" x14ac:dyDescent="0.25">
      <c r="A698">
        <v>608422</v>
      </c>
      <c r="B698">
        <v>71</v>
      </c>
    </row>
    <row r="699" spans="1:2" x14ac:dyDescent="0.25">
      <c r="A699">
        <v>608423</v>
      </c>
      <c r="B699">
        <v>72</v>
      </c>
    </row>
    <row r="700" spans="1:2" x14ac:dyDescent="0.25">
      <c r="A700">
        <v>608476</v>
      </c>
      <c r="B700">
        <v>76</v>
      </c>
    </row>
    <row r="701" spans="1:2" x14ac:dyDescent="0.25">
      <c r="A701">
        <v>608566</v>
      </c>
      <c r="B701">
        <v>73</v>
      </c>
    </row>
    <row r="702" spans="1:2" x14ac:dyDescent="0.25">
      <c r="A702">
        <v>608597</v>
      </c>
      <c r="B702">
        <v>77</v>
      </c>
    </row>
    <row r="703" spans="1:2" x14ac:dyDescent="0.25">
      <c r="A703">
        <v>608601</v>
      </c>
      <c r="B703">
        <v>72</v>
      </c>
    </row>
    <row r="704" spans="1:2" x14ac:dyDescent="0.25">
      <c r="A704">
        <v>608638</v>
      </c>
      <c r="B704">
        <v>75</v>
      </c>
    </row>
    <row r="705" spans="1:2" x14ac:dyDescent="0.25">
      <c r="A705">
        <v>608648</v>
      </c>
      <c r="B705">
        <v>75</v>
      </c>
    </row>
    <row r="706" spans="1:2" x14ac:dyDescent="0.25">
      <c r="A706">
        <v>608652</v>
      </c>
      <c r="B706">
        <v>78</v>
      </c>
    </row>
    <row r="707" spans="1:2" x14ac:dyDescent="0.25">
      <c r="A707">
        <v>608665</v>
      </c>
      <c r="B707">
        <v>74</v>
      </c>
    </row>
    <row r="708" spans="1:2" x14ac:dyDescent="0.25">
      <c r="A708">
        <v>608678</v>
      </c>
      <c r="B708">
        <v>70</v>
      </c>
    </row>
    <row r="709" spans="1:2" x14ac:dyDescent="0.25">
      <c r="A709">
        <v>608717</v>
      </c>
      <c r="B709">
        <v>74</v>
      </c>
    </row>
    <row r="710" spans="1:2" x14ac:dyDescent="0.25">
      <c r="A710">
        <v>608718</v>
      </c>
      <c r="B710">
        <v>76</v>
      </c>
    </row>
    <row r="711" spans="1:2" x14ac:dyDescent="0.25">
      <c r="A711">
        <v>608723</v>
      </c>
      <c r="B711">
        <v>74</v>
      </c>
    </row>
    <row r="712" spans="1:2" x14ac:dyDescent="0.25">
      <c r="A712">
        <v>608746</v>
      </c>
      <c r="B712">
        <v>74</v>
      </c>
    </row>
    <row r="713" spans="1:2" x14ac:dyDescent="0.25">
      <c r="A713">
        <v>611093</v>
      </c>
      <c r="B713">
        <v>70</v>
      </c>
    </row>
    <row r="714" spans="1:2" x14ac:dyDescent="0.25">
      <c r="A714">
        <v>611459</v>
      </c>
      <c r="B714">
        <v>75</v>
      </c>
    </row>
    <row r="715" spans="1:2" x14ac:dyDescent="0.25">
      <c r="A715">
        <v>612434</v>
      </c>
      <c r="B715">
        <v>79</v>
      </c>
    </row>
    <row r="716" spans="1:2" x14ac:dyDescent="0.25">
      <c r="A716">
        <v>612792</v>
      </c>
      <c r="B716">
        <v>75</v>
      </c>
    </row>
    <row r="717" spans="1:2" x14ac:dyDescent="0.25">
      <c r="A717">
        <v>612797</v>
      </c>
      <c r="B717">
        <v>75</v>
      </c>
    </row>
    <row r="718" spans="1:2" x14ac:dyDescent="0.25">
      <c r="A718">
        <v>613534</v>
      </c>
      <c r="B718">
        <v>75</v>
      </c>
    </row>
    <row r="719" spans="1:2" x14ac:dyDescent="0.25">
      <c r="A719">
        <v>613546</v>
      </c>
      <c r="B719">
        <v>70</v>
      </c>
    </row>
    <row r="720" spans="1:2" x14ac:dyDescent="0.25">
      <c r="A720">
        <v>613546</v>
      </c>
      <c r="B720">
        <v>71</v>
      </c>
    </row>
    <row r="721" spans="1:2" x14ac:dyDescent="0.25">
      <c r="A721">
        <v>613548</v>
      </c>
      <c r="B721">
        <v>72</v>
      </c>
    </row>
    <row r="722" spans="1:2" x14ac:dyDescent="0.25">
      <c r="A722">
        <v>613564</v>
      </c>
      <c r="B722">
        <v>73</v>
      </c>
    </row>
    <row r="723" spans="1:2" x14ac:dyDescent="0.25">
      <c r="A723">
        <v>614177</v>
      </c>
      <c r="B723">
        <v>77</v>
      </c>
    </row>
    <row r="724" spans="1:2" x14ac:dyDescent="0.25">
      <c r="A724">
        <v>614179</v>
      </c>
      <c r="B724">
        <v>73</v>
      </c>
    </row>
    <row r="725" spans="1:2" x14ac:dyDescent="0.25">
      <c r="A725">
        <v>615698</v>
      </c>
      <c r="B725">
        <v>75</v>
      </c>
    </row>
    <row r="726" spans="1:2" x14ac:dyDescent="0.25">
      <c r="A726">
        <v>616405</v>
      </c>
      <c r="B726">
        <v>75</v>
      </c>
    </row>
    <row r="727" spans="1:2" x14ac:dyDescent="0.25">
      <c r="A727">
        <v>616571</v>
      </c>
      <c r="B727">
        <v>70</v>
      </c>
    </row>
    <row r="728" spans="1:2" x14ac:dyDescent="0.25">
      <c r="A728">
        <v>616615</v>
      </c>
      <c r="B728">
        <v>70</v>
      </c>
    </row>
    <row r="729" spans="1:2" x14ac:dyDescent="0.25">
      <c r="A729">
        <v>616617</v>
      </c>
      <c r="B729">
        <v>72</v>
      </c>
    </row>
    <row r="730" spans="1:2" x14ac:dyDescent="0.25">
      <c r="A730">
        <v>616623</v>
      </c>
      <c r="B730">
        <v>73</v>
      </c>
    </row>
    <row r="731" spans="1:2" x14ac:dyDescent="0.25">
      <c r="A731">
        <v>619854</v>
      </c>
      <c r="B731">
        <v>72</v>
      </c>
    </row>
    <row r="732" spans="1:2" x14ac:dyDescent="0.25">
      <c r="A732">
        <v>620396</v>
      </c>
      <c r="B732">
        <v>68</v>
      </c>
    </row>
    <row r="733" spans="1:2" x14ac:dyDescent="0.25">
      <c r="A733">
        <v>620443</v>
      </c>
      <c r="B733">
        <v>72</v>
      </c>
    </row>
    <row r="734" spans="1:2" x14ac:dyDescent="0.25">
      <c r="A734">
        <v>620445</v>
      </c>
      <c r="B734">
        <v>74</v>
      </c>
    </row>
    <row r="735" spans="1:2" x14ac:dyDescent="0.25">
      <c r="A735">
        <v>620449</v>
      </c>
      <c r="B735">
        <v>73</v>
      </c>
    </row>
    <row r="736" spans="1:2" x14ac:dyDescent="0.25">
      <c r="A736">
        <v>620454</v>
      </c>
      <c r="B736">
        <v>78</v>
      </c>
    </row>
    <row r="737" spans="1:2" x14ac:dyDescent="0.25">
      <c r="A737">
        <v>620978</v>
      </c>
      <c r="B737">
        <v>71</v>
      </c>
    </row>
    <row r="738" spans="1:2" x14ac:dyDescent="0.25">
      <c r="A738">
        <v>620982</v>
      </c>
      <c r="B738">
        <v>72</v>
      </c>
    </row>
    <row r="739" spans="1:2" x14ac:dyDescent="0.25">
      <c r="A739">
        <v>620984</v>
      </c>
      <c r="B739">
        <v>71</v>
      </c>
    </row>
    <row r="740" spans="1:2" x14ac:dyDescent="0.25">
      <c r="A740">
        <v>620986</v>
      </c>
      <c r="B740">
        <v>74</v>
      </c>
    </row>
    <row r="741" spans="1:2" x14ac:dyDescent="0.25">
      <c r="A741">
        <v>621002</v>
      </c>
      <c r="B741">
        <v>71</v>
      </c>
    </row>
    <row r="742" spans="1:2" x14ac:dyDescent="0.25">
      <c r="A742">
        <v>621016</v>
      </c>
      <c r="B742">
        <v>75</v>
      </c>
    </row>
    <row r="743" spans="1:2" x14ac:dyDescent="0.25">
      <c r="A743">
        <v>621048</v>
      </c>
      <c r="B743">
        <v>82</v>
      </c>
    </row>
    <row r="744" spans="1:2" x14ac:dyDescent="0.25">
      <c r="A744">
        <v>621051</v>
      </c>
      <c r="B744">
        <v>75</v>
      </c>
    </row>
    <row r="745" spans="1:2" x14ac:dyDescent="0.25">
      <c r="A745">
        <v>621053</v>
      </c>
      <c r="B745">
        <v>76</v>
      </c>
    </row>
    <row r="746" spans="1:2" x14ac:dyDescent="0.25">
      <c r="A746">
        <v>621057</v>
      </c>
      <c r="B746">
        <v>70</v>
      </c>
    </row>
    <row r="747" spans="1:2" x14ac:dyDescent="0.25">
      <c r="A747">
        <v>621072</v>
      </c>
      <c r="B747">
        <v>75</v>
      </c>
    </row>
    <row r="748" spans="1:2" x14ac:dyDescent="0.25">
      <c r="A748">
        <v>621074</v>
      </c>
      <c r="B748">
        <v>73</v>
      </c>
    </row>
    <row r="749" spans="1:2" x14ac:dyDescent="0.25">
      <c r="A749">
        <v>621076</v>
      </c>
      <c r="B749">
        <v>75</v>
      </c>
    </row>
    <row r="750" spans="1:2" x14ac:dyDescent="0.25">
      <c r="A750">
        <v>621079</v>
      </c>
      <c r="B750">
        <v>76</v>
      </c>
    </row>
    <row r="751" spans="1:2" x14ac:dyDescent="0.25">
      <c r="A751">
        <v>621082</v>
      </c>
      <c r="B751">
        <v>77</v>
      </c>
    </row>
    <row r="752" spans="1:2" x14ac:dyDescent="0.25">
      <c r="A752">
        <v>621086</v>
      </c>
      <c r="B752">
        <v>76</v>
      </c>
    </row>
    <row r="753" spans="1:2" x14ac:dyDescent="0.25">
      <c r="A753">
        <v>621088</v>
      </c>
      <c r="B753">
        <v>77</v>
      </c>
    </row>
    <row r="754" spans="1:2" x14ac:dyDescent="0.25">
      <c r="A754">
        <v>621089</v>
      </c>
      <c r="B754">
        <v>76</v>
      </c>
    </row>
    <row r="755" spans="1:2" x14ac:dyDescent="0.25">
      <c r="A755">
        <v>621097</v>
      </c>
      <c r="B755">
        <v>78</v>
      </c>
    </row>
    <row r="756" spans="1:2" x14ac:dyDescent="0.25">
      <c r="A756">
        <v>621098</v>
      </c>
      <c r="B756">
        <v>77</v>
      </c>
    </row>
    <row r="757" spans="1:2" x14ac:dyDescent="0.25">
      <c r="A757">
        <v>621103</v>
      </c>
      <c r="B757">
        <v>76</v>
      </c>
    </row>
    <row r="758" spans="1:2" x14ac:dyDescent="0.25">
      <c r="A758">
        <v>621107</v>
      </c>
      <c r="B758">
        <v>78</v>
      </c>
    </row>
    <row r="759" spans="1:2" x14ac:dyDescent="0.25">
      <c r="A759">
        <v>621111</v>
      </c>
      <c r="B759">
        <v>74</v>
      </c>
    </row>
    <row r="760" spans="1:2" x14ac:dyDescent="0.25">
      <c r="A760">
        <v>621112</v>
      </c>
      <c r="B760">
        <v>73</v>
      </c>
    </row>
    <row r="761" spans="1:2" x14ac:dyDescent="0.25">
      <c r="A761">
        <v>621114</v>
      </c>
      <c r="B761">
        <v>76</v>
      </c>
    </row>
    <row r="762" spans="1:2" x14ac:dyDescent="0.25">
      <c r="A762">
        <v>621129</v>
      </c>
      <c r="B762">
        <v>79</v>
      </c>
    </row>
    <row r="763" spans="1:2" x14ac:dyDescent="0.25">
      <c r="A763">
        <v>621139</v>
      </c>
      <c r="B763">
        <v>75</v>
      </c>
    </row>
    <row r="764" spans="1:2" x14ac:dyDescent="0.25">
      <c r="A764">
        <v>621141</v>
      </c>
      <c r="B764">
        <v>77</v>
      </c>
    </row>
    <row r="765" spans="1:2" x14ac:dyDescent="0.25">
      <c r="A765">
        <v>621142</v>
      </c>
      <c r="B765">
        <v>78</v>
      </c>
    </row>
    <row r="766" spans="1:2" x14ac:dyDescent="0.25">
      <c r="A766">
        <v>621143</v>
      </c>
      <c r="B766">
        <v>77</v>
      </c>
    </row>
    <row r="767" spans="1:2" x14ac:dyDescent="0.25">
      <c r="A767">
        <v>621144</v>
      </c>
      <c r="B767">
        <v>73</v>
      </c>
    </row>
    <row r="768" spans="1:2" x14ac:dyDescent="0.25">
      <c r="A768">
        <v>621169</v>
      </c>
      <c r="B768">
        <v>77</v>
      </c>
    </row>
    <row r="769" spans="1:2" x14ac:dyDescent="0.25">
      <c r="A769">
        <v>621199</v>
      </c>
      <c r="B769">
        <v>72</v>
      </c>
    </row>
    <row r="770" spans="1:2" x14ac:dyDescent="0.25">
      <c r="A770">
        <v>621219</v>
      </c>
      <c r="B770">
        <v>76</v>
      </c>
    </row>
    <row r="771" spans="1:2" x14ac:dyDescent="0.25">
      <c r="A771">
        <v>621237</v>
      </c>
      <c r="B771">
        <v>74</v>
      </c>
    </row>
    <row r="772" spans="1:2" x14ac:dyDescent="0.25">
      <c r="A772">
        <v>621242</v>
      </c>
      <c r="B772">
        <v>75</v>
      </c>
    </row>
    <row r="773" spans="1:2" x14ac:dyDescent="0.25">
      <c r="A773">
        <v>621244</v>
      </c>
      <c r="B773">
        <v>72</v>
      </c>
    </row>
    <row r="774" spans="1:2" x14ac:dyDescent="0.25">
      <c r="A774">
        <v>621248</v>
      </c>
      <c r="B774">
        <v>74</v>
      </c>
    </row>
    <row r="775" spans="1:2" x14ac:dyDescent="0.25">
      <c r="A775">
        <v>621249</v>
      </c>
      <c r="B775">
        <v>74</v>
      </c>
    </row>
    <row r="776" spans="1:2" x14ac:dyDescent="0.25">
      <c r="A776">
        <v>621289</v>
      </c>
      <c r="B776">
        <v>70</v>
      </c>
    </row>
    <row r="777" spans="1:2" x14ac:dyDescent="0.25">
      <c r="A777">
        <v>621294</v>
      </c>
      <c r="B777">
        <v>75</v>
      </c>
    </row>
    <row r="778" spans="1:2" x14ac:dyDescent="0.25">
      <c r="A778">
        <v>621295</v>
      </c>
      <c r="B778">
        <v>74</v>
      </c>
    </row>
    <row r="779" spans="1:2" x14ac:dyDescent="0.25">
      <c r="A779">
        <v>621343</v>
      </c>
      <c r="B779">
        <v>76</v>
      </c>
    </row>
    <row r="780" spans="1:2" x14ac:dyDescent="0.25">
      <c r="A780">
        <v>621345</v>
      </c>
      <c r="B780">
        <v>72</v>
      </c>
    </row>
    <row r="781" spans="1:2" x14ac:dyDescent="0.25">
      <c r="A781">
        <v>621348</v>
      </c>
      <c r="B781">
        <v>75</v>
      </c>
    </row>
    <row r="782" spans="1:2" x14ac:dyDescent="0.25">
      <c r="A782">
        <v>621355</v>
      </c>
      <c r="B782">
        <v>71</v>
      </c>
    </row>
    <row r="783" spans="1:2" x14ac:dyDescent="0.25">
      <c r="A783">
        <v>621363</v>
      </c>
      <c r="B783">
        <v>75</v>
      </c>
    </row>
    <row r="784" spans="1:2" x14ac:dyDescent="0.25">
      <c r="A784">
        <v>621366</v>
      </c>
      <c r="B784">
        <v>76</v>
      </c>
    </row>
    <row r="785" spans="1:2" x14ac:dyDescent="0.25">
      <c r="A785">
        <v>621368</v>
      </c>
      <c r="B785">
        <v>78</v>
      </c>
    </row>
    <row r="786" spans="1:2" x14ac:dyDescent="0.25">
      <c r="A786">
        <v>621378</v>
      </c>
      <c r="B786">
        <v>74</v>
      </c>
    </row>
    <row r="787" spans="1:2" x14ac:dyDescent="0.25">
      <c r="A787">
        <v>621381</v>
      </c>
      <c r="B787">
        <v>74</v>
      </c>
    </row>
    <row r="788" spans="1:2" x14ac:dyDescent="0.25">
      <c r="A788">
        <v>621383</v>
      </c>
      <c r="B788">
        <v>73</v>
      </c>
    </row>
    <row r="789" spans="1:2" x14ac:dyDescent="0.25">
      <c r="A789">
        <v>621389</v>
      </c>
      <c r="B789">
        <v>73</v>
      </c>
    </row>
    <row r="790" spans="1:2" x14ac:dyDescent="0.25">
      <c r="A790">
        <v>621399</v>
      </c>
      <c r="B790">
        <v>76</v>
      </c>
    </row>
    <row r="791" spans="1:2" x14ac:dyDescent="0.25">
      <c r="A791">
        <v>621433</v>
      </c>
      <c r="B791">
        <v>72</v>
      </c>
    </row>
    <row r="792" spans="1:2" x14ac:dyDescent="0.25">
      <c r="A792">
        <v>621520</v>
      </c>
      <c r="B792">
        <v>75</v>
      </c>
    </row>
    <row r="793" spans="1:2" x14ac:dyDescent="0.25">
      <c r="A793">
        <v>621550</v>
      </c>
      <c r="B793">
        <v>74</v>
      </c>
    </row>
    <row r="794" spans="1:2" x14ac:dyDescent="0.25">
      <c r="A794">
        <v>621591</v>
      </c>
      <c r="B794">
        <v>73</v>
      </c>
    </row>
    <row r="795" spans="1:2" x14ac:dyDescent="0.25">
      <c r="A795">
        <v>621592</v>
      </c>
      <c r="B795">
        <v>74</v>
      </c>
    </row>
    <row r="796" spans="1:2" x14ac:dyDescent="0.25">
      <c r="A796">
        <v>621593</v>
      </c>
      <c r="B796">
        <v>74</v>
      </c>
    </row>
    <row r="797" spans="1:2" x14ac:dyDescent="0.25">
      <c r="A797">
        <v>621594</v>
      </c>
      <c r="B797">
        <v>73</v>
      </c>
    </row>
    <row r="798" spans="1:2" x14ac:dyDescent="0.25">
      <c r="A798">
        <v>622009</v>
      </c>
      <c r="B798">
        <v>73</v>
      </c>
    </row>
    <row r="799" spans="1:2" x14ac:dyDescent="0.25">
      <c r="A799">
        <v>622047</v>
      </c>
      <c r="B799">
        <v>72</v>
      </c>
    </row>
    <row r="800" spans="1:2" x14ac:dyDescent="0.25">
      <c r="A800">
        <v>622065</v>
      </c>
      <c r="B800">
        <v>75</v>
      </c>
    </row>
    <row r="801" spans="1:2" x14ac:dyDescent="0.25">
      <c r="A801">
        <v>622066</v>
      </c>
      <c r="B801">
        <v>73</v>
      </c>
    </row>
    <row r="802" spans="1:2" x14ac:dyDescent="0.25">
      <c r="A802">
        <v>622072</v>
      </c>
      <c r="B802">
        <v>76</v>
      </c>
    </row>
    <row r="803" spans="1:2" x14ac:dyDescent="0.25">
      <c r="A803">
        <v>622075</v>
      </c>
      <c r="B803">
        <v>77</v>
      </c>
    </row>
    <row r="804" spans="1:2" x14ac:dyDescent="0.25">
      <c r="A804">
        <v>622088</v>
      </c>
      <c r="B804">
        <v>76</v>
      </c>
    </row>
    <row r="805" spans="1:2" x14ac:dyDescent="0.25">
      <c r="A805">
        <v>622097</v>
      </c>
      <c r="B805">
        <v>76</v>
      </c>
    </row>
    <row r="806" spans="1:2" x14ac:dyDescent="0.25">
      <c r="A806">
        <v>622098</v>
      </c>
      <c r="B806">
        <v>74</v>
      </c>
    </row>
    <row r="807" spans="1:2" x14ac:dyDescent="0.25">
      <c r="A807">
        <v>622103</v>
      </c>
      <c r="B807">
        <v>71</v>
      </c>
    </row>
    <row r="808" spans="1:2" x14ac:dyDescent="0.25">
      <c r="A808">
        <v>622110</v>
      </c>
      <c r="B808">
        <v>74</v>
      </c>
    </row>
    <row r="809" spans="1:2" x14ac:dyDescent="0.25">
      <c r="A809">
        <v>622161</v>
      </c>
      <c r="B809">
        <v>73</v>
      </c>
    </row>
    <row r="810" spans="1:2" x14ac:dyDescent="0.25">
      <c r="A810">
        <v>622230</v>
      </c>
      <c r="B810">
        <v>77</v>
      </c>
    </row>
    <row r="811" spans="1:2" x14ac:dyDescent="0.25">
      <c r="A811">
        <v>622250</v>
      </c>
      <c r="B811">
        <v>75</v>
      </c>
    </row>
    <row r="812" spans="1:2" x14ac:dyDescent="0.25">
      <c r="A812">
        <v>622251</v>
      </c>
      <c r="B812">
        <v>75</v>
      </c>
    </row>
    <row r="813" spans="1:2" x14ac:dyDescent="0.25">
      <c r="A813">
        <v>622253</v>
      </c>
      <c r="B813">
        <v>74</v>
      </c>
    </row>
    <row r="814" spans="1:2" x14ac:dyDescent="0.25">
      <c r="A814">
        <v>622256</v>
      </c>
      <c r="B814">
        <v>78</v>
      </c>
    </row>
    <row r="815" spans="1:2" x14ac:dyDescent="0.25">
      <c r="A815">
        <v>622259</v>
      </c>
      <c r="B815">
        <v>79</v>
      </c>
    </row>
    <row r="816" spans="1:2" x14ac:dyDescent="0.25">
      <c r="A816">
        <v>622268</v>
      </c>
      <c r="B816">
        <v>69</v>
      </c>
    </row>
    <row r="817" spans="1:2" x14ac:dyDescent="0.25">
      <c r="A817">
        <v>622273</v>
      </c>
      <c r="B817">
        <v>73</v>
      </c>
    </row>
    <row r="818" spans="1:2" x14ac:dyDescent="0.25">
      <c r="A818">
        <v>622319</v>
      </c>
      <c r="B818">
        <v>70</v>
      </c>
    </row>
    <row r="819" spans="1:2" x14ac:dyDescent="0.25">
      <c r="A819">
        <v>622333</v>
      </c>
      <c r="B819">
        <v>72</v>
      </c>
    </row>
    <row r="820" spans="1:2" x14ac:dyDescent="0.25">
      <c r="A820">
        <v>622338</v>
      </c>
      <c r="B820">
        <v>74</v>
      </c>
    </row>
    <row r="821" spans="1:2" x14ac:dyDescent="0.25">
      <c r="A821">
        <v>622344</v>
      </c>
      <c r="B821">
        <v>71</v>
      </c>
    </row>
    <row r="822" spans="1:2" x14ac:dyDescent="0.25">
      <c r="A822">
        <v>622353</v>
      </c>
      <c r="B822">
        <v>75</v>
      </c>
    </row>
    <row r="823" spans="1:2" x14ac:dyDescent="0.25">
      <c r="A823">
        <v>622415</v>
      </c>
      <c r="B823">
        <v>72</v>
      </c>
    </row>
    <row r="824" spans="1:2" x14ac:dyDescent="0.25">
      <c r="A824">
        <v>622426</v>
      </c>
      <c r="B824">
        <v>72</v>
      </c>
    </row>
    <row r="825" spans="1:2" x14ac:dyDescent="0.25">
      <c r="A825">
        <v>622459</v>
      </c>
      <c r="B825">
        <v>75</v>
      </c>
    </row>
    <row r="826" spans="1:2" x14ac:dyDescent="0.25">
      <c r="A826">
        <v>622464</v>
      </c>
      <c r="B826">
        <v>72</v>
      </c>
    </row>
    <row r="827" spans="1:2" x14ac:dyDescent="0.25">
      <c r="A827">
        <v>622491</v>
      </c>
      <c r="B827">
        <v>74</v>
      </c>
    </row>
    <row r="828" spans="1:2" x14ac:dyDescent="0.25">
      <c r="A828">
        <v>622492</v>
      </c>
      <c r="B828">
        <v>74</v>
      </c>
    </row>
    <row r="829" spans="1:2" x14ac:dyDescent="0.25">
      <c r="A829">
        <v>622503</v>
      </c>
      <c r="B829">
        <v>73</v>
      </c>
    </row>
    <row r="830" spans="1:2" x14ac:dyDescent="0.25">
      <c r="A830">
        <v>622554</v>
      </c>
      <c r="B830">
        <v>73</v>
      </c>
    </row>
    <row r="831" spans="1:2" x14ac:dyDescent="0.25">
      <c r="A831">
        <v>622556</v>
      </c>
      <c r="B831">
        <v>72</v>
      </c>
    </row>
    <row r="832" spans="1:2" x14ac:dyDescent="0.25">
      <c r="A832">
        <v>622569</v>
      </c>
      <c r="B832">
        <v>68</v>
      </c>
    </row>
    <row r="833" spans="1:2" x14ac:dyDescent="0.25">
      <c r="A833">
        <v>622603</v>
      </c>
      <c r="B833">
        <v>73</v>
      </c>
    </row>
    <row r="834" spans="1:2" x14ac:dyDescent="0.25">
      <c r="A834">
        <v>622606</v>
      </c>
      <c r="B834">
        <v>74</v>
      </c>
    </row>
    <row r="835" spans="1:2" x14ac:dyDescent="0.25">
      <c r="A835">
        <v>622608</v>
      </c>
      <c r="B835">
        <v>73</v>
      </c>
    </row>
    <row r="836" spans="1:2" x14ac:dyDescent="0.25">
      <c r="A836">
        <v>622661</v>
      </c>
      <c r="B836">
        <v>72</v>
      </c>
    </row>
    <row r="837" spans="1:2" x14ac:dyDescent="0.25">
      <c r="A837">
        <v>622663</v>
      </c>
      <c r="B837">
        <v>74</v>
      </c>
    </row>
    <row r="838" spans="1:2" x14ac:dyDescent="0.25">
      <c r="A838">
        <v>622693</v>
      </c>
      <c r="B838">
        <v>74</v>
      </c>
    </row>
    <row r="839" spans="1:2" x14ac:dyDescent="0.25">
      <c r="A839">
        <v>622694</v>
      </c>
      <c r="B839">
        <v>73</v>
      </c>
    </row>
    <row r="840" spans="1:2" x14ac:dyDescent="0.25">
      <c r="A840">
        <v>622703</v>
      </c>
      <c r="B840">
        <v>71</v>
      </c>
    </row>
    <row r="841" spans="1:2" x14ac:dyDescent="0.25">
      <c r="A841">
        <v>622739</v>
      </c>
      <c r="B841">
        <v>71</v>
      </c>
    </row>
    <row r="842" spans="1:2" x14ac:dyDescent="0.25">
      <c r="A842">
        <v>622742</v>
      </c>
      <c r="B842">
        <v>74</v>
      </c>
    </row>
    <row r="843" spans="1:2" x14ac:dyDescent="0.25">
      <c r="A843">
        <v>622747</v>
      </c>
      <c r="B843">
        <v>74</v>
      </c>
    </row>
    <row r="844" spans="1:2" x14ac:dyDescent="0.25">
      <c r="A844">
        <v>622766</v>
      </c>
      <c r="B844">
        <v>72</v>
      </c>
    </row>
    <row r="845" spans="1:2" x14ac:dyDescent="0.25">
      <c r="A845">
        <v>622772</v>
      </c>
      <c r="B845">
        <v>76</v>
      </c>
    </row>
    <row r="846" spans="1:2" x14ac:dyDescent="0.25">
      <c r="A846">
        <v>622774</v>
      </c>
      <c r="B846">
        <v>75</v>
      </c>
    </row>
    <row r="847" spans="1:2" x14ac:dyDescent="0.25">
      <c r="A847">
        <v>622780</v>
      </c>
      <c r="B847">
        <v>80</v>
      </c>
    </row>
    <row r="848" spans="1:2" x14ac:dyDescent="0.25">
      <c r="A848">
        <v>622786</v>
      </c>
      <c r="B848">
        <v>76</v>
      </c>
    </row>
    <row r="849" spans="1:2" x14ac:dyDescent="0.25">
      <c r="A849">
        <v>622795</v>
      </c>
      <c r="B849">
        <v>76</v>
      </c>
    </row>
    <row r="850" spans="1:2" x14ac:dyDescent="0.25">
      <c r="A850">
        <v>622797</v>
      </c>
      <c r="B850">
        <v>74</v>
      </c>
    </row>
    <row r="851" spans="1:2" x14ac:dyDescent="0.25">
      <c r="A851">
        <v>622864</v>
      </c>
      <c r="B851">
        <v>72</v>
      </c>
    </row>
    <row r="852" spans="1:2" x14ac:dyDescent="0.25">
      <c r="A852">
        <v>623149</v>
      </c>
      <c r="B852">
        <v>75</v>
      </c>
    </row>
    <row r="853" spans="1:2" x14ac:dyDescent="0.25">
      <c r="A853">
        <v>623167</v>
      </c>
      <c r="B853">
        <v>75</v>
      </c>
    </row>
    <row r="854" spans="1:2" x14ac:dyDescent="0.25">
      <c r="A854">
        <v>623168</v>
      </c>
      <c r="B854">
        <v>70</v>
      </c>
    </row>
    <row r="855" spans="1:2" x14ac:dyDescent="0.25">
      <c r="A855">
        <v>623211</v>
      </c>
      <c r="B855">
        <v>75</v>
      </c>
    </row>
    <row r="856" spans="1:2" x14ac:dyDescent="0.25">
      <c r="A856">
        <v>623352</v>
      </c>
      <c r="B856">
        <v>71</v>
      </c>
    </row>
    <row r="857" spans="1:2" x14ac:dyDescent="0.25">
      <c r="A857">
        <v>623352</v>
      </c>
      <c r="B857">
        <v>75</v>
      </c>
    </row>
    <row r="858" spans="1:2" x14ac:dyDescent="0.25">
      <c r="A858">
        <v>623354</v>
      </c>
      <c r="B858">
        <v>75</v>
      </c>
    </row>
    <row r="859" spans="1:2" x14ac:dyDescent="0.25">
      <c r="A859">
        <v>623362</v>
      </c>
      <c r="B859">
        <v>77</v>
      </c>
    </row>
    <row r="860" spans="1:2" x14ac:dyDescent="0.25">
      <c r="A860">
        <v>623364</v>
      </c>
      <c r="B860">
        <v>80</v>
      </c>
    </row>
    <row r="861" spans="1:2" x14ac:dyDescent="0.25">
      <c r="A861">
        <v>623381</v>
      </c>
      <c r="B861">
        <v>72</v>
      </c>
    </row>
    <row r="862" spans="1:2" x14ac:dyDescent="0.25">
      <c r="A862">
        <v>623402</v>
      </c>
      <c r="B862">
        <v>73</v>
      </c>
    </row>
    <row r="863" spans="1:2" x14ac:dyDescent="0.25">
      <c r="A863">
        <v>623412</v>
      </c>
      <c r="B863">
        <v>72</v>
      </c>
    </row>
    <row r="864" spans="1:2" x14ac:dyDescent="0.25">
      <c r="A864">
        <v>623430</v>
      </c>
      <c r="B864">
        <v>69</v>
      </c>
    </row>
    <row r="865" spans="1:2" x14ac:dyDescent="0.25">
      <c r="A865">
        <v>623433</v>
      </c>
      <c r="B865">
        <v>76</v>
      </c>
    </row>
    <row r="866" spans="1:2" x14ac:dyDescent="0.25">
      <c r="A866">
        <v>623437</v>
      </c>
      <c r="B866">
        <v>76</v>
      </c>
    </row>
    <row r="867" spans="1:2" x14ac:dyDescent="0.25">
      <c r="A867">
        <v>623441</v>
      </c>
      <c r="B867">
        <v>76</v>
      </c>
    </row>
    <row r="868" spans="1:2" x14ac:dyDescent="0.25">
      <c r="A868">
        <v>623449</v>
      </c>
      <c r="B868">
        <v>78</v>
      </c>
    </row>
    <row r="869" spans="1:2" x14ac:dyDescent="0.25">
      <c r="A869">
        <v>623451</v>
      </c>
      <c r="B869">
        <v>74</v>
      </c>
    </row>
    <row r="870" spans="1:2" x14ac:dyDescent="0.25">
      <c r="A870">
        <v>623454</v>
      </c>
      <c r="B870">
        <v>75</v>
      </c>
    </row>
    <row r="871" spans="1:2" x14ac:dyDescent="0.25">
      <c r="A871">
        <v>623465</v>
      </c>
      <c r="B871">
        <v>74</v>
      </c>
    </row>
    <row r="872" spans="1:2" x14ac:dyDescent="0.25">
      <c r="A872">
        <v>623470</v>
      </c>
      <c r="B872">
        <v>74</v>
      </c>
    </row>
    <row r="873" spans="1:2" x14ac:dyDescent="0.25">
      <c r="A873">
        <v>623474</v>
      </c>
      <c r="B873">
        <v>75</v>
      </c>
    </row>
    <row r="874" spans="1:2" x14ac:dyDescent="0.25">
      <c r="A874">
        <v>623485</v>
      </c>
      <c r="B874">
        <v>78</v>
      </c>
    </row>
    <row r="875" spans="1:2" x14ac:dyDescent="0.25">
      <c r="A875">
        <v>623507</v>
      </c>
      <c r="B875">
        <v>75</v>
      </c>
    </row>
    <row r="876" spans="1:2" x14ac:dyDescent="0.25">
      <c r="A876">
        <v>623520</v>
      </c>
      <c r="B876">
        <v>71</v>
      </c>
    </row>
    <row r="877" spans="1:2" x14ac:dyDescent="0.25">
      <c r="A877">
        <v>623526</v>
      </c>
      <c r="B877">
        <v>74</v>
      </c>
    </row>
    <row r="878" spans="1:2" x14ac:dyDescent="0.25">
      <c r="A878">
        <v>623911</v>
      </c>
      <c r="B878">
        <v>68</v>
      </c>
    </row>
    <row r="879" spans="1:2" x14ac:dyDescent="0.25">
      <c r="A879">
        <v>623979</v>
      </c>
      <c r="B879">
        <v>76</v>
      </c>
    </row>
    <row r="880" spans="1:2" x14ac:dyDescent="0.25">
      <c r="A880">
        <v>623985</v>
      </c>
      <c r="B880">
        <v>75</v>
      </c>
    </row>
    <row r="881" spans="1:2" x14ac:dyDescent="0.25">
      <c r="A881">
        <v>624000</v>
      </c>
      <c r="B881">
        <v>72</v>
      </c>
    </row>
    <row r="882" spans="1:2" x14ac:dyDescent="0.25">
      <c r="A882">
        <v>624133</v>
      </c>
      <c r="B882">
        <v>73</v>
      </c>
    </row>
    <row r="883" spans="1:2" x14ac:dyDescent="0.25">
      <c r="A883">
        <v>624417</v>
      </c>
      <c r="B883">
        <v>71</v>
      </c>
    </row>
    <row r="884" spans="1:2" x14ac:dyDescent="0.25">
      <c r="A884">
        <v>624418</v>
      </c>
      <c r="B884">
        <v>76</v>
      </c>
    </row>
    <row r="885" spans="1:2" x14ac:dyDescent="0.25">
      <c r="A885">
        <v>624420</v>
      </c>
      <c r="B885">
        <v>74</v>
      </c>
    </row>
    <row r="886" spans="1:2" x14ac:dyDescent="0.25">
      <c r="A886">
        <v>624427</v>
      </c>
      <c r="B886">
        <v>77</v>
      </c>
    </row>
    <row r="887" spans="1:2" x14ac:dyDescent="0.25">
      <c r="A887">
        <v>624431</v>
      </c>
      <c r="B887">
        <v>70</v>
      </c>
    </row>
    <row r="888" spans="1:2" x14ac:dyDescent="0.25">
      <c r="A888">
        <v>624507</v>
      </c>
      <c r="B888">
        <v>74</v>
      </c>
    </row>
    <row r="889" spans="1:2" x14ac:dyDescent="0.25">
      <c r="A889">
        <v>624519</v>
      </c>
      <c r="B889">
        <v>74</v>
      </c>
    </row>
    <row r="890" spans="1:2" x14ac:dyDescent="0.25">
      <c r="A890">
        <v>624522</v>
      </c>
      <c r="B890">
        <v>73</v>
      </c>
    </row>
    <row r="891" spans="1:2" x14ac:dyDescent="0.25">
      <c r="A891">
        <v>624523</v>
      </c>
      <c r="B891">
        <v>71</v>
      </c>
    </row>
    <row r="892" spans="1:2" x14ac:dyDescent="0.25">
      <c r="A892">
        <v>624526</v>
      </c>
      <c r="B892">
        <v>73</v>
      </c>
    </row>
    <row r="893" spans="1:2" x14ac:dyDescent="0.25">
      <c r="A893">
        <v>624573</v>
      </c>
      <c r="B893">
        <v>75</v>
      </c>
    </row>
    <row r="894" spans="1:2" x14ac:dyDescent="0.25">
      <c r="A894">
        <v>624586</v>
      </c>
      <c r="B894">
        <v>78</v>
      </c>
    </row>
    <row r="895" spans="1:2" x14ac:dyDescent="0.25">
      <c r="A895">
        <v>624645</v>
      </c>
      <c r="B895">
        <v>71</v>
      </c>
    </row>
    <row r="896" spans="1:2" x14ac:dyDescent="0.25">
      <c r="A896">
        <v>624647</v>
      </c>
      <c r="B896">
        <v>72</v>
      </c>
    </row>
    <row r="897" spans="1:2" x14ac:dyDescent="0.25">
      <c r="A897">
        <v>624980</v>
      </c>
      <c r="B897">
        <v>74</v>
      </c>
    </row>
    <row r="898" spans="1:2" x14ac:dyDescent="0.25">
      <c r="A898">
        <v>625068</v>
      </c>
      <c r="B898">
        <v>74</v>
      </c>
    </row>
    <row r="899" spans="1:2" x14ac:dyDescent="0.25">
      <c r="A899">
        <v>625349</v>
      </c>
      <c r="B899">
        <v>72</v>
      </c>
    </row>
    <row r="900" spans="1:2" x14ac:dyDescent="0.25">
      <c r="A900">
        <v>625510</v>
      </c>
      <c r="B900">
        <v>71</v>
      </c>
    </row>
    <row r="901" spans="1:2" x14ac:dyDescent="0.25">
      <c r="A901">
        <v>625643</v>
      </c>
      <c r="B901">
        <v>73</v>
      </c>
    </row>
    <row r="902" spans="1:2" x14ac:dyDescent="0.25">
      <c r="A902">
        <v>626843</v>
      </c>
      <c r="B902">
        <v>70</v>
      </c>
    </row>
    <row r="903" spans="1:2" x14ac:dyDescent="0.25">
      <c r="A903">
        <v>626927</v>
      </c>
      <c r="B903">
        <v>72</v>
      </c>
    </row>
    <row r="904" spans="1:2" x14ac:dyDescent="0.25">
      <c r="A904">
        <v>626929</v>
      </c>
      <c r="B904">
        <v>73</v>
      </c>
    </row>
    <row r="905" spans="1:2" x14ac:dyDescent="0.25">
      <c r="A905">
        <v>626943</v>
      </c>
      <c r="B905">
        <v>80</v>
      </c>
    </row>
    <row r="906" spans="1:2" x14ac:dyDescent="0.25">
      <c r="A906">
        <v>627218</v>
      </c>
      <c r="B906">
        <v>72</v>
      </c>
    </row>
    <row r="907" spans="1:2" x14ac:dyDescent="0.25">
      <c r="A907">
        <v>627392</v>
      </c>
      <c r="B907">
        <v>72</v>
      </c>
    </row>
    <row r="908" spans="1:2" x14ac:dyDescent="0.25">
      <c r="A908">
        <v>627393</v>
      </c>
      <c r="B908">
        <v>71</v>
      </c>
    </row>
    <row r="909" spans="1:2" x14ac:dyDescent="0.25">
      <c r="A909">
        <v>627697</v>
      </c>
      <c r="B909">
        <v>76</v>
      </c>
    </row>
    <row r="910" spans="1:2" x14ac:dyDescent="0.25">
      <c r="A910">
        <v>627893</v>
      </c>
      <c r="B910">
        <v>73</v>
      </c>
    </row>
    <row r="911" spans="1:2" x14ac:dyDescent="0.25">
      <c r="A911">
        <v>628015</v>
      </c>
      <c r="B911">
        <v>77</v>
      </c>
    </row>
    <row r="912" spans="1:2" x14ac:dyDescent="0.25">
      <c r="A912">
        <v>628317</v>
      </c>
      <c r="B912">
        <v>73</v>
      </c>
    </row>
    <row r="913" spans="1:2" x14ac:dyDescent="0.25">
      <c r="A913">
        <v>628327</v>
      </c>
      <c r="B913">
        <v>73</v>
      </c>
    </row>
    <row r="914" spans="1:2" x14ac:dyDescent="0.25">
      <c r="A914">
        <v>628333</v>
      </c>
      <c r="B914">
        <v>72</v>
      </c>
    </row>
    <row r="915" spans="1:2" x14ac:dyDescent="0.25">
      <c r="A915">
        <v>628341</v>
      </c>
      <c r="B915">
        <v>70</v>
      </c>
    </row>
    <row r="916" spans="1:2" x14ac:dyDescent="0.25">
      <c r="A916">
        <v>628345</v>
      </c>
      <c r="B916">
        <v>74</v>
      </c>
    </row>
    <row r="917" spans="1:2" x14ac:dyDescent="0.25">
      <c r="A917">
        <v>628452</v>
      </c>
      <c r="B917">
        <v>74</v>
      </c>
    </row>
    <row r="918" spans="1:2" x14ac:dyDescent="0.25">
      <c r="A918">
        <v>628708</v>
      </c>
      <c r="B918">
        <v>74</v>
      </c>
    </row>
    <row r="919" spans="1:2" x14ac:dyDescent="0.25">
      <c r="A919">
        <v>628709</v>
      </c>
      <c r="B919">
        <v>75</v>
      </c>
    </row>
    <row r="920" spans="1:2" x14ac:dyDescent="0.25">
      <c r="A920">
        <v>628711</v>
      </c>
      <c r="B920">
        <v>72</v>
      </c>
    </row>
    <row r="921" spans="1:2" x14ac:dyDescent="0.25">
      <c r="A921">
        <v>629498</v>
      </c>
      <c r="B921">
        <v>81</v>
      </c>
    </row>
    <row r="922" spans="1:2" x14ac:dyDescent="0.25">
      <c r="A922">
        <v>629500</v>
      </c>
      <c r="B922">
        <v>73</v>
      </c>
    </row>
    <row r="923" spans="1:2" x14ac:dyDescent="0.25">
      <c r="A923">
        <v>629845</v>
      </c>
      <c r="B923">
        <v>75</v>
      </c>
    </row>
    <row r="924" spans="1:2" x14ac:dyDescent="0.25">
      <c r="A924">
        <v>630023</v>
      </c>
      <c r="B924">
        <v>74</v>
      </c>
    </row>
    <row r="925" spans="1:2" x14ac:dyDescent="0.25">
      <c r="A925">
        <v>630263</v>
      </c>
      <c r="B925">
        <v>76</v>
      </c>
    </row>
    <row r="926" spans="1:2" x14ac:dyDescent="0.25">
      <c r="A926">
        <v>631229</v>
      </c>
      <c r="B926">
        <v>73</v>
      </c>
    </row>
    <row r="927" spans="1:2" x14ac:dyDescent="0.25">
      <c r="A927">
        <v>634323</v>
      </c>
      <c r="B927">
        <v>69</v>
      </c>
    </row>
    <row r="928" spans="1:2" x14ac:dyDescent="0.25">
      <c r="A928">
        <v>634325</v>
      </c>
      <c r="B928">
        <v>74</v>
      </c>
    </row>
    <row r="929" spans="1:2" x14ac:dyDescent="0.25">
      <c r="A929">
        <v>639238</v>
      </c>
      <c r="B929">
        <v>75</v>
      </c>
    </row>
    <row r="930" spans="1:2" x14ac:dyDescent="0.25">
      <c r="A930">
        <v>639373</v>
      </c>
      <c r="B930">
        <v>75</v>
      </c>
    </row>
    <row r="931" spans="1:2" x14ac:dyDescent="0.25">
      <c r="A931">
        <v>640444</v>
      </c>
      <c r="B931">
        <v>73</v>
      </c>
    </row>
    <row r="932" spans="1:2" x14ac:dyDescent="0.25">
      <c r="A932">
        <v>640448</v>
      </c>
      <c r="B932">
        <v>74</v>
      </c>
    </row>
    <row r="933" spans="1:2" x14ac:dyDescent="0.25">
      <c r="A933">
        <v>640451</v>
      </c>
      <c r="B933">
        <v>75</v>
      </c>
    </row>
    <row r="934" spans="1:2" x14ac:dyDescent="0.25">
      <c r="A934">
        <v>640454</v>
      </c>
      <c r="B934">
        <v>76</v>
      </c>
    </row>
    <row r="935" spans="1:2" x14ac:dyDescent="0.25">
      <c r="A935">
        <v>640455</v>
      </c>
      <c r="B935">
        <v>77</v>
      </c>
    </row>
    <row r="936" spans="1:2" x14ac:dyDescent="0.25">
      <c r="A936">
        <v>640460</v>
      </c>
      <c r="B936">
        <v>73</v>
      </c>
    </row>
    <row r="937" spans="1:2" x14ac:dyDescent="0.25">
      <c r="A937">
        <v>640462</v>
      </c>
      <c r="B937">
        <v>79</v>
      </c>
    </row>
    <row r="938" spans="1:2" x14ac:dyDescent="0.25">
      <c r="A938">
        <v>640470</v>
      </c>
      <c r="B938">
        <v>73</v>
      </c>
    </row>
    <row r="939" spans="1:2" x14ac:dyDescent="0.25">
      <c r="A939">
        <v>640485</v>
      </c>
      <c r="B939">
        <v>72</v>
      </c>
    </row>
    <row r="940" spans="1:2" x14ac:dyDescent="0.25">
      <c r="A940">
        <v>640902</v>
      </c>
      <c r="B940">
        <v>73</v>
      </c>
    </row>
    <row r="941" spans="1:2" x14ac:dyDescent="0.25">
      <c r="A941">
        <v>640959</v>
      </c>
      <c r="B941">
        <v>72</v>
      </c>
    </row>
    <row r="942" spans="1:2" x14ac:dyDescent="0.25">
      <c r="A942">
        <v>641149</v>
      </c>
      <c r="B942">
        <v>77</v>
      </c>
    </row>
    <row r="943" spans="1:2" x14ac:dyDescent="0.25">
      <c r="A943">
        <v>641154</v>
      </c>
      <c r="B943">
        <v>76</v>
      </c>
    </row>
    <row r="944" spans="1:2" x14ac:dyDescent="0.25">
      <c r="A944">
        <v>641300</v>
      </c>
      <c r="B944">
        <v>76</v>
      </c>
    </row>
    <row r="945" spans="1:2" x14ac:dyDescent="0.25">
      <c r="A945">
        <v>641302</v>
      </c>
      <c r="B945">
        <v>74</v>
      </c>
    </row>
    <row r="946" spans="1:2" x14ac:dyDescent="0.25">
      <c r="A946">
        <v>641312</v>
      </c>
      <c r="B946">
        <v>78</v>
      </c>
    </row>
    <row r="947" spans="1:2" x14ac:dyDescent="0.25">
      <c r="A947">
        <v>641329</v>
      </c>
      <c r="B947">
        <v>78</v>
      </c>
    </row>
    <row r="948" spans="1:2" x14ac:dyDescent="0.25">
      <c r="A948">
        <v>641343</v>
      </c>
      <c r="B948">
        <v>71</v>
      </c>
    </row>
    <row r="949" spans="1:2" x14ac:dyDescent="0.25">
      <c r="A949">
        <v>641360</v>
      </c>
      <c r="B949">
        <v>76</v>
      </c>
    </row>
    <row r="950" spans="1:2" x14ac:dyDescent="0.25">
      <c r="A950">
        <v>641372</v>
      </c>
      <c r="B950">
        <v>77</v>
      </c>
    </row>
    <row r="951" spans="1:2" x14ac:dyDescent="0.25">
      <c r="A951">
        <v>641386</v>
      </c>
      <c r="B951">
        <v>76</v>
      </c>
    </row>
    <row r="952" spans="1:2" x14ac:dyDescent="0.25">
      <c r="A952">
        <v>641394</v>
      </c>
      <c r="B952">
        <v>73</v>
      </c>
    </row>
    <row r="953" spans="1:2" x14ac:dyDescent="0.25">
      <c r="A953">
        <v>641401</v>
      </c>
      <c r="B953">
        <v>78</v>
      </c>
    </row>
    <row r="954" spans="1:2" x14ac:dyDescent="0.25">
      <c r="A954">
        <v>641409</v>
      </c>
      <c r="B954">
        <v>73</v>
      </c>
    </row>
    <row r="955" spans="1:2" x14ac:dyDescent="0.25">
      <c r="A955">
        <v>641416</v>
      </c>
      <c r="B955">
        <v>74</v>
      </c>
    </row>
    <row r="956" spans="1:2" x14ac:dyDescent="0.25">
      <c r="A956">
        <v>641420</v>
      </c>
      <c r="B956">
        <v>75</v>
      </c>
    </row>
    <row r="957" spans="1:2" x14ac:dyDescent="0.25">
      <c r="A957">
        <v>641427</v>
      </c>
      <c r="B957">
        <v>73</v>
      </c>
    </row>
    <row r="958" spans="1:2" x14ac:dyDescent="0.25">
      <c r="A958">
        <v>641432</v>
      </c>
      <c r="B958">
        <v>68</v>
      </c>
    </row>
    <row r="959" spans="1:2" x14ac:dyDescent="0.25">
      <c r="A959">
        <v>641447</v>
      </c>
      <c r="B959">
        <v>75</v>
      </c>
    </row>
    <row r="960" spans="1:2" x14ac:dyDescent="0.25">
      <c r="A960">
        <v>641461</v>
      </c>
      <c r="B960">
        <v>76</v>
      </c>
    </row>
    <row r="961" spans="1:2" x14ac:dyDescent="0.25">
      <c r="A961">
        <v>641464</v>
      </c>
      <c r="B961">
        <v>73</v>
      </c>
    </row>
    <row r="962" spans="1:2" x14ac:dyDescent="0.25">
      <c r="A962">
        <v>641470</v>
      </c>
      <c r="B962">
        <v>75</v>
      </c>
    </row>
    <row r="963" spans="1:2" x14ac:dyDescent="0.25">
      <c r="A963">
        <v>641482</v>
      </c>
      <c r="B963">
        <v>71</v>
      </c>
    </row>
    <row r="964" spans="1:2" x14ac:dyDescent="0.25">
      <c r="A964">
        <v>641501</v>
      </c>
      <c r="B964">
        <v>72</v>
      </c>
    </row>
    <row r="965" spans="1:2" x14ac:dyDescent="0.25">
      <c r="A965">
        <v>641506</v>
      </c>
      <c r="B965">
        <v>75</v>
      </c>
    </row>
    <row r="966" spans="1:2" x14ac:dyDescent="0.25">
      <c r="A966">
        <v>641525</v>
      </c>
      <c r="B966">
        <v>74</v>
      </c>
    </row>
    <row r="967" spans="1:2" x14ac:dyDescent="0.25">
      <c r="A967">
        <v>641538</v>
      </c>
      <c r="B967">
        <v>76</v>
      </c>
    </row>
    <row r="968" spans="1:2" x14ac:dyDescent="0.25">
      <c r="A968">
        <v>641540</v>
      </c>
      <c r="B968">
        <v>76</v>
      </c>
    </row>
    <row r="969" spans="1:2" x14ac:dyDescent="0.25">
      <c r="A969">
        <v>641541</v>
      </c>
      <c r="B969">
        <v>76</v>
      </c>
    </row>
    <row r="970" spans="1:2" x14ac:dyDescent="0.25">
      <c r="A970">
        <v>641569</v>
      </c>
      <c r="B970">
        <v>68</v>
      </c>
    </row>
    <row r="971" spans="1:2" x14ac:dyDescent="0.25">
      <c r="A971">
        <v>641575</v>
      </c>
      <c r="B971">
        <v>74</v>
      </c>
    </row>
    <row r="972" spans="1:2" x14ac:dyDescent="0.25">
      <c r="A972">
        <v>641576</v>
      </c>
      <c r="B972">
        <v>76</v>
      </c>
    </row>
    <row r="973" spans="1:2" x14ac:dyDescent="0.25">
      <c r="A973">
        <v>641582</v>
      </c>
      <c r="B973">
        <v>72</v>
      </c>
    </row>
    <row r="974" spans="1:2" x14ac:dyDescent="0.25">
      <c r="A974">
        <v>641585</v>
      </c>
      <c r="B974">
        <v>72</v>
      </c>
    </row>
    <row r="975" spans="1:2" x14ac:dyDescent="0.25">
      <c r="A975">
        <v>641627</v>
      </c>
      <c r="B975">
        <v>71</v>
      </c>
    </row>
    <row r="976" spans="1:2" x14ac:dyDescent="0.25">
      <c r="A976">
        <v>641632</v>
      </c>
      <c r="B976">
        <v>76</v>
      </c>
    </row>
    <row r="977" spans="1:2" x14ac:dyDescent="0.25">
      <c r="A977">
        <v>641645</v>
      </c>
      <c r="B977">
        <v>70</v>
      </c>
    </row>
    <row r="978" spans="1:2" x14ac:dyDescent="0.25">
      <c r="A978">
        <v>641646</v>
      </c>
      <c r="B978">
        <v>77</v>
      </c>
    </row>
    <row r="979" spans="1:2" x14ac:dyDescent="0.25">
      <c r="A979">
        <v>641656</v>
      </c>
      <c r="B979">
        <v>73</v>
      </c>
    </row>
    <row r="980" spans="1:2" x14ac:dyDescent="0.25">
      <c r="A980">
        <v>641658</v>
      </c>
      <c r="B980">
        <v>71</v>
      </c>
    </row>
    <row r="981" spans="1:2" x14ac:dyDescent="0.25">
      <c r="A981">
        <v>641672</v>
      </c>
      <c r="B981">
        <v>73</v>
      </c>
    </row>
    <row r="982" spans="1:2" x14ac:dyDescent="0.25">
      <c r="A982">
        <v>641682</v>
      </c>
      <c r="B982">
        <v>75</v>
      </c>
    </row>
    <row r="983" spans="1:2" x14ac:dyDescent="0.25">
      <c r="A983">
        <v>641703</v>
      </c>
      <c r="B983">
        <v>74</v>
      </c>
    </row>
    <row r="984" spans="1:2" x14ac:dyDescent="0.25">
      <c r="A984">
        <v>641709</v>
      </c>
      <c r="B984">
        <v>81</v>
      </c>
    </row>
    <row r="985" spans="1:2" x14ac:dyDescent="0.25">
      <c r="A985">
        <v>641712</v>
      </c>
      <c r="B985">
        <v>77</v>
      </c>
    </row>
    <row r="986" spans="1:2" x14ac:dyDescent="0.25">
      <c r="A986">
        <v>641726</v>
      </c>
      <c r="B986">
        <v>72</v>
      </c>
    </row>
    <row r="987" spans="1:2" x14ac:dyDescent="0.25">
      <c r="A987">
        <v>641729</v>
      </c>
      <c r="B987">
        <v>75</v>
      </c>
    </row>
    <row r="988" spans="1:2" x14ac:dyDescent="0.25">
      <c r="A988">
        <v>641733</v>
      </c>
      <c r="B988">
        <v>73</v>
      </c>
    </row>
    <row r="989" spans="1:2" x14ac:dyDescent="0.25">
      <c r="A989">
        <v>641739</v>
      </c>
      <c r="B989">
        <v>72</v>
      </c>
    </row>
    <row r="990" spans="1:2" x14ac:dyDescent="0.25">
      <c r="A990">
        <v>641743</v>
      </c>
      <c r="B990">
        <v>72</v>
      </c>
    </row>
    <row r="991" spans="1:2" x14ac:dyDescent="0.25">
      <c r="A991">
        <v>641745</v>
      </c>
      <c r="B991">
        <v>77</v>
      </c>
    </row>
    <row r="992" spans="1:2" x14ac:dyDescent="0.25">
      <c r="A992">
        <v>641750</v>
      </c>
      <c r="B992">
        <v>75</v>
      </c>
    </row>
    <row r="993" spans="1:2" x14ac:dyDescent="0.25">
      <c r="A993">
        <v>641754</v>
      </c>
      <c r="B993">
        <v>73</v>
      </c>
    </row>
    <row r="994" spans="1:2" x14ac:dyDescent="0.25">
      <c r="A994">
        <v>641755</v>
      </c>
      <c r="B994">
        <v>76</v>
      </c>
    </row>
    <row r="995" spans="1:2" x14ac:dyDescent="0.25">
      <c r="A995">
        <v>641771</v>
      </c>
      <c r="B995">
        <v>75</v>
      </c>
    </row>
    <row r="996" spans="1:2" x14ac:dyDescent="0.25">
      <c r="A996">
        <v>641772</v>
      </c>
      <c r="B996">
        <v>77</v>
      </c>
    </row>
    <row r="997" spans="1:2" x14ac:dyDescent="0.25">
      <c r="A997">
        <v>641778</v>
      </c>
      <c r="B997">
        <v>75</v>
      </c>
    </row>
    <row r="998" spans="1:2" x14ac:dyDescent="0.25">
      <c r="A998">
        <v>641793</v>
      </c>
      <c r="B998">
        <v>76</v>
      </c>
    </row>
    <row r="999" spans="1:2" x14ac:dyDescent="0.25">
      <c r="A999">
        <v>641816</v>
      </c>
      <c r="B999">
        <v>75</v>
      </c>
    </row>
    <row r="1000" spans="1:2" x14ac:dyDescent="0.25">
      <c r="A1000">
        <v>641835</v>
      </c>
      <c r="B1000">
        <v>75</v>
      </c>
    </row>
    <row r="1001" spans="1:2" x14ac:dyDescent="0.25">
      <c r="A1001">
        <v>641838</v>
      </c>
      <c r="B1001">
        <v>75</v>
      </c>
    </row>
    <row r="1002" spans="1:2" x14ac:dyDescent="0.25">
      <c r="A1002">
        <v>641849</v>
      </c>
      <c r="B1002">
        <v>75</v>
      </c>
    </row>
    <row r="1003" spans="1:2" x14ac:dyDescent="0.25">
      <c r="A1003">
        <v>641850</v>
      </c>
      <c r="B1003">
        <v>77</v>
      </c>
    </row>
    <row r="1004" spans="1:2" x14ac:dyDescent="0.25">
      <c r="A1004">
        <v>641851</v>
      </c>
      <c r="B1004">
        <v>75</v>
      </c>
    </row>
    <row r="1005" spans="1:2" x14ac:dyDescent="0.25">
      <c r="A1005">
        <v>641852</v>
      </c>
      <c r="B1005">
        <v>76</v>
      </c>
    </row>
    <row r="1006" spans="1:2" x14ac:dyDescent="0.25">
      <c r="A1006">
        <v>641855</v>
      </c>
      <c r="B1006">
        <v>71</v>
      </c>
    </row>
    <row r="1007" spans="1:2" x14ac:dyDescent="0.25">
      <c r="A1007">
        <v>641871</v>
      </c>
      <c r="B1007">
        <v>75</v>
      </c>
    </row>
    <row r="1008" spans="1:2" x14ac:dyDescent="0.25">
      <c r="A1008">
        <v>641889</v>
      </c>
      <c r="B1008">
        <v>75</v>
      </c>
    </row>
    <row r="1009" spans="1:2" x14ac:dyDescent="0.25">
      <c r="A1009">
        <v>641907</v>
      </c>
      <c r="B1009">
        <v>77</v>
      </c>
    </row>
    <row r="1010" spans="1:2" x14ac:dyDescent="0.25">
      <c r="A1010">
        <v>641924</v>
      </c>
      <c r="B1010">
        <v>74</v>
      </c>
    </row>
    <row r="1011" spans="1:2" x14ac:dyDescent="0.25">
      <c r="A1011">
        <v>641927</v>
      </c>
      <c r="B1011">
        <v>81</v>
      </c>
    </row>
    <row r="1012" spans="1:2" x14ac:dyDescent="0.25">
      <c r="A1012">
        <v>641941</v>
      </c>
      <c r="B1012">
        <v>74</v>
      </c>
    </row>
    <row r="1013" spans="1:2" x14ac:dyDescent="0.25">
      <c r="A1013">
        <v>641945</v>
      </c>
      <c r="B1013">
        <v>70</v>
      </c>
    </row>
    <row r="1014" spans="1:2" x14ac:dyDescent="0.25">
      <c r="A1014">
        <v>641949</v>
      </c>
      <c r="B1014">
        <v>76</v>
      </c>
    </row>
    <row r="1015" spans="1:2" x14ac:dyDescent="0.25">
      <c r="A1015">
        <v>641962</v>
      </c>
      <c r="B1015">
        <v>78</v>
      </c>
    </row>
    <row r="1016" spans="1:2" x14ac:dyDescent="0.25">
      <c r="A1016">
        <v>641974</v>
      </c>
      <c r="B1016">
        <v>76</v>
      </c>
    </row>
    <row r="1017" spans="1:2" x14ac:dyDescent="0.25">
      <c r="A1017">
        <v>641995</v>
      </c>
      <c r="B1017">
        <v>72</v>
      </c>
    </row>
    <row r="1018" spans="1:2" x14ac:dyDescent="0.25">
      <c r="A1018">
        <v>642002</v>
      </c>
      <c r="B1018">
        <v>76</v>
      </c>
    </row>
    <row r="1019" spans="1:2" x14ac:dyDescent="0.25">
      <c r="A1019">
        <v>642003</v>
      </c>
      <c r="B1019">
        <v>77</v>
      </c>
    </row>
    <row r="1020" spans="1:2" x14ac:dyDescent="0.25">
      <c r="A1020">
        <v>642007</v>
      </c>
      <c r="B1020">
        <v>71</v>
      </c>
    </row>
    <row r="1021" spans="1:2" x14ac:dyDescent="0.25">
      <c r="A1021">
        <v>642016</v>
      </c>
      <c r="B1021">
        <v>76</v>
      </c>
    </row>
    <row r="1022" spans="1:2" x14ac:dyDescent="0.25">
      <c r="A1022">
        <v>642028</v>
      </c>
      <c r="B1022">
        <v>75</v>
      </c>
    </row>
    <row r="1023" spans="1:2" x14ac:dyDescent="0.25">
      <c r="A1023">
        <v>642048</v>
      </c>
      <c r="B1023">
        <v>76</v>
      </c>
    </row>
    <row r="1024" spans="1:2" x14ac:dyDescent="0.25">
      <c r="A1024">
        <v>642060</v>
      </c>
      <c r="B1024">
        <v>76</v>
      </c>
    </row>
    <row r="1025" spans="1:2" x14ac:dyDescent="0.25">
      <c r="A1025">
        <v>642086</v>
      </c>
      <c r="B1025">
        <v>72</v>
      </c>
    </row>
    <row r="1026" spans="1:2" x14ac:dyDescent="0.25">
      <c r="A1026">
        <v>642092</v>
      </c>
      <c r="B1026">
        <v>73</v>
      </c>
    </row>
    <row r="1027" spans="1:2" x14ac:dyDescent="0.25">
      <c r="A1027">
        <v>642100</v>
      </c>
      <c r="B1027">
        <v>71</v>
      </c>
    </row>
    <row r="1028" spans="1:2" x14ac:dyDescent="0.25">
      <c r="A1028">
        <v>642121</v>
      </c>
      <c r="B1028">
        <v>73</v>
      </c>
    </row>
    <row r="1029" spans="1:2" x14ac:dyDescent="0.25">
      <c r="A1029">
        <v>642130</v>
      </c>
      <c r="B1029">
        <v>75</v>
      </c>
    </row>
    <row r="1030" spans="1:2" x14ac:dyDescent="0.25">
      <c r="A1030">
        <v>642133</v>
      </c>
      <c r="B1030">
        <v>76</v>
      </c>
    </row>
    <row r="1031" spans="1:2" x14ac:dyDescent="0.25">
      <c r="A1031">
        <v>642141</v>
      </c>
      <c r="B1031">
        <v>72</v>
      </c>
    </row>
    <row r="1032" spans="1:2" x14ac:dyDescent="0.25">
      <c r="A1032">
        <v>642152</v>
      </c>
      <c r="B1032">
        <v>77</v>
      </c>
    </row>
    <row r="1033" spans="1:2" x14ac:dyDescent="0.25">
      <c r="A1033">
        <v>642165</v>
      </c>
      <c r="B1033">
        <v>69</v>
      </c>
    </row>
    <row r="1034" spans="1:2" x14ac:dyDescent="0.25">
      <c r="A1034">
        <v>642177</v>
      </c>
      <c r="B1034">
        <v>72</v>
      </c>
    </row>
    <row r="1035" spans="1:2" x14ac:dyDescent="0.25">
      <c r="A1035">
        <v>642203</v>
      </c>
      <c r="B1035">
        <v>72</v>
      </c>
    </row>
    <row r="1036" spans="1:2" x14ac:dyDescent="0.25">
      <c r="A1036">
        <v>642207</v>
      </c>
      <c r="B1036">
        <v>74</v>
      </c>
    </row>
    <row r="1037" spans="1:2" x14ac:dyDescent="0.25">
      <c r="A1037">
        <v>642213</v>
      </c>
      <c r="B1037">
        <v>74</v>
      </c>
    </row>
    <row r="1038" spans="1:2" x14ac:dyDescent="0.25">
      <c r="A1038">
        <v>642215</v>
      </c>
      <c r="B1038">
        <v>75</v>
      </c>
    </row>
    <row r="1039" spans="1:2" x14ac:dyDescent="0.25">
      <c r="A1039">
        <v>642216</v>
      </c>
      <c r="B1039">
        <v>74</v>
      </c>
    </row>
    <row r="1040" spans="1:2" x14ac:dyDescent="0.25">
      <c r="A1040">
        <v>642220</v>
      </c>
      <c r="B1040">
        <v>72</v>
      </c>
    </row>
    <row r="1041" spans="1:2" x14ac:dyDescent="0.25">
      <c r="A1041">
        <v>642225</v>
      </c>
      <c r="B1041">
        <v>74</v>
      </c>
    </row>
    <row r="1042" spans="1:2" x14ac:dyDescent="0.25">
      <c r="A1042">
        <v>642231</v>
      </c>
      <c r="B1042">
        <v>75</v>
      </c>
    </row>
    <row r="1043" spans="1:2" x14ac:dyDescent="0.25">
      <c r="A1043">
        <v>642232</v>
      </c>
      <c r="B1043">
        <v>77</v>
      </c>
    </row>
    <row r="1044" spans="1:2" x14ac:dyDescent="0.25">
      <c r="A1044">
        <v>642239</v>
      </c>
      <c r="B1044">
        <v>75</v>
      </c>
    </row>
    <row r="1045" spans="1:2" x14ac:dyDescent="0.25">
      <c r="A1045">
        <v>642271</v>
      </c>
      <c r="B1045">
        <v>68</v>
      </c>
    </row>
    <row r="1046" spans="1:2" x14ac:dyDescent="0.25">
      <c r="A1046">
        <v>642375</v>
      </c>
      <c r="B1046">
        <v>75</v>
      </c>
    </row>
    <row r="1047" spans="1:2" x14ac:dyDescent="0.25">
      <c r="A1047">
        <v>642376</v>
      </c>
      <c r="B1047">
        <v>75</v>
      </c>
    </row>
    <row r="1048" spans="1:2" x14ac:dyDescent="0.25">
      <c r="A1048">
        <v>642381</v>
      </c>
      <c r="B1048">
        <v>75</v>
      </c>
    </row>
    <row r="1049" spans="1:2" x14ac:dyDescent="0.25">
      <c r="A1049">
        <v>642396</v>
      </c>
      <c r="B1049">
        <v>73</v>
      </c>
    </row>
    <row r="1050" spans="1:2" x14ac:dyDescent="0.25">
      <c r="A1050">
        <v>642397</v>
      </c>
      <c r="B1050">
        <v>73</v>
      </c>
    </row>
    <row r="1051" spans="1:2" x14ac:dyDescent="0.25">
      <c r="A1051">
        <v>642399</v>
      </c>
      <c r="B1051">
        <v>73</v>
      </c>
    </row>
    <row r="1052" spans="1:2" x14ac:dyDescent="0.25">
      <c r="A1052">
        <v>642496</v>
      </c>
      <c r="B1052">
        <v>75</v>
      </c>
    </row>
    <row r="1053" spans="1:2" x14ac:dyDescent="0.25">
      <c r="A1053">
        <v>642508</v>
      </c>
      <c r="B1053">
        <v>70</v>
      </c>
    </row>
    <row r="1054" spans="1:2" x14ac:dyDescent="0.25">
      <c r="A1054">
        <v>642511</v>
      </c>
      <c r="B1054">
        <v>72</v>
      </c>
    </row>
    <row r="1055" spans="1:2" x14ac:dyDescent="0.25">
      <c r="A1055">
        <v>642513</v>
      </c>
      <c r="B1055">
        <v>75</v>
      </c>
    </row>
    <row r="1056" spans="1:2" x14ac:dyDescent="0.25">
      <c r="A1056">
        <v>642520</v>
      </c>
      <c r="B1056">
        <v>72</v>
      </c>
    </row>
    <row r="1057" spans="1:2" x14ac:dyDescent="0.25">
      <c r="A1057">
        <v>642528</v>
      </c>
      <c r="B1057">
        <v>71</v>
      </c>
    </row>
    <row r="1058" spans="1:2" x14ac:dyDescent="0.25">
      <c r="A1058">
        <v>642530</v>
      </c>
      <c r="B1058">
        <v>74</v>
      </c>
    </row>
    <row r="1059" spans="1:2" x14ac:dyDescent="0.25">
      <c r="A1059">
        <v>642532</v>
      </c>
      <c r="B1059">
        <v>71</v>
      </c>
    </row>
    <row r="1060" spans="1:2" x14ac:dyDescent="0.25">
      <c r="A1060">
        <v>642545</v>
      </c>
      <c r="B1060">
        <v>73</v>
      </c>
    </row>
    <row r="1061" spans="1:2" x14ac:dyDescent="0.25">
      <c r="A1061">
        <v>642546</v>
      </c>
      <c r="B1061">
        <v>75</v>
      </c>
    </row>
    <row r="1062" spans="1:2" x14ac:dyDescent="0.25">
      <c r="A1062">
        <v>642547</v>
      </c>
      <c r="B1062">
        <v>72</v>
      </c>
    </row>
    <row r="1063" spans="1:2" x14ac:dyDescent="0.25">
      <c r="A1063">
        <v>642563</v>
      </c>
      <c r="B1063">
        <v>72</v>
      </c>
    </row>
    <row r="1064" spans="1:2" x14ac:dyDescent="0.25">
      <c r="A1064">
        <v>642564</v>
      </c>
      <c r="B1064">
        <v>72</v>
      </c>
    </row>
    <row r="1065" spans="1:2" x14ac:dyDescent="0.25">
      <c r="A1065">
        <v>642568</v>
      </c>
      <c r="B1065">
        <v>75</v>
      </c>
    </row>
    <row r="1066" spans="1:2" x14ac:dyDescent="0.25">
      <c r="A1066">
        <v>642570</v>
      </c>
      <c r="B1066">
        <v>72</v>
      </c>
    </row>
    <row r="1067" spans="1:2" x14ac:dyDescent="0.25">
      <c r="A1067">
        <v>642571</v>
      </c>
      <c r="B1067">
        <v>72</v>
      </c>
    </row>
    <row r="1068" spans="1:2" x14ac:dyDescent="0.25">
      <c r="A1068">
        <v>642574</v>
      </c>
      <c r="B1068">
        <v>72</v>
      </c>
    </row>
    <row r="1069" spans="1:2" x14ac:dyDescent="0.25">
      <c r="A1069">
        <v>642575</v>
      </c>
      <c r="B1069">
        <v>72</v>
      </c>
    </row>
    <row r="1070" spans="1:2" x14ac:dyDescent="0.25">
      <c r="A1070">
        <v>642578</v>
      </c>
      <c r="B1070">
        <v>74</v>
      </c>
    </row>
    <row r="1071" spans="1:2" x14ac:dyDescent="0.25">
      <c r="A1071">
        <v>642582</v>
      </c>
      <c r="B1071">
        <v>73</v>
      </c>
    </row>
    <row r="1072" spans="1:2" x14ac:dyDescent="0.25">
      <c r="A1072">
        <v>642584</v>
      </c>
      <c r="B1072">
        <v>78</v>
      </c>
    </row>
    <row r="1073" spans="1:2" x14ac:dyDescent="0.25">
      <c r="A1073">
        <v>642585</v>
      </c>
      <c r="B1073">
        <v>80</v>
      </c>
    </row>
    <row r="1074" spans="1:2" x14ac:dyDescent="0.25">
      <c r="A1074">
        <v>642590</v>
      </c>
      <c r="B1074">
        <v>73</v>
      </c>
    </row>
    <row r="1075" spans="1:2" x14ac:dyDescent="0.25">
      <c r="A1075">
        <v>642601</v>
      </c>
      <c r="B1075">
        <v>78</v>
      </c>
    </row>
    <row r="1076" spans="1:2" x14ac:dyDescent="0.25">
      <c r="A1076">
        <v>642607</v>
      </c>
      <c r="B1076">
        <v>74</v>
      </c>
    </row>
    <row r="1077" spans="1:2" x14ac:dyDescent="0.25">
      <c r="A1077">
        <v>642620</v>
      </c>
      <c r="B1077">
        <v>74</v>
      </c>
    </row>
    <row r="1078" spans="1:2" x14ac:dyDescent="0.25">
      <c r="A1078">
        <v>642629</v>
      </c>
      <c r="B1078">
        <v>74</v>
      </c>
    </row>
    <row r="1079" spans="1:2" x14ac:dyDescent="0.25">
      <c r="A1079">
        <v>642657</v>
      </c>
      <c r="B1079">
        <v>75</v>
      </c>
    </row>
    <row r="1080" spans="1:2" x14ac:dyDescent="0.25">
      <c r="A1080">
        <v>642659</v>
      </c>
      <c r="B1080">
        <v>75</v>
      </c>
    </row>
    <row r="1081" spans="1:2" x14ac:dyDescent="0.25">
      <c r="A1081">
        <v>642664</v>
      </c>
      <c r="B1081">
        <v>72</v>
      </c>
    </row>
    <row r="1082" spans="1:2" x14ac:dyDescent="0.25">
      <c r="A1082">
        <v>642681</v>
      </c>
      <c r="B1082">
        <v>71</v>
      </c>
    </row>
    <row r="1083" spans="1:2" x14ac:dyDescent="0.25">
      <c r="A1083">
        <v>642684</v>
      </c>
      <c r="B1083">
        <v>71</v>
      </c>
    </row>
    <row r="1084" spans="1:2" x14ac:dyDescent="0.25">
      <c r="A1084">
        <v>642701</v>
      </c>
      <c r="B1084">
        <v>74</v>
      </c>
    </row>
    <row r="1085" spans="1:2" x14ac:dyDescent="0.25">
      <c r="A1085">
        <v>642758</v>
      </c>
      <c r="B1085">
        <v>79</v>
      </c>
    </row>
    <row r="1086" spans="1:2" x14ac:dyDescent="0.25">
      <c r="A1086">
        <v>642759</v>
      </c>
      <c r="B1086">
        <v>78</v>
      </c>
    </row>
    <row r="1087" spans="1:2" x14ac:dyDescent="0.25">
      <c r="A1087">
        <v>642770</v>
      </c>
      <c r="B1087">
        <v>72</v>
      </c>
    </row>
    <row r="1088" spans="1:2" x14ac:dyDescent="0.25">
      <c r="A1088">
        <v>642834</v>
      </c>
      <c r="B1088">
        <v>74</v>
      </c>
    </row>
    <row r="1089" spans="1:2" x14ac:dyDescent="0.25">
      <c r="A1089">
        <v>642840</v>
      </c>
      <c r="B1089">
        <v>74</v>
      </c>
    </row>
    <row r="1090" spans="1:2" x14ac:dyDescent="0.25">
      <c r="A1090">
        <v>642851</v>
      </c>
      <c r="B1090">
        <v>72</v>
      </c>
    </row>
    <row r="1091" spans="1:2" x14ac:dyDescent="0.25">
      <c r="A1091">
        <v>642856</v>
      </c>
      <c r="B1091">
        <v>74</v>
      </c>
    </row>
    <row r="1092" spans="1:2" x14ac:dyDescent="0.25">
      <c r="A1092">
        <v>642857</v>
      </c>
      <c r="B1092">
        <v>70</v>
      </c>
    </row>
    <row r="1093" spans="1:2" x14ac:dyDescent="0.25">
      <c r="A1093">
        <v>643239</v>
      </c>
      <c r="B1093">
        <v>78</v>
      </c>
    </row>
    <row r="1094" spans="1:2" x14ac:dyDescent="0.25">
      <c r="A1094">
        <v>643256</v>
      </c>
      <c r="B1094">
        <v>75</v>
      </c>
    </row>
    <row r="1095" spans="1:2" x14ac:dyDescent="0.25">
      <c r="A1095">
        <v>643290</v>
      </c>
      <c r="B1095">
        <v>74</v>
      </c>
    </row>
    <row r="1096" spans="1:2" x14ac:dyDescent="0.25">
      <c r="A1096">
        <v>643306</v>
      </c>
      <c r="B1096">
        <v>71</v>
      </c>
    </row>
    <row r="1097" spans="1:2" x14ac:dyDescent="0.25">
      <c r="A1097">
        <v>643316</v>
      </c>
      <c r="B1097">
        <v>72</v>
      </c>
    </row>
    <row r="1098" spans="1:2" x14ac:dyDescent="0.25">
      <c r="A1098">
        <v>643327</v>
      </c>
      <c r="B1098">
        <v>75</v>
      </c>
    </row>
    <row r="1099" spans="1:2" x14ac:dyDescent="0.25">
      <c r="A1099">
        <v>643338</v>
      </c>
      <c r="B1099">
        <v>75</v>
      </c>
    </row>
    <row r="1100" spans="1:2" x14ac:dyDescent="0.25">
      <c r="A1100">
        <v>643354</v>
      </c>
      <c r="B1100">
        <v>71</v>
      </c>
    </row>
    <row r="1101" spans="1:2" x14ac:dyDescent="0.25">
      <c r="A1101">
        <v>643357</v>
      </c>
      <c r="B1101">
        <v>74</v>
      </c>
    </row>
    <row r="1102" spans="1:2" x14ac:dyDescent="0.25">
      <c r="A1102">
        <v>643361</v>
      </c>
      <c r="B1102">
        <v>70</v>
      </c>
    </row>
    <row r="1103" spans="1:2" x14ac:dyDescent="0.25">
      <c r="A1103">
        <v>643368</v>
      </c>
      <c r="B1103">
        <v>75</v>
      </c>
    </row>
    <row r="1104" spans="1:2" x14ac:dyDescent="0.25">
      <c r="A1104">
        <v>643377</v>
      </c>
      <c r="B1104">
        <v>74</v>
      </c>
    </row>
    <row r="1105" spans="1:2" x14ac:dyDescent="0.25">
      <c r="A1105">
        <v>643394</v>
      </c>
      <c r="B1105">
        <v>74</v>
      </c>
    </row>
    <row r="1106" spans="1:2" x14ac:dyDescent="0.25">
      <c r="A1106">
        <v>643396</v>
      </c>
      <c r="B1106">
        <v>71</v>
      </c>
    </row>
    <row r="1107" spans="1:2" x14ac:dyDescent="0.25">
      <c r="A1107">
        <v>643410</v>
      </c>
      <c r="B1107">
        <v>72</v>
      </c>
    </row>
    <row r="1108" spans="1:2" x14ac:dyDescent="0.25">
      <c r="A1108">
        <v>643478</v>
      </c>
      <c r="B1108">
        <v>72</v>
      </c>
    </row>
    <row r="1109" spans="1:2" x14ac:dyDescent="0.25">
      <c r="A1109">
        <v>643493</v>
      </c>
      <c r="B1109">
        <v>70</v>
      </c>
    </row>
    <row r="1110" spans="1:2" x14ac:dyDescent="0.25">
      <c r="A1110">
        <v>643494</v>
      </c>
      <c r="B1110">
        <v>76</v>
      </c>
    </row>
    <row r="1111" spans="1:2" x14ac:dyDescent="0.25">
      <c r="A1111">
        <v>643510</v>
      </c>
      <c r="B1111">
        <v>76</v>
      </c>
    </row>
    <row r="1112" spans="1:2" x14ac:dyDescent="0.25">
      <c r="A1112">
        <v>643511</v>
      </c>
      <c r="B1112">
        <v>75</v>
      </c>
    </row>
    <row r="1113" spans="1:2" x14ac:dyDescent="0.25">
      <c r="A1113">
        <v>643518</v>
      </c>
      <c r="B1113">
        <v>73</v>
      </c>
    </row>
    <row r="1114" spans="1:2" x14ac:dyDescent="0.25">
      <c r="A1114">
        <v>643532</v>
      </c>
      <c r="B1114">
        <v>75</v>
      </c>
    </row>
    <row r="1115" spans="1:2" x14ac:dyDescent="0.25">
      <c r="A1115">
        <v>643539</v>
      </c>
      <c r="B1115">
        <v>76</v>
      </c>
    </row>
    <row r="1116" spans="1:2" x14ac:dyDescent="0.25">
      <c r="A1116">
        <v>643549</v>
      </c>
      <c r="B1116">
        <v>73</v>
      </c>
    </row>
    <row r="1117" spans="1:2" x14ac:dyDescent="0.25">
      <c r="A1117">
        <v>643588</v>
      </c>
      <c r="B1117">
        <v>75</v>
      </c>
    </row>
    <row r="1118" spans="1:2" x14ac:dyDescent="0.25">
      <c r="A1118">
        <v>643615</v>
      </c>
      <c r="B1118">
        <v>79</v>
      </c>
    </row>
    <row r="1119" spans="1:2" x14ac:dyDescent="0.25">
      <c r="A1119">
        <v>644358</v>
      </c>
      <c r="B1119">
        <v>76</v>
      </c>
    </row>
    <row r="1120" spans="1:2" x14ac:dyDescent="0.25">
      <c r="A1120">
        <v>644391</v>
      </c>
      <c r="B1120">
        <v>74</v>
      </c>
    </row>
    <row r="1121" spans="1:2" x14ac:dyDescent="0.25">
      <c r="A1121">
        <v>644396</v>
      </c>
      <c r="B1121">
        <v>76</v>
      </c>
    </row>
    <row r="1122" spans="1:2" x14ac:dyDescent="0.25">
      <c r="A1122">
        <v>644403</v>
      </c>
      <c r="B1122">
        <v>78</v>
      </c>
    </row>
    <row r="1123" spans="1:2" x14ac:dyDescent="0.25">
      <c r="A1123">
        <v>644425</v>
      </c>
      <c r="B1123">
        <v>73</v>
      </c>
    </row>
    <row r="1124" spans="1:2" x14ac:dyDescent="0.25">
      <c r="A1124">
        <v>644429</v>
      </c>
      <c r="B1124">
        <v>70</v>
      </c>
    </row>
    <row r="1125" spans="1:2" x14ac:dyDescent="0.25">
      <c r="A1125">
        <v>645179</v>
      </c>
      <c r="B1125">
        <v>69</v>
      </c>
    </row>
    <row r="1126" spans="1:2" x14ac:dyDescent="0.25">
      <c r="A1126">
        <v>645261</v>
      </c>
      <c r="B1126">
        <v>77</v>
      </c>
    </row>
    <row r="1127" spans="1:2" x14ac:dyDescent="0.25">
      <c r="A1127">
        <v>645307</v>
      </c>
      <c r="B1127">
        <v>70</v>
      </c>
    </row>
    <row r="1128" spans="1:2" x14ac:dyDescent="0.25">
      <c r="A1128">
        <v>645444</v>
      </c>
      <c r="B1128">
        <v>70</v>
      </c>
    </row>
    <row r="1129" spans="1:2" x14ac:dyDescent="0.25">
      <c r="A1129">
        <v>645799</v>
      </c>
      <c r="B1129">
        <v>71</v>
      </c>
    </row>
    <row r="1130" spans="1:2" x14ac:dyDescent="0.25">
      <c r="A1130">
        <v>645801</v>
      </c>
      <c r="B1130">
        <v>72</v>
      </c>
    </row>
    <row r="1131" spans="1:2" x14ac:dyDescent="0.25">
      <c r="A1131">
        <v>646081</v>
      </c>
      <c r="B1131">
        <v>74</v>
      </c>
    </row>
    <row r="1132" spans="1:2" x14ac:dyDescent="0.25">
      <c r="A1132">
        <v>646241</v>
      </c>
      <c r="B1132">
        <v>75</v>
      </c>
    </row>
    <row r="1133" spans="1:2" x14ac:dyDescent="0.25">
      <c r="A1133">
        <v>646242</v>
      </c>
      <c r="B1133">
        <v>72</v>
      </c>
    </row>
    <row r="1134" spans="1:2" x14ac:dyDescent="0.25">
      <c r="A1134">
        <v>647179</v>
      </c>
      <c r="B1134">
        <v>75</v>
      </c>
    </row>
    <row r="1135" spans="1:2" x14ac:dyDescent="0.25">
      <c r="A1135">
        <v>647306</v>
      </c>
      <c r="B1135">
        <v>74</v>
      </c>
    </row>
    <row r="1136" spans="1:2" x14ac:dyDescent="0.25">
      <c r="A1136">
        <v>647315</v>
      </c>
      <c r="B1136">
        <v>76</v>
      </c>
    </row>
    <row r="1137" spans="1:2" x14ac:dyDescent="0.25">
      <c r="A1137">
        <v>647336</v>
      </c>
      <c r="B1137">
        <v>77</v>
      </c>
    </row>
    <row r="1138" spans="1:2" x14ac:dyDescent="0.25">
      <c r="A1138">
        <v>647378</v>
      </c>
      <c r="B1138">
        <v>75</v>
      </c>
    </row>
    <row r="1139" spans="1:2" x14ac:dyDescent="0.25">
      <c r="A1139">
        <v>648097</v>
      </c>
      <c r="B1139">
        <v>70</v>
      </c>
    </row>
    <row r="1140" spans="1:2" x14ac:dyDescent="0.25">
      <c r="A1140">
        <v>649135</v>
      </c>
      <c r="B1140">
        <v>72</v>
      </c>
    </row>
    <row r="1141" spans="1:2" x14ac:dyDescent="0.25">
      <c r="A1141">
        <v>649143</v>
      </c>
      <c r="B1141">
        <v>73</v>
      </c>
    </row>
    <row r="1142" spans="1:2" x14ac:dyDescent="0.25">
      <c r="A1142">
        <v>649228</v>
      </c>
      <c r="B1142">
        <v>71</v>
      </c>
    </row>
    <row r="1143" spans="1:2" x14ac:dyDescent="0.25">
      <c r="A1143">
        <v>650142</v>
      </c>
      <c r="B1143">
        <v>74</v>
      </c>
    </row>
    <row r="1144" spans="1:2" x14ac:dyDescent="0.25">
      <c r="A1144">
        <v>650204</v>
      </c>
      <c r="B1144">
        <v>70</v>
      </c>
    </row>
    <row r="1145" spans="1:2" x14ac:dyDescent="0.25">
      <c r="A1145">
        <v>650347</v>
      </c>
      <c r="B1145">
        <v>73</v>
      </c>
    </row>
    <row r="1146" spans="1:2" x14ac:dyDescent="0.25">
      <c r="A1146">
        <v>650356</v>
      </c>
      <c r="B1146">
        <v>71</v>
      </c>
    </row>
    <row r="1147" spans="1:2" x14ac:dyDescent="0.25">
      <c r="A1147">
        <v>650378</v>
      </c>
      <c r="B1147">
        <v>77</v>
      </c>
    </row>
    <row r="1148" spans="1:2" x14ac:dyDescent="0.25">
      <c r="A1148">
        <v>650380</v>
      </c>
      <c r="B1148">
        <v>71</v>
      </c>
    </row>
    <row r="1149" spans="1:2" x14ac:dyDescent="0.25">
      <c r="A1149">
        <v>650382</v>
      </c>
      <c r="B1149">
        <v>74</v>
      </c>
    </row>
    <row r="1150" spans="1:2" x14ac:dyDescent="0.25">
      <c r="A1150">
        <v>650489</v>
      </c>
      <c r="B1150">
        <v>73</v>
      </c>
    </row>
    <row r="1151" spans="1:2" x14ac:dyDescent="0.25">
      <c r="A1151">
        <v>650492</v>
      </c>
      <c r="B1151">
        <v>75</v>
      </c>
    </row>
    <row r="1152" spans="1:2" x14ac:dyDescent="0.25">
      <c r="A1152">
        <v>650496</v>
      </c>
      <c r="B1152">
        <v>78</v>
      </c>
    </row>
    <row r="1153" spans="1:2" x14ac:dyDescent="0.25">
      <c r="A1153">
        <v>650506</v>
      </c>
      <c r="B1153">
        <v>71</v>
      </c>
    </row>
    <row r="1154" spans="1:2" x14ac:dyDescent="0.25">
      <c r="A1154">
        <v>650528</v>
      </c>
      <c r="B1154">
        <v>71</v>
      </c>
    </row>
    <row r="1155" spans="1:2" x14ac:dyDescent="0.25">
      <c r="A1155">
        <v>650530</v>
      </c>
      <c r="B1155">
        <v>73</v>
      </c>
    </row>
    <row r="1156" spans="1:2" x14ac:dyDescent="0.25">
      <c r="A1156">
        <v>650556</v>
      </c>
      <c r="B1156">
        <v>73</v>
      </c>
    </row>
    <row r="1157" spans="1:2" x14ac:dyDescent="0.25">
      <c r="A1157">
        <v>650605</v>
      </c>
      <c r="B1157">
        <v>71</v>
      </c>
    </row>
    <row r="1158" spans="1:2" x14ac:dyDescent="0.25">
      <c r="A1158">
        <v>650633</v>
      </c>
      <c r="B1158">
        <v>75</v>
      </c>
    </row>
    <row r="1159" spans="1:2" x14ac:dyDescent="0.25">
      <c r="A1159">
        <v>650644</v>
      </c>
      <c r="B1159">
        <v>74</v>
      </c>
    </row>
    <row r="1160" spans="1:2" x14ac:dyDescent="0.25">
      <c r="A1160">
        <v>650654</v>
      </c>
      <c r="B1160">
        <v>75</v>
      </c>
    </row>
    <row r="1161" spans="1:2" x14ac:dyDescent="0.25">
      <c r="A1161">
        <v>650668</v>
      </c>
      <c r="B1161">
        <v>76</v>
      </c>
    </row>
    <row r="1162" spans="1:2" x14ac:dyDescent="0.25">
      <c r="A1162">
        <v>650671</v>
      </c>
      <c r="B1162">
        <v>71</v>
      </c>
    </row>
    <row r="1163" spans="1:2" x14ac:dyDescent="0.25">
      <c r="A1163">
        <v>650689</v>
      </c>
      <c r="B1163">
        <v>74</v>
      </c>
    </row>
    <row r="1164" spans="1:2" x14ac:dyDescent="0.25">
      <c r="A1164">
        <v>650690</v>
      </c>
      <c r="B1164">
        <v>73</v>
      </c>
    </row>
    <row r="1165" spans="1:2" x14ac:dyDescent="0.25">
      <c r="A1165">
        <v>650701</v>
      </c>
      <c r="B1165">
        <v>73</v>
      </c>
    </row>
    <row r="1166" spans="1:2" x14ac:dyDescent="0.25">
      <c r="A1166">
        <v>650813</v>
      </c>
      <c r="B1166">
        <v>73</v>
      </c>
    </row>
    <row r="1167" spans="1:2" x14ac:dyDescent="0.25">
      <c r="A1167">
        <v>650817</v>
      </c>
      <c r="B1167">
        <v>74</v>
      </c>
    </row>
    <row r="1168" spans="1:2" x14ac:dyDescent="0.25">
      <c r="A1168">
        <v>650828</v>
      </c>
      <c r="B1168">
        <v>74</v>
      </c>
    </row>
    <row r="1169" spans="1:2" x14ac:dyDescent="0.25">
      <c r="A1169">
        <v>650869</v>
      </c>
      <c r="B1169">
        <v>74</v>
      </c>
    </row>
    <row r="1170" spans="1:2" x14ac:dyDescent="0.25">
      <c r="A1170">
        <v>650893</v>
      </c>
      <c r="B1170">
        <v>74</v>
      </c>
    </row>
    <row r="1171" spans="1:2" x14ac:dyDescent="0.25">
      <c r="A1171">
        <v>650895</v>
      </c>
      <c r="B1171">
        <v>75</v>
      </c>
    </row>
    <row r="1172" spans="1:2" x14ac:dyDescent="0.25">
      <c r="A1172">
        <v>650907</v>
      </c>
      <c r="B1172">
        <v>70</v>
      </c>
    </row>
    <row r="1173" spans="1:2" x14ac:dyDescent="0.25">
      <c r="A1173">
        <v>650911</v>
      </c>
      <c r="B1173">
        <v>73</v>
      </c>
    </row>
    <row r="1174" spans="1:2" x14ac:dyDescent="0.25">
      <c r="A1174">
        <v>650959</v>
      </c>
      <c r="B1174">
        <v>72</v>
      </c>
    </row>
    <row r="1175" spans="1:2" x14ac:dyDescent="0.25">
      <c r="A1175">
        <v>650960</v>
      </c>
      <c r="B1175">
        <v>72</v>
      </c>
    </row>
    <row r="1176" spans="1:2" x14ac:dyDescent="0.25">
      <c r="A1176">
        <v>650968</v>
      </c>
      <c r="B1176">
        <v>70</v>
      </c>
    </row>
    <row r="1177" spans="1:2" x14ac:dyDescent="0.25">
      <c r="A1177">
        <v>650980</v>
      </c>
      <c r="B1177">
        <v>71</v>
      </c>
    </row>
    <row r="1178" spans="1:2" x14ac:dyDescent="0.25">
      <c r="A1178">
        <v>650994</v>
      </c>
      <c r="B1178">
        <v>74</v>
      </c>
    </row>
    <row r="1179" spans="1:2" x14ac:dyDescent="0.25">
      <c r="A1179">
        <v>651002</v>
      </c>
      <c r="B1179">
        <v>74</v>
      </c>
    </row>
    <row r="1180" spans="1:2" x14ac:dyDescent="0.25">
      <c r="A1180">
        <v>653252</v>
      </c>
      <c r="B1180">
        <v>69</v>
      </c>
    </row>
    <row r="1181" spans="1:2" x14ac:dyDescent="0.25">
      <c r="A1181">
        <v>653414</v>
      </c>
      <c r="B1181">
        <v>69</v>
      </c>
    </row>
    <row r="1182" spans="1:2" x14ac:dyDescent="0.25">
      <c r="A1182">
        <v>653540</v>
      </c>
      <c r="B1182">
        <v>67</v>
      </c>
    </row>
    <row r="1183" spans="1:2" x14ac:dyDescent="0.25">
      <c r="A1183">
        <v>654034</v>
      </c>
      <c r="B1183">
        <v>73</v>
      </c>
    </row>
    <row r="1184" spans="1:2" x14ac:dyDescent="0.25">
      <c r="A1184">
        <v>655313</v>
      </c>
      <c r="B1184">
        <v>71</v>
      </c>
    </row>
    <row r="1185" spans="1:2" x14ac:dyDescent="0.25">
      <c r="A1185">
        <v>655889</v>
      </c>
      <c r="B1185">
        <v>71</v>
      </c>
    </row>
    <row r="1186" spans="1:2" x14ac:dyDescent="0.25">
      <c r="A1186">
        <v>655988</v>
      </c>
      <c r="B1186">
        <v>75</v>
      </c>
    </row>
    <row r="1187" spans="1:2" x14ac:dyDescent="0.25">
      <c r="A1187">
        <v>655989</v>
      </c>
      <c r="B1187">
        <v>75</v>
      </c>
    </row>
    <row r="1188" spans="1:2" x14ac:dyDescent="0.25">
      <c r="A1188">
        <v>656001</v>
      </c>
      <c r="B1188">
        <v>71</v>
      </c>
    </row>
    <row r="1189" spans="1:2" x14ac:dyDescent="0.25">
      <c r="A1189">
        <v>656008</v>
      </c>
      <c r="B1189">
        <v>75</v>
      </c>
    </row>
    <row r="1190" spans="1:2" x14ac:dyDescent="0.25">
      <c r="A1190">
        <v>656024</v>
      </c>
      <c r="B1190">
        <v>71</v>
      </c>
    </row>
    <row r="1191" spans="1:2" x14ac:dyDescent="0.25">
      <c r="A1191">
        <v>656032</v>
      </c>
      <c r="B1191">
        <v>74</v>
      </c>
    </row>
    <row r="1192" spans="1:2" x14ac:dyDescent="0.25">
      <c r="A1192">
        <v>656061</v>
      </c>
      <c r="B1192">
        <v>74</v>
      </c>
    </row>
    <row r="1193" spans="1:2" x14ac:dyDescent="0.25">
      <c r="A1193">
        <v>656077</v>
      </c>
      <c r="B1193">
        <v>73</v>
      </c>
    </row>
    <row r="1194" spans="1:2" x14ac:dyDescent="0.25">
      <c r="A1194">
        <v>656080</v>
      </c>
      <c r="B1194">
        <v>72</v>
      </c>
    </row>
    <row r="1195" spans="1:2" x14ac:dyDescent="0.25">
      <c r="A1195">
        <v>656083</v>
      </c>
      <c r="B1195">
        <v>72</v>
      </c>
    </row>
    <row r="1196" spans="1:2" x14ac:dyDescent="0.25">
      <c r="A1196">
        <v>656186</v>
      </c>
      <c r="B1196">
        <v>71</v>
      </c>
    </row>
    <row r="1197" spans="1:2" x14ac:dyDescent="0.25">
      <c r="A1197">
        <v>656206</v>
      </c>
      <c r="B1197">
        <v>76</v>
      </c>
    </row>
    <row r="1198" spans="1:2" x14ac:dyDescent="0.25">
      <c r="A1198">
        <v>656222</v>
      </c>
      <c r="B1198">
        <v>71</v>
      </c>
    </row>
    <row r="1199" spans="1:2" x14ac:dyDescent="0.25">
      <c r="A1199">
        <v>656232</v>
      </c>
      <c r="B1199">
        <v>74</v>
      </c>
    </row>
    <row r="1200" spans="1:2" x14ac:dyDescent="0.25">
      <c r="A1200">
        <v>656234</v>
      </c>
      <c r="B1200">
        <v>75</v>
      </c>
    </row>
    <row r="1201" spans="1:2" x14ac:dyDescent="0.25">
      <c r="A1201">
        <v>656240</v>
      </c>
      <c r="B1201">
        <v>78</v>
      </c>
    </row>
    <row r="1202" spans="1:2" x14ac:dyDescent="0.25">
      <c r="A1202">
        <v>656257</v>
      </c>
      <c r="B1202">
        <v>72</v>
      </c>
    </row>
    <row r="1203" spans="1:2" x14ac:dyDescent="0.25">
      <c r="A1203">
        <v>656259</v>
      </c>
      <c r="B1203">
        <v>72</v>
      </c>
    </row>
    <row r="1204" spans="1:2" x14ac:dyDescent="0.25">
      <c r="A1204">
        <v>656260</v>
      </c>
      <c r="B1204">
        <v>73</v>
      </c>
    </row>
    <row r="1205" spans="1:2" x14ac:dyDescent="0.25">
      <c r="A1205">
        <v>656266</v>
      </c>
      <c r="B1205">
        <v>72</v>
      </c>
    </row>
    <row r="1206" spans="1:2" x14ac:dyDescent="0.25">
      <c r="A1206">
        <v>656271</v>
      </c>
      <c r="B1206">
        <v>76</v>
      </c>
    </row>
    <row r="1207" spans="1:2" x14ac:dyDescent="0.25">
      <c r="A1207">
        <v>656288</v>
      </c>
      <c r="B1207">
        <v>74</v>
      </c>
    </row>
    <row r="1208" spans="1:2" x14ac:dyDescent="0.25">
      <c r="A1208">
        <v>656289</v>
      </c>
      <c r="B1208">
        <v>73</v>
      </c>
    </row>
    <row r="1209" spans="1:2" x14ac:dyDescent="0.25">
      <c r="A1209">
        <v>656290</v>
      </c>
      <c r="B1209">
        <v>73</v>
      </c>
    </row>
    <row r="1210" spans="1:2" x14ac:dyDescent="0.25">
      <c r="A1210">
        <v>656297</v>
      </c>
      <c r="B1210">
        <v>74</v>
      </c>
    </row>
    <row r="1211" spans="1:2" x14ac:dyDescent="0.25">
      <c r="A1211">
        <v>656302</v>
      </c>
      <c r="B1211">
        <v>74</v>
      </c>
    </row>
    <row r="1212" spans="1:2" x14ac:dyDescent="0.25">
      <c r="A1212">
        <v>656322</v>
      </c>
      <c r="B1212">
        <v>73</v>
      </c>
    </row>
    <row r="1213" spans="1:2" x14ac:dyDescent="0.25">
      <c r="A1213">
        <v>656342</v>
      </c>
      <c r="B1213">
        <v>72</v>
      </c>
    </row>
    <row r="1214" spans="1:2" x14ac:dyDescent="0.25">
      <c r="A1214">
        <v>656349</v>
      </c>
      <c r="B1214">
        <v>72</v>
      </c>
    </row>
    <row r="1215" spans="1:2" x14ac:dyDescent="0.25">
      <c r="A1215">
        <v>656352</v>
      </c>
      <c r="B1215">
        <v>74</v>
      </c>
    </row>
    <row r="1216" spans="1:2" x14ac:dyDescent="0.25">
      <c r="A1216">
        <v>656353</v>
      </c>
      <c r="B1216">
        <v>74</v>
      </c>
    </row>
    <row r="1217" spans="1:2" x14ac:dyDescent="0.25">
      <c r="A1217">
        <v>656354</v>
      </c>
      <c r="B1217">
        <v>76</v>
      </c>
    </row>
    <row r="1218" spans="1:2" x14ac:dyDescent="0.25">
      <c r="A1218">
        <v>656362</v>
      </c>
      <c r="B1218">
        <v>75</v>
      </c>
    </row>
    <row r="1219" spans="1:2" x14ac:dyDescent="0.25">
      <c r="A1219">
        <v>656368</v>
      </c>
      <c r="B1219">
        <v>72</v>
      </c>
    </row>
    <row r="1220" spans="1:2" x14ac:dyDescent="0.25">
      <c r="A1220">
        <v>656382</v>
      </c>
      <c r="B1220">
        <v>78</v>
      </c>
    </row>
    <row r="1221" spans="1:2" x14ac:dyDescent="0.25">
      <c r="A1221">
        <v>656389</v>
      </c>
      <c r="B1221">
        <v>75</v>
      </c>
    </row>
    <row r="1222" spans="1:2" x14ac:dyDescent="0.25">
      <c r="A1222">
        <v>656412</v>
      </c>
      <c r="B1222">
        <v>77</v>
      </c>
    </row>
    <row r="1223" spans="1:2" x14ac:dyDescent="0.25">
      <c r="A1223">
        <v>656420</v>
      </c>
      <c r="B1223">
        <v>74</v>
      </c>
    </row>
    <row r="1224" spans="1:2" x14ac:dyDescent="0.25">
      <c r="A1224">
        <v>656427</v>
      </c>
      <c r="B1224">
        <v>76</v>
      </c>
    </row>
    <row r="1225" spans="1:2" x14ac:dyDescent="0.25">
      <c r="A1225">
        <v>656457</v>
      </c>
      <c r="B1225">
        <v>75</v>
      </c>
    </row>
    <row r="1226" spans="1:2" x14ac:dyDescent="0.25">
      <c r="A1226">
        <v>656458</v>
      </c>
      <c r="B1226">
        <v>73</v>
      </c>
    </row>
    <row r="1227" spans="1:2" x14ac:dyDescent="0.25">
      <c r="A1227">
        <v>656464</v>
      </c>
      <c r="B1227">
        <v>76</v>
      </c>
    </row>
    <row r="1228" spans="1:2" x14ac:dyDescent="0.25">
      <c r="A1228">
        <v>656473</v>
      </c>
      <c r="B1228">
        <v>75</v>
      </c>
    </row>
    <row r="1229" spans="1:2" x14ac:dyDescent="0.25">
      <c r="A1229">
        <v>656479</v>
      </c>
      <c r="B1229">
        <v>69</v>
      </c>
    </row>
    <row r="1230" spans="1:2" x14ac:dyDescent="0.25">
      <c r="A1230">
        <v>656529</v>
      </c>
      <c r="B1230">
        <v>78</v>
      </c>
    </row>
    <row r="1231" spans="1:2" x14ac:dyDescent="0.25">
      <c r="A1231">
        <v>656544</v>
      </c>
      <c r="B1231">
        <v>77</v>
      </c>
    </row>
    <row r="1232" spans="1:2" x14ac:dyDescent="0.25">
      <c r="A1232">
        <v>656546</v>
      </c>
      <c r="B1232">
        <v>77</v>
      </c>
    </row>
    <row r="1233" spans="1:2" x14ac:dyDescent="0.25">
      <c r="A1233">
        <v>656547</v>
      </c>
      <c r="B1233">
        <v>74</v>
      </c>
    </row>
    <row r="1234" spans="1:2" x14ac:dyDescent="0.25">
      <c r="A1234">
        <v>656548</v>
      </c>
      <c r="B1234">
        <v>78</v>
      </c>
    </row>
    <row r="1235" spans="1:2" x14ac:dyDescent="0.25">
      <c r="A1235">
        <v>656550</v>
      </c>
      <c r="B1235">
        <v>72</v>
      </c>
    </row>
    <row r="1236" spans="1:2" x14ac:dyDescent="0.25">
      <c r="A1236">
        <v>656557</v>
      </c>
      <c r="B1236">
        <v>77</v>
      </c>
    </row>
    <row r="1237" spans="1:2" x14ac:dyDescent="0.25">
      <c r="A1237">
        <v>656561</v>
      </c>
      <c r="B1237">
        <v>76</v>
      </c>
    </row>
    <row r="1238" spans="1:2" x14ac:dyDescent="0.25">
      <c r="A1238">
        <v>656563</v>
      </c>
      <c r="B1238">
        <v>75</v>
      </c>
    </row>
    <row r="1239" spans="1:2" x14ac:dyDescent="0.25">
      <c r="A1239">
        <v>656578</v>
      </c>
      <c r="B1239">
        <v>75</v>
      </c>
    </row>
    <row r="1240" spans="1:2" x14ac:dyDescent="0.25">
      <c r="A1240">
        <v>656586</v>
      </c>
      <c r="B1240">
        <v>76</v>
      </c>
    </row>
    <row r="1241" spans="1:2" x14ac:dyDescent="0.25">
      <c r="A1241">
        <v>656594</v>
      </c>
      <c r="B1241">
        <v>71</v>
      </c>
    </row>
    <row r="1242" spans="1:2" x14ac:dyDescent="0.25">
      <c r="A1242">
        <v>656605</v>
      </c>
      <c r="B1242">
        <v>75</v>
      </c>
    </row>
    <row r="1243" spans="1:2" x14ac:dyDescent="0.25">
      <c r="A1243">
        <v>656619</v>
      </c>
      <c r="B1243">
        <v>71</v>
      </c>
    </row>
    <row r="1244" spans="1:2" x14ac:dyDescent="0.25">
      <c r="A1244">
        <v>656620</v>
      </c>
      <c r="B1244">
        <v>80</v>
      </c>
    </row>
    <row r="1245" spans="1:2" x14ac:dyDescent="0.25">
      <c r="A1245">
        <v>656629</v>
      </c>
      <c r="B1245">
        <v>75</v>
      </c>
    </row>
    <row r="1246" spans="1:2" x14ac:dyDescent="0.25">
      <c r="A1246">
        <v>656638</v>
      </c>
      <c r="B1246">
        <v>75</v>
      </c>
    </row>
    <row r="1247" spans="1:2" x14ac:dyDescent="0.25">
      <c r="A1247">
        <v>656641</v>
      </c>
      <c r="B1247">
        <v>74</v>
      </c>
    </row>
    <row r="1248" spans="1:2" x14ac:dyDescent="0.25">
      <c r="A1248">
        <v>656647</v>
      </c>
      <c r="B1248">
        <v>80</v>
      </c>
    </row>
    <row r="1249" spans="1:2" x14ac:dyDescent="0.25">
      <c r="A1249">
        <v>656657</v>
      </c>
      <c r="B1249">
        <v>72</v>
      </c>
    </row>
    <row r="1250" spans="1:2" x14ac:dyDescent="0.25">
      <c r="A1250">
        <v>656666</v>
      </c>
      <c r="B1250">
        <v>75</v>
      </c>
    </row>
    <row r="1251" spans="1:2" x14ac:dyDescent="0.25">
      <c r="A1251">
        <v>656669</v>
      </c>
      <c r="B1251">
        <v>71</v>
      </c>
    </row>
    <row r="1252" spans="1:2" x14ac:dyDescent="0.25">
      <c r="A1252">
        <v>656671</v>
      </c>
      <c r="B1252">
        <v>75</v>
      </c>
    </row>
    <row r="1253" spans="1:2" x14ac:dyDescent="0.25">
      <c r="A1253">
        <v>656686</v>
      </c>
      <c r="B1253">
        <v>74</v>
      </c>
    </row>
    <row r="1254" spans="1:2" x14ac:dyDescent="0.25">
      <c r="A1254">
        <v>656701</v>
      </c>
      <c r="B1254">
        <v>79</v>
      </c>
    </row>
    <row r="1255" spans="1:2" x14ac:dyDescent="0.25">
      <c r="A1255">
        <v>656713</v>
      </c>
      <c r="B1255">
        <v>74</v>
      </c>
    </row>
    <row r="1256" spans="1:2" x14ac:dyDescent="0.25">
      <c r="A1256">
        <v>656716</v>
      </c>
      <c r="B1256">
        <v>72</v>
      </c>
    </row>
    <row r="1257" spans="1:2" x14ac:dyDescent="0.25">
      <c r="A1257">
        <v>656726</v>
      </c>
      <c r="B1257">
        <v>79</v>
      </c>
    </row>
    <row r="1258" spans="1:2" x14ac:dyDescent="0.25">
      <c r="A1258">
        <v>656730</v>
      </c>
      <c r="B1258">
        <v>80</v>
      </c>
    </row>
    <row r="1259" spans="1:2" x14ac:dyDescent="0.25">
      <c r="A1259">
        <v>656731</v>
      </c>
      <c r="B1259">
        <v>79</v>
      </c>
    </row>
    <row r="1260" spans="1:2" x14ac:dyDescent="0.25">
      <c r="A1260">
        <v>656746</v>
      </c>
      <c r="B1260">
        <v>76</v>
      </c>
    </row>
    <row r="1261" spans="1:2" x14ac:dyDescent="0.25">
      <c r="A1261">
        <v>656755</v>
      </c>
      <c r="B1261">
        <v>79</v>
      </c>
    </row>
    <row r="1262" spans="1:2" x14ac:dyDescent="0.25">
      <c r="A1262">
        <v>656756</v>
      </c>
      <c r="B1262">
        <v>78</v>
      </c>
    </row>
    <row r="1263" spans="1:2" x14ac:dyDescent="0.25">
      <c r="A1263">
        <v>656786</v>
      </c>
      <c r="B1263">
        <v>72</v>
      </c>
    </row>
    <row r="1264" spans="1:2" x14ac:dyDescent="0.25">
      <c r="A1264">
        <v>656793</v>
      </c>
      <c r="B1264">
        <v>73</v>
      </c>
    </row>
    <row r="1265" spans="1:2" x14ac:dyDescent="0.25">
      <c r="A1265">
        <v>656794</v>
      </c>
      <c r="B1265">
        <v>77</v>
      </c>
    </row>
    <row r="1266" spans="1:2" x14ac:dyDescent="0.25">
      <c r="A1266">
        <v>656803</v>
      </c>
      <c r="B1266">
        <v>74</v>
      </c>
    </row>
    <row r="1267" spans="1:2" x14ac:dyDescent="0.25">
      <c r="A1267">
        <v>656804</v>
      </c>
      <c r="B1267">
        <v>76</v>
      </c>
    </row>
    <row r="1268" spans="1:2" x14ac:dyDescent="0.25">
      <c r="A1268">
        <v>656814</v>
      </c>
      <c r="B1268">
        <v>75</v>
      </c>
    </row>
    <row r="1269" spans="1:2" x14ac:dyDescent="0.25">
      <c r="A1269">
        <v>656816</v>
      </c>
      <c r="B1269">
        <v>74</v>
      </c>
    </row>
    <row r="1270" spans="1:2" x14ac:dyDescent="0.25">
      <c r="A1270">
        <v>656818</v>
      </c>
      <c r="B1270">
        <v>72</v>
      </c>
    </row>
    <row r="1271" spans="1:2" x14ac:dyDescent="0.25">
      <c r="A1271">
        <v>656820</v>
      </c>
      <c r="B1271">
        <v>74</v>
      </c>
    </row>
    <row r="1272" spans="1:2" x14ac:dyDescent="0.25">
      <c r="A1272">
        <v>656822</v>
      </c>
      <c r="B1272">
        <v>71</v>
      </c>
    </row>
    <row r="1273" spans="1:2" x14ac:dyDescent="0.25">
      <c r="A1273">
        <v>656839</v>
      </c>
      <c r="B1273">
        <v>74</v>
      </c>
    </row>
    <row r="1274" spans="1:2" x14ac:dyDescent="0.25">
      <c r="A1274">
        <v>656847</v>
      </c>
      <c r="B1274">
        <v>77</v>
      </c>
    </row>
    <row r="1275" spans="1:2" x14ac:dyDescent="0.25">
      <c r="A1275">
        <v>656848</v>
      </c>
      <c r="B1275">
        <v>79</v>
      </c>
    </row>
    <row r="1276" spans="1:2" x14ac:dyDescent="0.25">
      <c r="A1276">
        <v>656849</v>
      </c>
      <c r="B1276">
        <v>78</v>
      </c>
    </row>
    <row r="1277" spans="1:2" x14ac:dyDescent="0.25">
      <c r="A1277">
        <v>656876</v>
      </c>
      <c r="B1277">
        <v>73</v>
      </c>
    </row>
    <row r="1278" spans="1:2" x14ac:dyDescent="0.25">
      <c r="A1278">
        <v>656885</v>
      </c>
      <c r="B1278">
        <v>75</v>
      </c>
    </row>
    <row r="1279" spans="1:2" x14ac:dyDescent="0.25">
      <c r="A1279">
        <v>656887</v>
      </c>
      <c r="B1279">
        <v>75</v>
      </c>
    </row>
    <row r="1280" spans="1:2" x14ac:dyDescent="0.25">
      <c r="A1280">
        <v>656889</v>
      </c>
      <c r="B1280">
        <v>76</v>
      </c>
    </row>
    <row r="1281" spans="1:2" x14ac:dyDescent="0.25">
      <c r="A1281">
        <v>656895</v>
      </c>
      <c r="B1281">
        <v>71</v>
      </c>
    </row>
    <row r="1282" spans="1:2" x14ac:dyDescent="0.25">
      <c r="A1282">
        <v>656896</v>
      </c>
      <c r="B1282">
        <v>74</v>
      </c>
    </row>
    <row r="1283" spans="1:2" x14ac:dyDescent="0.25">
      <c r="A1283">
        <v>656919</v>
      </c>
      <c r="B1283">
        <v>76</v>
      </c>
    </row>
    <row r="1284" spans="1:2" x14ac:dyDescent="0.25">
      <c r="A1284">
        <v>656924</v>
      </c>
      <c r="B1284">
        <v>74</v>
      </c>
    </row>
    <row r="1285" spans="1:2" x14ac:dyDescent="0.25">
      <c r="A1285">
        <v>656945</v>
      </c>
      <c r="B1285">
        <v>72</v>
      </c>
    </row>
    <row r="1286" spans="1:2" x14ac:dyDescent="0.25">
      <c r="A1286">
        <v>656954</v>
      </c>
      <c r="B1286">
        <v>70</v>
      </c>
    </row>
    <row r="1287" spans="1:2" x14ac:dyDescent="0.25">
      <c r="A1287">
        <v>656967</v>
      </c>
      <c r="B1287">
        <v>69</v>
      </c>
    </row>
    <row r="1288" spans="1:2" x14ac:dyDescent="0.25">
      <c r="A1288">
        <v>656970</v>
      </c>
      <c r="B1288">
        <v>75</v>
      </c>
    </row>
    <row r="1289" spans="1:2" x14ac:dyDescent="0.25">
      <c r="A1289">
        <v>656976</v>
      </c>
      <c r="B1289">
        <v>74</v>
      </c>
    </row>
    <row r="1290" spans="1:2" x14ac:dyDescent="0.25">
      <c r="A1290">
        <v>656981</v>
      </c>
      <c r="B1290">
        <v>76</v>
      </c>
    </row>
    <row r="1291" spans="1:2" x14ac:dyDescent="0.25">
      <c r="A1291">
        <v>656986</v>
      </c>
      <c r="B1291">
        <v>75</v>
      </c>
    </row>
    <row r="1292" spans="1:2" x14ac:dyDescent="0.25">
      <c r="A1292">
        <v>657006</v>
      </c>
      <c r="B1292">
        <v>74</v>
      </c>
    </row>
    <row r="1293" spans="1:2" x14ac:dyDescent="0.25">
      <c r="A1293">
        <v>657022</v>
      </c>
      <c r="B1293">
        <v>77</v>
      </c>
    </row>
    <row r="1294" spans="1:2" x14ac:dyDescent="0.25">
      <c r="A1294">
        <v>657024</v>
      </c>
      <c r="B1294">
        <v>75</v>
      </c>
    </row>
    <row r="1295" spans="1:2" x14ac:dyDescent="0.25">
      <c r="A1295">
        <v>657027</v>
      </c>
      <c r="B1295">
        <v>70</v>
      </c>
    </row>
    <row r="1296" spans="1:2" x14ac:dyDescent="0.25">
      <c r="A1296">
        <v>657031</v>
      </c>
      <c r="B1296">
        <v>77</v>
      </c>
    </row>
    <row r="1297" spans="1:2" x14ac:dyDescent="0.25">
      <c r="A1297">
        <v>657041</v>
      </c>
      <c r="B1297">
        <v>72</v>
      </c>
    </row>
    <row r="1298" spans="1:2" x14ac:dyDescent="0.25">
      <c r="A1298">
        <v>657044</v>
      </c>
      <c r="B1298">
        <v>77</v>
      </c>
    </row>
    <row r="1299" spans="1:2" x14ac:dyDescent="0.25">
      <c r="A1299">
        <v>657047</v>
      </c>
      <c r="B1299">
        <v>75</v>
      </c>
    </row>
    <row r="1300" spans="1:2" x14ac:dyDescent="0.25">
      <c r="A1300">
        <v>657053</v>
      </c>
      <c r="B1300">
        <v>75</v>
      </c>
    </row>
    <row r="1301" spans="1:2" x14ac:dyDescent="0.25">
      <c r="A1301">
        <v>657061</v>
      </c>
      <c r="B1301">
        <v>75</v>
      </c>
    </row>
    <row r="1302" spans="1:2" x14ac:dyDescent="0.25">
      <c r="A1302">
        <v>657089</v>
      </c>
      <c r="B1302">
        <v>70</v>
      </c>
    </row>
    <row r="1303" spans="1:2" x14ac:dyDescent="0.25">
      <c r="A1303">
        <v>657090</v>
      </c>
      <c r="B1303">
        <v>76</v>
      </c>
    </row>
    <row r="1304" spans="1:2" x14ac:dyDescent="0.25">
      <c r="A1304">
        <v>657092</v>
      </c>
      <c r="B1304">
        <v>77</v>
      </c>
    </row>
    <row r="1305" spans="1:2" x14ac:dyDescent="0.25">
      <c r="A1305">
        <v>657093</v>
      </c>
      <c r="B1305">
        <v>74</v>
      </c>
    </row>
    <row r="1306" spans="1:2" x14ac:dyDescent="0.25">
      <c r="A1306">
        <v>657096</v>
      </c>
      <c r="B1306">
        <v>75</v>
      </c>
    </row>
    <row r="1307" spans="1:2" x14ac:dyDescent="0.25">
      <c r="A1307">
        <v>657097</v>
      </c>
      <c r="B1307">
        <v>74</v>
      </c>
    </row>
    <row r="1308" spans="1:2" x14ac:dyDescent="0.25">
      <c r="A1308">
        <v>657101</v>
      </c>
      <c r="B1308">
        <v>77</v>
      </c>
    </row>
    <row r="1309" spans="1:2" x14ac:dyDescent="0.25">
      <c r="A1309">
        <v>657116</v>
      </c>
      <c r="B1309">
        <v>74</v>
      </c>
    </row>
    <row r="1310" spans="1:2" x14ac:dyDescent="0.25">
      <c r="A1310">
        <v>657122</v>
      </c>
      <c r="B1310">
        <v>72</v>
      </c>
    </row>
    <row r="1311" spans="1:2" x14ac:dyDescent="0.25">
      <c r="A1311">
        <v>657140</v>
      </c>
      <c r="B1311">
        <v>76</v>
      </c>
    </row>
    <row r="1312" spans="1:2" x14ac:dyDescent="0.25">
      <c r="A1312">
        <v>657193</v>
      </c>
      <c r="B1312">
        <v>68</v>
      </c>
    </row>
    <row r="1313" spans="1:2" x14ac:dyDescent="0.25">
      <c r="A1313">
        <v>657203</v>
      </c>
      <c r="B1313">
        <v>75</v>
      </c>
    </row>
    <row r="1314" spans="1:2" x14ac:dyDescent="0.25">
      <c r="A1314">
        <v>657228</v>
      </c>
      <c r="B1314">
        <v>74</v>
      </c>
    </row>
    <row r="1315" spans="1:2" x14ac:dyDescent="0.25">
      <c r="A1315">
        <v>657236</v>
      </c>
      <c r="B1315">
        <v>79</v>
      </c>
    </row>
    <row r="1316" spans="1:2" x14ac:dyDescent="0.25">
      <c r="A1316">
        <v>657240</v>
      </c>
      <c r="B1316">
        <v>76</v>
      </c>
    </row>
    <row r="1317" spans="1:2" x14ac:dyDescent="0.25">
      <c r="A1317">
        <v>657246</v>
      </c>
      <c r="B1317">
        <v>74</v>
      </c>
    </row>
    <row r="1318" spans="1:2" x14ac:dyDescent="0.25">
      <c r="A1318">
        <v>657248</v>
      </c>
      <c r="B1318">
        <v>75</v>
      </c>
    </row>
    <row r="1319" spans="1:2" x14ac:dyDescent="0.25">
      <c r="A1319">
        <v>657252</v>
      </c>
      <c r="B1319">
        <v>81</v>
      </c>
    </row>
    <row r="1320" spans="1:2" x14ac:dyDescent="0.25">
      <c r="A1320">
        <v>657265</v>
      </c>
      <c r="B1320">
        <v>74</v>
      </c>
    </row>
    <row r="1321" spans="1:2" x14ac:dyDescent="0.25">
      <c r="A1321">
        <v>657272</v>
      </c>
      <c r="B1321">
        <v>75</v>
      </c>
    </row>
    <row r="1322" spans="1:2" x14ac:dyDescent="0.25">
      <c r="A1322">
        <v>657277</v>
      </c>
      <c r="B1322">
        <v>73</v>
      </c>
    </row>
    <row r="1323" spans="1:2" x14ac:dyDescent="0.25">
      <c r="A1323">
        <v>657376</v>
      </c>
      <c r="B1323">
        <v>73</v>
      </c>
    </row>
    <row r="1324" spans="1:2" x14ac:dyDescent="0.25">
      <c r="A1324">
        <v>657424</v>
      </c>
      <c r="B1324">
        <v>75</v>
      </c>
    </row>
    <row r="1325" spans="1:2" x14ac:dyDescent="0.25">
      <c r="A1325">
        <v>657436</v>
      </c>
      <c r="B1325">
        <v>73</v>
      </c>
    </row>
    <row r="1326" spans="1:2" x14ac:dyDescent="0.25">
      <c r="A1326">
        <v>657508</v>
      </c>
      <c r="B1326">
        <v>76</v>
      </c>
    </row>
    <row r="1327" spans="1:2" x14ac:dyDescent="0.25">
      <c r="A1327">
        <v>657510</v>
      </c>
      <c r="B1327">
        <v>73</v>
      </c>
    </row>
    <row r="1328" spans="1:2" x14ac:dyDescent="0.25">
      <c r="A1328">
        <v>657511</v>
      </c>
      <c r="B1328">
        <v>75</v>
      </c>
    </row>
    <row r="1329" spans="1:2" x14ac:dyDescent="0.25">
      <c r="A1329">
        <v>657514</v>
      </c>
      <c r="B1329">
        <v>76</v>
      </c>
    </row>
    <row r="1330" spans="1:2" x14ac:dyDescent="0.25">
      <c r="A1330">
        <v>657543</v>
      </c>
      <c r="B1330">
        <v>71</v>
      </c>
    </row>
    <row r="1331" spans="1:2" x14ac:dyDescent="0.25">
      <c r="A1331">
        <v>657562</v>
      </c>
      <c r="B1331">
        <v>74</v>
      </c>
    </row>
    <row r="1332" spans="1:2" x14ac:dyDescent="0.25">
      <c r="A1332">
        <v>657571</v>
      </c>
      <c r="B1332">
        <v>75</v>
      </c>
    </row>
    <row r="1333" spans="1:2" x14ac:dyDescent="0.25">
      <c r="A1333">
        <v>657581</v>
      </c>
      <c r="B1333">
        <v>73</v>
      </c>
    </row>
    <row r="1334" spans="1:2" x14ac:dyDescent="0.25">
      <c r="A1334">
        <v>657583</v>
      </c>
      <c r="B1334">
        <v>74</v>
      </c>
    </row>
    <row r="1335" spans="1:2" x14ac:dyDescent="0.25">
      <c r="A1335">
        <v>657585</v>
      </c>
      <c r="B1335">
        <v>74</v>
      </c>
    </row>
    <row r="1336" spans="1:2" x14ac:dyDescent="0.25">
      <c r="A1336">
        <v>657610</v>
      </c>
      <c r="B1336">
        <v>74</v>
      </c>
    </row>
    <row r="1337" spans="1:2" x14ac:dyDescent="0.25">
      <c r="A1337">
        <v>657611</v>
      </c>
      <c r="B1337">
        <v>73</v>
      </c>
    </row>
    <row r="1338" spans="1:2" x14ac:dyDescent="0.25">
      <c r="A1338">
        <v>657612</v>
      </c>
      <c r="B1338">
        <v>76</v>
      </c>
    </row>
    <row r="1339" spans="1:2" x14ac:dyDescent="0.25">
      <c r="A1339">
        <v>657624</v>
      </c>
      <c r="B1339">
        <v>75</v>
      </c>
    </row>
    <row r="1340" spans="1:2" x14ac:dyDescent="0.25">
      <c r="A1340">
        <v>657649</v>
      </c>
      <c r="B1340">
        <v>77</v>
      </c>
    </row>
    <row r="1341" spans="1:2" x14ac:dyDescent="0.25">
      <c r="A1341">
        <v>657660</v>
      </c>
      <c r="B1341">
        <v>79</v>
      </c>
    </row>
    <row r="1342" spans="1:2" x14ac:dyDescent="0.25">
      <c r="A1342">
        <v>657697</v>
      </c>
      <c r="B1342">
        <v>73</v>
      </c>
    </row>
    <row r="1343" spans="1:2" x14ac:dyDescent="0.25">
      <c r="A1343">
        <v>657745</v>
      </c>
      <c r="B1343">
        <v>77</v>
      </c>
    </row>
    <row r="1344" spans="1:2" x14ac:dyDescent="0.25">
      <c r="A1344">
        <v>657746</v>
      </c>
      <c r="B1344">
        <v>74</v>
      </c>
    </row>
    <row r="1345" spans="1:2" x14ac:dyDescent="0.25">
      <c r="A1345">
        <v>657752</v>
      </c>
      <c r="B1345">
        <v>77</v>
      </c>
    </row>
    <row r="1346" spans="1:2" x14ac:dyDescent="0.25">
      <c r="A1346">
        <v>657756</v>
      </c>
      <c r="B1346">
        <v>74</v>
      </c>
    </row>
    <row r="1347" spans="1:2" x14ac:dyDescent="0.25">
      <c r="A1347">
        <v>657770</v>
      </c>
      <c r="B1347">
        <v>75</v>
      </c>
    </row>
    <row r="1348" spans="1:2" x14ac:dyDescent="0.25">
      <c r="A1348">
        <v>657896</v>
      </c>
      <c r="B1348">
        <v>72</v>
      </c>
    </row>
    <row r="1349" spans="1:2" x14ac:dyDescent="0.25">
      <c r="A1349">
        <v>658140</v>
      </c>
      <c r="B1349">
        <v>73</v>
      </c>
    </row>
    <row r="1350" spans="1:2" x14ac:dyDescent="0.25">
      <c r="A1350">
        <v>658305</v>
      </c>
      <c r="B1350">
        <v>73</v>
      </c>
    </row>
    <row r="1351" spans="1:2" x14ac:dyDescent="0.25">
      <c r="A1351">
        <v>658369</v>
      </c>
      <c r="B1351">
        <v>74</v>
      </c>
    </row>
    <row r="1352" spans="1:2" x14ac:dyDescent="0.25">
      <c r="A1352">
        <v>658431</v>
      </c>
      <c r="B1352">
        <v>73</v>
      </c>
    </row>
    <row r="1353" spans="1:2" x14ac:dyDescent="0.25">
      <c r="A1353">
        <v>658530</v>
      </c>
      <c r="B1353">
        <v>75</v>
      </c>
    </row>
    <row r="1354" spans="1:2" x14ac:dyDescent="0.25">
      <c r="A1354">
        <v>658551</v>
      </c>
      <c r="B1354">
        <v>75</v>
      </c>
    </row>
    <row r="1355" spans="1:2" x14ac:dyDescent="0.25">
      <c r="A1355">
        <v>658648</v>
      </c>
      <c r="B1355">
        <v>71</v>
      </c>
    </row>
    <row r="1356" spans="1:2" x14ac:dyDescent="0.25">
      <c r="A1356">
        <v>658655</v>
      </c>
      <c r="B1356">
        <v>76</v>
      </c>
    </row>
    <row r="1357" spans="1:2" x14ac:dyDescent="0.25">
      <c r="A1357">
        <v>658667</v>
      </c>
      <c r="B1357">
        <v>75</v>
      </c>
    </row>
    <row r="1358" spans="1:2" x14ac:dyDescent="0.25">
      <c r="A1358">
        <v>658742</v>
      </c>
      <c r="B1358">
        <v>74</v>
      </c>
    </row>
    <row r="1359" spans="1:2" x14ac:dyDescent="0.25">
      <c r="A1359">
        <v>658789</v>
      </c>
      <c r="B1359">
        <v>74</v>
      </c>
    </row>
    <row r="1360" spans="1:2" x14ac:dyDescent="0.25">
      <c r="A1360">
        <v>658792</v>
      </c>
      <c r="B1360">
        <v>74</v>
      </c>
    </row>
    <row r="1361" spans="1:2" x14ac:dyDescent="0.25">
      <c r="A1361">
        <v>659253</v>
      </c>
      <c r="B1361">
        <v>70</v>
      </c>
    </row>
    <row r="1362" spans="1:2" x14ac:dyDescent="0.25">
      <c r="A1362">
        <v>659262</v>
      </c>
      <c r="B1362">
        <v>72</v>
      </c>
    </row>
    <row r="1363" spans="1:2" x14ac:dyDescent="0.25">
      <c r="A1363">
        <v>659275</v>
      </c>
      <c r="B1363">
        <v>75</v>
      </c>
    </row>
    <row r="1364" spans="1:2" x14ac:dyDescent="0.25">
      <c r="A1364">
        <v>659381</v>
      </c>
      <c r="B1364">
        <v>73</v>
      </c>
    </row>
    <row r="1365" spans="1:2" x14ac:dyDescent="0.25">
      <c r="A1365">
        <v>659389</v>
      </c>
      <c r="B1365">
        <v>76</v>
      </c>
    </row>
    <row r="1366" spans="1:2" x14ac:dyDescent="0.25">
      <c r="A1366">
        <v>659392</v>
      </c>
      <c r="B1366">
        <v>74</v>
      </c>
    </row>
    <row r="1367" spans="1:2" x14ac:dyDescent="0.25">
      <c r="A1367">
        <v>659418</v>
      </c>
      <c r="B1367">
        <v>75</v>
      </c>
    </row>
    <row r="1368" spans="1:2" x14ac:dyDescent="0.25">
      <c r="A1368">
        <v>659419</v>
      </c>
      <c r="B1368">
        <v>75</v>
      </c>
    </row>
    <row r="1369" spans="1:2" x14ac:dyDescent="0.25">
      <c r="A1369">
        <v>659928</v>
      </c>
      <c r="B1369">
        <v>75</v>
      </c>
    </row>
    <row r="1370" spans="1:2" x14ac:dyDescent="0.25">
      <c r="A1370">
        <v>660064</v>
      </c>
      <c r="B1370">
        <v>74</v>
      </c>
    </row>
    <row r="1371" spans="1:2" x14ac:dyDescent="0.25">
      <c r="A1371">
        <v>660167</v>
      </c>
      <c r="B1371">
        <v>68</v>
      </c>
    </row>
    <row r="1372" spans="1:2" x14ac:dyDescent="0.25">
      <c r="A1372">
        <v>660261</v>
      </c>
      <c r="B1372">
        <v>78</v>
      </c>
    </row>
    <row r="1373" spans="1:2" x14ac:dyDescent="0.25">
      <c r="A1373">
        <v>660271</v>
      </c>
      <c r="B1373">
        <v>76</v>
      </c>
    </row>
    <row r="1374" spans="1:2" x14ac:dyDescent="0.25">
      <c r="A1374">
        <v>660420</v>
      </c>
      <c r="B1374">
        <v>74</v>
      </c>
    </row>
    <row r="1375" spans="1:2" x14ac:dyDescent="0.25">
      <c r="A1375">
        <v>660422</v>
      </c>
      <c r="B1375">
        <v>73</v>
      </c>
    </row>
    <row r="1376" spans="1:2" x14ac:dyDescent="0.25">
      <c r="A1376">
        <v>660427</v>
      </c>
      <c r="B1376">
        <v>73</v>
      </c>
    </row>
    <row r="1377" spans="1:2" x14ac:dyDescent="0.25">
      <c r="A1377">
        <v>660431</v>
      </c>
      <c r="B1377">
        <v>75</v>
      </c>
    </row>
    <row r="1378" spans="1:2" x14ac:dyDescent="0.25">
      <c r="A1378">
        <v>660435</v>
      </c>
      <c r="B1378">
        <v>77</v>
      </c>
    </row>
    <row r="1379" spans="1:2" x14ac:dyDescent="0.25">
      <c r="A1379">
        <v>660440</v>
      </c>
      <c r="B1379">
        <v>72</v>
      </c>
    </row>
    <row r="1380" spans="1:2" x14ac:dyDescent="0.25">
      <c r="A1380">
        <v>660508</v>
      </c>
      <c r="B1380">
        <v>74</v>
      </c>
    </row>
    <row r="1381" spans="1:2" x14ac:dyDescent="0.25">
      <c r="A1381">
        <v>660513</v>
      </c>
      <c r="B1381">
        <v>71</v>
      </c>
    </row>
    <row r="1382" spans="1:2" x14ac:dyDescent="0.25">
      <c r="A1382">
        <v>660522</v>
      </c>
      <c r="B1382">
        <v>74</v>
      </c>
    </row>
    <row r="1383" spans="1:2" x14ac:dyDescent="0.25">
      <c r="A1383">
        <v>660546</v>
      </c>
      <c r="B1383">
        <v>73</v>
      </c>
    </row>
    <row r="1384" spans="1:2" x14ac:dyDescent="0.25">
      <c r="A1384">
        <v>660587</v>
      </c>
      <c r="B1384">
        <v>72</v>
      </c>
    </row>
    <row r="1385" spans="1:2" x14ac:dyDescent="0.25">
      <c r="A1385">
        <v>660589</v>
      </c>
      <c r="B1385">
        <v>76</v>
      </c>
    </row>
    <row r="1386" spans="1:2" x14ac:dyDescent="0.25">
      <c r="A1386">
        <v>660593</v>
      </c>
      <c r="B1386">
        <v>76</v>
      </c>
    </row>
    <row r="1387" spans="1:2" x14ac:dyDescent="0.25">
      <c r="A1387">
        <v>660600</v>
      </c>
      <c r="B1387">
        <v>71</v>
      </c>
    </row>
    <row r="1388" spans="1:2" x14ac:dyDescent="0.25">
      <c r="A1388">
        <v>660604</v>
      </c>
      <c r="B1388">
        <v>74</v>
      </c>
    </row>
    <row r="1389" spans="1:2" x14ac:dyDescent="0.25">
      <c r="A1389">
        <v>660610</v>
      </c>
      <c r="B1389">
        <v>73</v>
      </c>
    </row>
    <row r="1390" spans="1:2" x14ac:dyDescent="0.25">
      <c r="A1390">
        <v>660619</v>
      </c>
      <c r="B1390">
        <v>73</v>
      </c>
    </row>
    <row r="1391" spans="1:2" x14ac:dyDescent="0.25">
      <c r="A1391">
        <v>660623</v>
      </c>
      <c r="B1391">
        <v>74</v>
      </c>
    </row>
    <row r="1392" spans="1:2" x14ac:dyDescent="0.25">
      <c r="A1392">
        <v>660634</v>
      </c>
      <c r="B1392">
        <v>69</v>
      </c>
    </row>
    <row r="1393" spans="1:2" x14ac:dyDescent="0.25">
      <c r="A1393">
        <v>660636</v>
      </c>
      <c r="B1393">
        <v>70</v>
      </c>
    </row>
    <row r="1394" spans="1:2" x14ac:dyDescent="0.25">
      <c r="A1394">
        <v>660644</v>
      </c>
      <c r="B1394">
        <v>70</v>
      </c>
    </row>
    <row r="1395" spans="1:2" x14ac:dyDescent="0.25">
      <c r="A1395">
        <v>660671</v>
      </c>
      <c r="B1395">
        <v>71</v>
      </c>
    </row>
    <row r="1396" spans="1:2" x14ac:dyDescent="0.25">
      <c r="A1396">
        <v>660674</v>
      </c>
      <c r="B1396">
        <v>76</v>
      </c>
    </row>
    <row r="1397" spans="1:2" x14ac:dyDescent="0.25">
      <c r="A1397">
        <v>660686</v>
      </c>
      <c r="B1397">
        <v>69</v>
      </c>
    </row>
    <row r="1398" spans="1:2" x14ac:dyDescent="0.25">
      <c r="A1398">
        <v>660689</v>
      </c>
      <c r="B1398">
        <v>71</v>
      </c>
    </row>
    <row r="1399" spans="1:2" x14ac:dyDescent="0.25">
      <c r="A1399">
        <v>660730</v>
      </c>
      <c r="B1399">
        <v>75</v>
      </c>
    </row>
    <row r="1400" spans="1:2" x14ac:dyDescent="0.25">
      <c r="A1400">
        <v>660734</v>
      </c>
      <c r="B1400">
        <v>73</v>
      </c>
    </row>
    <row r="1401" spans="1:2" x14ac:dyDescent="0.25">
      <c r="A1401">
        <v>660749</v>
      </c>
      <c r="B1401">
        <v>71</v>
      </c>
    </row>
    <row r="1402" spans="1:2" x14ac:dyDescent="0.25">
      <c r="A1402">
        <v>660751</v>
      </c>
      <c r="B1402">
        <v>73</v>
      </c>
    </row>
    <row r="1403" spans="1:2" x14ac:dyDescent="0.25">
      <c r="A1403">
        <v>660756</v>
      </c>
      <c r="B1403">
        <v>75</v>
      </c>
    </row>
    <row r="1404" spans="1:2" x14ac:dyDescent="0.25">
      <c r="A1404">
        <v>660757</v>
      </c>
      <c r="B1404">
        <v>76</v>
      </c>
    </row>
    <row r="1405" spans="1:2" x14ac:dyDescent="0.25">
      <c r="A1405">
        <v>660761</v>
      </c>
      <c r="B1405">
        <v>70</v>
      </c>
    </row>
    <row r="1406" spans="1:2" x14ac:dyDescent="0.25">
      <c r="A1406">
        <v>660764</v>
      </c>
      <c r="B1406">
        <v>74</v>
      </c>
    </row>
    <row r="1407" spans="1:2" x14ac:dyDescent="0.25">
      <c r="A1407">
        <v>660781</v>
      </c>
      <c r="B1407">
        <v>74</v>
      </c>
    </row>
    <row r="1408" spans="1:2" x14ac:dyDescent="0.25">
      <c r="A1408">
        <v>660787</v>
      </c>
      <c r="B1408">
        <v>74</v>
      </c>
    </row>
    <row r="1409" spans="1:2" x14ac:dyDescent="0.25">
      <c r="A1409">
        <v>660788</v>
      </c>
      <c r="B1409">
        <v>74</v>
      </c>
    </row>
    <row r="1410" spans="1:2" x14ac:dyDescent="0.25">
      <c r="A1410">
        <v>660792</v>
      </c>
      <c r="B1410">
        <v>71</v>
      </c>
    </row>
    <row r="1411" spans="1:2" x14ac:dyDescent="0.25">
      <c r="A1411">
        <v>660799</v>
      </c>
      <c r="B1411">
        <v>72</v>
      </c>
    </row>
    <row r="1412" spans="1:2" x14ac:dyDescent="0.25">
      <c r="A1412">
        <v>660801</v>
      </c>
      <c r="B1412">
        <v>77</v>
      </c>
    </row>
    <row r="1413" spans="1:2" x14ac:dyDescent="0.25">
      <c r="A1413">
        <v>660813</v>
      </c>
      <c r="B1413">
        <v>73</v>
      </c>
    </row>
    <row r="1414" spans="1:2" x14ac:dyDescent="0.25">
      <c r="A1414">
        <v>660822</v>
      </c>
      <c r="B1414">
        <v>72</v>
      </c>
    </row>
    <row r="1415" spans="1:2" x14ac:dyDescent="0.25">
      <c r="A1415">
        <v>660825</v>
      </c>
      <c r="B1415">
        <v>72</v>
      </c>
    </row>
    <row r="1416" spans="1:2" x14ac:dyDescent="0.25">
      <c r="A1416">
        <v>660826</v>
      </c>
      <c r="B1416">
        <v>74</v>
      </c>
    </row>
    <row r="1417" spans="1:2" x14ac:dyDescent="0.25">
      <c r="A1417">
        <v>660844</v>
      </c>
      <c r="B1417">
        <v>68</v>
      </c>
    </row>
    <row r="1418" spans="1:2" x14ac:dyDescent="0.25">
      <c r="A1418">
        <v>660844</v>
      </c>
      <c r="B1418">
        <v>70</v>
      </c>
    </row>
    <row r="1419" spans="1:2" x14ac:dyDescent="0.25">
      <c r="A1419">
        <v>660850</v>
      </c>
      <c r="B1419">
        <v>72</v>
      </c>
    </row>
    <row r="1420" spans="1:2" x14ac:dyDescent="0.25">
      <c r="A1420">
        <v>660853</v>
      </c>
      <c r="B1420">
        <v>75</v>
      </c>
    </row>
    <row r="1421" spans="1:2" x14ac:dyDescent="0.25">
      <c r="A1421">
        <v>660871</v>
      </c>
      <c r="B1421">
        <v>72</v>
      </c>
    </row>
    <row r="1422" spans="1:2" x14ac:dyDescent="0.25">
      <c r="A1422">
        <v>660875</v>
      </c>
      <c r="B1422">
        <v>74</v>
      </c>
    </row>
    <row r="1423" spans="1:2" x14ac:dyDescent="0.25">
      <c r="A1423">
        <v>660896</v>
      </c>
      <c r="B1423">
        <v>75</v>
      </c>
    </row>
    <row r="1424" spans="1:2" x14ac:dyDescent="0.25">
      <c r="A1424">
        <v>660906</v>
      </c>
      <c r="B1424">
        <v>74</v>
      </c>
    </row>
    <row r="1425" spans="1:2" x14ac:dyDescent="0.25">
      <c r="A1425">
        <v>660995</v>
      </c>
      <c r="B1425">
        <v>74</v>
      </c>
    </row>
    <row r="1426" spans="1:2" x14ac:dyDescent="0.25">
      <c r="A1426">
        <v>661149</v>
      </c>
      <c r="B1426">
        <v>72</v>
      </c>
    </row>
    <row r="1427" spans="1:2" x14ac:dyDescent="0.25">
      <c r="A1427">
        <v>661156</v>
      </c>
      <c r="B1427">
        <v>71</v>
      </c>
    </row>
    <row r="1428" spans="1:2" x14ac:dyDescent="0.25">
      <c r="A1428">
        <v>661255</v>
      </c>
      <c r="B1428">
        <v>75</v>
      </c>
    </row>
    <row r="1429" spans="1:2" x14ac:dyDescent="0.25">
      <c r="A1429">
        <v>661265</v>
      </c>
      <c r="B1429">
        <v>67</v>
      </c>
    </row>
    <row r="1430" spans="1:2" x14ac:dyDescent="0.25">
      <c r="A1430">
        <v>661269</v>
      </c>
      <c r="B1430">
        <v>73</v>
      </c>
    </row>
    <row r="1431" spans="1:2" x14ac:dyDescent="0.25">
      <c r="A1431">
        <v>661309</v>
      </c>
      <c r="B1431">
        <v>74</v>
      </c>
    </row>
    <row r="1432" spans="1:2" x14ac:dyDescent="0.25">
      <c r="A1432">
        <v>661332</v>
      </c>
      <c r="B1432">
        <v>75</v>
      </c>
    </row>
    <row r="1433" spans="1:2" x14ac:dyDescent="0.25">
      <c r="A1433">
        <v>661383</v>
      </c>
      <c r="B1433">
        <v>72</v>
      </c>
    </row>
    <row r="1434" spans="1:2" x14ac:dyDescent="0.25">
      <c r="A1434">
        <v>661395</v>
      </c>
      <c r="B1434">
        <v>77</v>
      </c>
    </row>
    <row r="1435" spans="1:2" x14ac:dyDescent="0.25">
      <c r="A1435">
        <v>661403</v>
      </c>
      <c r="B1435">
        <v>74</v>
      </c>
    </row>
    <row r="1436" spans="1:2" x14ac:dyDescent="0.25">
      <c r="A1436">
        <v>661408</v>
      </c>
      <c r="B1436">
        <v>72</v>
      </c>
    </row>
    <row r="1437" spans="1:2" x14ac:dyDescent="0.25">
      <c r="A1437">
        <v>661411</v>
      </c>
      <c r="B1437">
        <v>68</v>
      </c>
    </row>
    <row r="1438" spans="1:2" x14ac:dyDescent="0.25">
      <c r="A1438">
        <v>661440</v>
      </c>
      <c r="B1438">
        <v>71</v>
      </c>
    </row>
    <row r="1439" spans="1:2" x14ac:dyDescent="0.25">
      <c r="A1439">
        <v>661526</v>
      </c>
      <c r="B1439">
        <v>71</v>
      </c>
    </row>
    <row r="1440" spans="1:2" x14ac:dyDescent="0.25">
      <c r="A1440">
        <v>661527</v>
      </c>
      <c r="B1440">
        <v>74</v>
      </c>
    </row>
    <row r="1441" spans="1:2" x14ac:dyDescent="0.25">
      <c r="A1441">
        <v>661535</v>
      </c>
      <c r="B1441">
        <v>74</v>
      </c>
    </row>
    <row r="1442" spans="1:2" x14ac:dyDescent="0.25">
      <c r="A1442">
        <v>661536</v>
      </c>
      <c r="B1442">
        <v>75</v>
      </c>
    </row>
    <row r="1443" spans="1:2" x14ac:dyDescent="0.25">
      <c r="A1443">
        <v>661541</v>
      </c>
      <c r="B1443">
        <v>74</v>
      </c>
    </row>
    <row r="1444" spans="1:2" x14ac:dyDescent="0.25">
      <c r="A1444">
        <v>661548</v>
      </c>
      <c r="B1444">
        <v>71</v>
      </c>
    </row>
    <row r="1445" spans="1:2" x14ac:dyDescent="0.25">
      <c r="A1445">
        <v>661563</v>
      </c>
      <c r="B1445">
        <v>74</v>
      </c>
    </row>
    <row r="1446" spans="1:2" x14ac:dyDescent="0.25">
      <c r="A1446">
        <v>661832</v>
      </c>
      <c r="B1446">
        <v>75</v>
      </c>
    </row>
    <row r="1447" spans="1:2" x14ac:dyDescent="0.25">
      <c r="A1447">
        <v>662165</v>
      </c>
      <c r="B1447">
        <v>74</v>
      </c>
    </row>
    <row r="1448" spans="1:2" x14ac:dyDescent="0.25">
      <c r="A1448">
        <v>662253</v>
      </c>
      <c r="B1448">
        <v>74</v>
      </c>
    </row>
    <row r="1449" spans="1:2" x14ac:dyDescent="0.25">
      <c r="A1449">
        <v>662914</v>
      </c>
      <c r="B1449">
        <v>78</v>
      </c>
    </row>
    <row r="1450" spans="1:2" x14ac:dyDescent="0.25">
      <c r="A1450">
        <v>662964</v>
      </c>
      <c r="B1450">
        <v>72</v>
      </c>
    </row>
    <row r="1451" spans="1:2" x14ac:dyDescent="0.25">
      <c r="A1451">
        <v>662972</v>
      </c>
      <c r="B1451">
        <v>68</v>
      </c>
    </row>
    <row r="1452" spans="1:2" x14ac:dyDescent="0.25">
      <c r="A1452">
        <v>663158</v>
      </c>
      <c r="B1452">
        <v>74</v>
      </c>
    </row>
    <row r="1453" spans="1:2" x14ac:dyDescent="0.25">
      <c r="A1453">
        <v>663302</v>
      </c>
      <c r="B1453">
        <v>76</v>
      </c>
    </row>
    <row r="1454" spans="1:2" x14ac:dyDescent="0.25">
      <c r="A1454">
        <v>663321</v>
      </c>
      <c r="B1454">
        <v>73</v>
      </c>
    </row>
    <row r="1455" spans="1:2" x14ac:dyDescent="0.25">
      <c r="A1455">
        <v>663326</v>
      </c>
      <c r="B1455">
        <v>77</v>
      </c>
    </row>
    <row r="1456" spans="1:2" x14ac:dyDescent="0.25">
      <c r="A1456">
        <v>663336</v>
      </c>
      <c r="B1456">
        <v>75</v>
      </c>
    </row>
    <row r="1457" spans="1:2" x14ac:dyDescent="0.25">
      <c r="A1457">
        <v>663359</v>
      </c>
      <c r="B1457">
        <v>75</v>
      </c>
    </row>
    <row r="1458" spans="1:2" x14ac:dyDescent="0.25">
      <c r="A1458">
        <v>663362</v>
      </c>
      <c r="B1458">
        <v>74</v>
      </c>
    </row>
    <row r="1459" spans="1:2" x14ac:dyDescent="0.25">
      <c r="A1459">
        <v>663366</v>
      </c>
      <c r="B1459">
        <v>74</v>
      </c>
    </row>
    <row r="1460" spans="1:2" x14ac:dyDescent="0.25">
      <c r="A1460">
        <v>663372</v>
      </c>
      <c r="B1460">
        <v>76</v>
      </c>
    </row>
    <row r="1461" spans="1:2" x14ac:dyDescent="0.25">
      <c r="A1461">
        <v>663378</v>
      </c>
      <c r="B1461">
        <v>74</v>
      </c>
    </row>
    <row r="1462" spans="1:2" x14ac:dyDescent="0.25">
      <c r="A1462">
        <v>663383</v>
      </c>
      <c r="B1462">
        <v>72</v>
      </c>
    </row>
    <row r="1463" spans="1:2" x14ac:dyDescent="0.25">
      <c r="A1463">
        <v>663385</v>
      </c>
      <c r="B1463">
        <v>76</v>
      </c>
    </row>
    <row r="1464" spans="1:2" x14ac:dyDescent="0.25">
      <c r="A1464">
        <v>663423</v>
      </c>
      <c r="B1464">
        <v>72</v>
      </c>
    </row>
    <row r="1465" spans="1:2" x14ac:dyDescent="0.25">
      <c r="A1465">
        <v>663432</v>
      </c>
      <c r="B1465">
        <v>74</v>
      </c>
    </row>
    <row r="1466" spans="1:2" x14ac:dyDescent="0.25">
      <c r="A1466">
        <v>663436</v>
      </c>
      <c r="B1466">
        <v>74</v>
      </c>
    </row>
    <row r="1467" spans="1:2" x14ac:dyDescent="0.25">
      <c r="A1467">
        <v>663443</v>
      </c>
      <c r="B1467">
        <v>76</v>
      </c>
    </row>
    <row r="1468" spans="1:2" x14ac:dyDescent="0.25">
      <c r="A1468">
        <v>663447</v>
      </c>
      <c r="B1468">
        <v>73</v>
      </c>
    </row>
    <row r="1469" spans="1:2" x14ac:dyDescent="0.25">
      <c r="A1469">
        <v>663453</v>
      </c>
      <c r="B1469">
        <v>74</v>
      </c>
    </row>
    <row r="1470" spans="1:2" x14ac:dyDescent="0.25">
      <c r="A1470">
        <v>663455</v>
      </c>
      <c r="B1470">
        <v>75</v>
      </c>
    </row>
    <row r="1471" spans="1:2" x14ac:dyDescent="0.25">
      <c r="A1471">
        <v>663460</v>
      </c>
      <c r="B1471">
        <v>75</v>
      </c>
    </row>
    <row r="1472" spans="1:2" x14ac:dyDescent="0.25">
      <c r="A1472">
        <v>663462</v>
      </c>
      <c r="B1472">
        <v>76</v>
      </c>
    </row>
    <row r="1473" spans="1:2" x14ac:dyDescent="0.25">
      <c r="A1473">
        <v>663463</v>
      </c>
      <c r="B1473">
        <v>73</v>
      </c>
    </row>
    <row r="1474" spans="1:2" x14ac:dyDescent="0.25">
      <c r="A1474">
        <v>663465</v>
      </c>
      <c r="B1474">
        <v>73</v>
      </c>
    </row>
    <row r="1475" spans="1:2" x14ac:dyDescent="0.25">
      <c r="A1475">
        <v>663467</v>
      </c>
      <c r="B1475">
        <v>74</v>
      </c>
    </row>
    <row r="1476" spans="1:2" x14ac:dyDescent="0.25">
      <c r="A1476">
        <v>663474</v>
      </c>
      <c r="B1476">
        <v>77</v>
      </c>
    </row>
    <row r="1477" spans="1:2" x14ac:dyDescent="0.25">
      <c r="A1477">
        <v>663477</v>
      </c>
      <c r="B1477">
        <v>74</v>
      </c>
    </row>
    <row r="1478" spans="1:2" x14ac:dyDescent="0.25">
      <c r="A1478">
        <v>663485</v>
      </c>
      <c r="B1478">
        <v>75</v>
      </c>
    </row>
    <row r="1479" spans="1:2" x14ac:dyDescent="0.25">
      <c r="A1479">
        <v>663489</v>
      </c>
      <c r="B1479">
        <v>74</v>
      </c>
    </row>
    <row r="1480" spans="1:2" x14ac:dyDescent="0.25">
      <c r="A1480">
        <v>663496</v>
      </c>
      <c r="B1480">
        <v>77</v>
      </c>
    </row>
    <row r="1481" spans="1:2" x14ac:dyDescent="0.25">
      <c r="A1481">
        <v>663499</v>
      </c>
      <c r="B1481">
        <v>75</v>
      </c>
    </row>
    <row r="1482" spans="1:2" x14ac:dyDescent="0.25">
      <c r="A1482">
        <v>663500</v>
      </c>
      <c r="B1482">
        <v>74</v>
      </c>
    </row>
    <row r="1483" spans="1:2" x14ac:dyDescent="0.25">
      <c r="A1483">
        <v>663506</v>
      </c>
      <c r="B1483">
        <v>69</v>
      </c>
    </row>
    <row r="1484" spans="1:2" x14ac:dyDescent="0.25">
      <c r="A1484">
        <v>663510</v>
      </c>
      <c r="B1484">
        <v>72</v>
      </c>
    </row>
    <row r="1485" spans="1:2" x14ac:dyDescent="0.25">
      <c r="A1485">
        <v>663531</v>
      </c>
      <c r="B1485">
        <v>75</v>
      </c>
    </row>
    <row r="1486" spans="1:2" x14ac:dyDescent="0.25">
      <c r="A1486">
        <v>663534</v>
      </c>
      <c r="B1486">
        <v>77</v>
      </c>
    </row>
    <row r="1487" spans="1:2" x14ac:dyDescent="0.25">
      <c r="A1487">
        <v>663535</v>
      </c>
      <c r="B1487">
        <v>73</v>
      </c>
    </row>
    <row r="1488" spans="1:2" x14ac:dyDescent="0.25">
      <c r="A1488">
        <v>663536</v>
      </c>
      <c r="B1488">
        <v>74</v>
      </c>
    </row>
    <row r="1489" spans="1:2" x14ac:dyDescent="0.25">
      <c r="A1489">
        <v>663540</v>
      </c>
      <c r="B1489">
        <v>71</v>
      </c>
    </row>
    <row r="1490" spans="1:2" x14ac:dyDescent="0.25">
      <c r="A1490">
        <v>663541</v>
      </c>
      <c r="B1490">
        <v>73</v>
      </c>
    </row>
    <row r="1491" spans="1:2" x14ac:dyDescent="0.25">
      <c r="A1491">
        <v>663542</v>
      </c>
      <c r="B1491">
        <v>80</v>
      </c>
    </row>
    <row r="1492" spans="1:2" x14ac:dyDescent="0.25">
      <c r="A1492">
        <v>663544</v>
      </c>
      <c r="B1492">
        <v>75</v>
      </c>
    </row>
    <row r="1493" spans="1:2" x14ac:dyDescent="0.25">
      <c r="A1493">
        <v>663546</v>
      </c>
      <c r="B1493">
        <v>83</v>
      </c>
    </row>
    <row r="1494" spans="1:2" x14ac:dyDescent="0.25">
      <c r="A1494">
        <v>663554</v>
      </c>
      <c r="B1494">
        <v>75</v>
      </c>
    </row>
    <row r="1495" spans="1:2" x14ac:dyDescent="0.25">
      <c r="A1495">
        <v>663556</v>
      </c>
      <c r="B1495">
        <v>73</v>
      </c>
    </row>
    <row r="1496" spans="1:2" x14ac:dyDescent="0.25">
      <c r="A1496">
        <v>663558</v>
      </c>
      <c r="B1496">
        <v>73</v>
      </c>
    </row>
    <row r="1497" spans="1:2" x14ac:dyDescent="0.25">
      <c r="A1497">
        <v>663559</v>
      </c>
      <c r="B1497">
        <v>76</v>
      </c>
    </row>
    <row r="1498" spans="1:2" x14ac:dyDescent="0.25">
      <c r="A1498">
        <v>663562</v>
      </c>
      <c r="B1498">
        <v>74</v>
      </c>
    </row>
    <row r="1499" spans="1:2" x14ac:dyDescent="0.25">
      <c r="A1499">
        <v>663567</v>
      </c>
      <c r="B1499">
        <v>74</v>
      </c>
    </row>
    <row r="1500" spans="1:2" x14ac:dyDescent="0.25">
      <c r="A1500">
        <v>663568</v>
      </c>
      <c r="B1500">
        <v>75</v>
      </c>
    </row>
    <row r="1501" spans="1:2" x14ac:dyDescent="0.25">
      <c r="A1501">
        <v>663574</v>
      </c>
      <c r="B1501">
        <v>75</v>
      </c>
    </row>
    <row r="1502" spans="1:2" x14ac:dyDescent="0.25">
      <c r="A1502">
        <v>663577</v>
      </c>
      <c r="B1502">
        <v>80</v>
      </c>
    </row>
    <row r="1503" spans="1:2" x14ac:dyDescent="0.25">
      <c r="A1503">
        <v>663578</v>
      </c>
      <c r="B1503">
        <v>78</v>
      </c>
    </row>
    <row r="1504" spans="1:2" x14ac:dyDescent="0.25">
      <c r="A1504">
        <v>663587</v>
      </c>
      <c r="B1504">
        <v>81</v>
      </c>
    </row>
    <row r="1505" spans="1:2" x14ac:dyDescent="0.25">
      <c r="A1505">
        <v>663603</v>
      </c>
      <c r="B1505">
        <v>74</v>
      </c>
    </row>
    <row r="1506" spans="1:2" x14ac:dyDescent="0.25">
      <c r="A1506">
        <v>663613</v>
      </c>
      <c r="B1506">
        <v>75</v>
      </c>
    </row>
    <row r="1507" spans="1:2" x14ac:dyDescent="0.25">
      <c r="A1507">
        <v>663623</v>
      </c>
      <c r="B1507">
        <v>78</v>
      </c>
    </row>
    <row r="1508" spans="1:2" x14ac:dyDescent="0.25">
      <c r="A1508">
        <v>663627</v>
      </c>
      <c r="B1508">
        <v>75</v>
      </c>
    </row>
    <row r="1509" spans="1:2" x14ac:dyDescent="0.25">
      <c r="A1509">
        <v>663629</v>
      </c>
      <c r="B1509">
        <v>74</v>
      </c>
    </row>
    <row r="1510" spans="1:2" x14ac:dyDescent="0.25">
      <c r="A1510">
        <v>663630</v>
      </c>
      <c r="B1510">
        <v>71</v>
      </c>
    </row>
    <row r="1511" spans="1:2" x14ac:dyDescent="0.25">
      <c r="A1511">
        <v>663632</v>
      </c>
      <c r="B1511">
        <v>76</v>
      </c>
    </row>
    <row r="1512" spans="1:2" x14ac:dyDescent="0.25">
      <c r="A1512">
        <v>663642</v>
      </c>
      <c r="B1512">
        <v>77</v>
      </c>
    </row>
    <row r="1513" spans="1:2" x14ac:dyDescent="0.25">
      <c r="A1513">
        <v>663649</v>
      </c>
      <c r="B1513">
        <v>74</v>
      </c>
    </row>
    <row r="1514" spans="1:2" x14ac:dyDescent="0.25">
      <c r="A1514">
        <v>663657</v>
      </c>
      <c r="B1514">
        <v>74</v>
      </c>
    </row>
    <row r="1515" spans="1:2" x14ac:dyDescent="0.25">
      <c r="A1515">
        <v>663658</v>
      </c>
      <c r="B1515">
        <v>75</v>
      </c>
    </row>
    <row r="1516" spans="1:2" x14ac:dyDescent="0.25">
      <c r="A1516">
        <v>663670</v>
      </c>
      <c r="B1516">
        <v>74</v>
      </c>
    </row>
    <row r="1517" spans="1:2" x14ac:dyDescent="0.25">
      <c r="A1517">
        <v>663671</v>
      </c>
      <c r="B1517">
        <v>75</v>
      </c>
    </row>
    <row r="1518" spans="1:2" x14ac:dyDescent="0.25">
      <c r="A1518">
        <v>663674</v>
      </c>
      <c r="B1518">
        <v>74</v>
      </c>
    </row>
    <row r="1519" spans="1:2" x14ac:dyDescent="0.25">
      <c r="A1519">
        <v>663677</v>
      </c>
      <c r="B1519">
        <v>72</v>
      </c>
    </row>
    <row r="1520" spans="1:2" x14ac:dyDescent="0.25">
      <c r="A1520">
        <v>663678</v>
      </c>
      <c r="B1520">
        <v>75</v>
      </c>
    </row>
    <row r="1521" spans="1:2" x14ac:dyDescent="0.25">
      <c r="A1521">
        <v>663681</v>
      </c>
      <c r="B1521">
        <v>76</v>
      </c>
    </row>
    <row r="1522" spans="1:2" x14ac:dyDescent="0.25">
      <c r="A1522">
        <v>663684</v>
      </c>
      <c r="B1522">
        <v>78</v>
      </c>
    </row>
    <row r="1523" spans="1:2" x14ac:dyDescent="0.25">
      <c r="A1523">
        <v>663687</v>
      </c>
      <c r="B1523">
        <v>75</v>
      </c>
    </row>
    <row r="1524" spans="1:2" x14ac:dyDescent="0.25">
      <c r="A1524">
        <v>663696</v>
      </c>
      <c r="B1524">
        <v>75</v>
      </c>
    </row>
    <row r="1525" spans="1:2" x14ac:dyDescent="0.25">
      <c r="A1525">
        <v>663704</v>
      </c>
      <c r="B1525">
        <v>79</v>
      </c>
    </row>
    <row r="1526" spans="1:2" x14ac:dyDescent="0.25">
      <c r="A1526">
        <v>663708</v>
      </c>
      <c r="B1526">
        <v>72</v>
      </c>
    </row>
    <row r="1527" spans="1:2" x14ac:dyDescent="0.25">
      <c r="A1527">
        <v>663716</v>
      </c>
      <c r="B1527">
        <v>70</v>
      </c>
    </row>
    <row r="1528" spans="1:2" x14ac:dyDescent="0.25">
      <c r="A1528">
        <v>663717</v>
      </c>
      <c r="B1528">
        <v>75</v>
      </c>
    </row>
    <row r="1529" spans="1:2" x14ac:dyDescent="0.25">
      <c r="A1529">
        <v>663723</v>
      </c>
      <c r="B1529">
        <v>77</v>
      </c>
    </row>
    <row r="1530" spans="1:2" x14ac:dyDescent="0.25">
      <c r="A1530">
        <v>663734</v>
      </c>
      <c r="B1530">
        <v>73</v>
      </c>
    </row>
    <row r="1531" spans="1:2" x14ac:dyDescent="0.25">
      <c r="A1531">
        <v>663735</v>
      </c>
      <c r="B1531">
        <v>77</v>
      </c>
    </row>
    <row r="1532" spans="1:2" x14ac:dyDescent="0.25">
      <c r="A1532">
        <v>663738</v>
      </c>
      <c r="B1532">
        <v>78</v>
      </c>
    </row>
    <row r="1533" spans="1:2" x14ac:dyDescent="0.25">
      <c r="A1533">
        <v>663752</v>
      </c>
      <c r="B1533">
        <v>76</v>
      </c>
    </row>
    <row r="1534" spans="1:2" x14ac:dyDescent="0.25">
      <c r="A1534">
        <v>663753</v>
      </c>
      <c r="B1534">
        <v>74</v>
      </c>
    </row>
    <row r="1535" spans="1:2" x14ac:dyDescent="0.25">
      <c r="A1535">
        <v>663762</v>
      </c>
      <c r="B1535">
        <v>74</v>
      </c>
    </row>
    <row r="1536" spans="1:2" x14ac:dyDescent="0.25">
      <c r="A1536">
        <v>663765</v>
      </c>
      <c r="B1536">
        <v>76</v>
      </c>
    </row>
    <row r="1537" spans="1:2" x14ac:dyDescent="0.25">
      <c r="A1537">
        <v>663767</v>
      </c>
      <c r="B1537">
        <v>70</v>
      </c>
    </row>
    <row r="1538" spans="1:2" x14ac:dyDescent="0.25">
      <c r="A1538">
        <v>663773</v>
      </c>
      <c r="B1538">
        <v>78</v>
      </c>
    </row>
    <row r="1539" spans="1:2" x14ac:dyDescent="0.25">
      <c r="A1539">
        <v>663776</v>
      </c>
      <c r="B1539">
        <v>75</v>
      </c>
    </row>
    <row r="1540" spans="1:2" x14ac:dyDescent="0.25">
      <c r="A1540">
        <v>663778</v>
      </c>
      <c r="B1540">
        <v>77</v>
      </c>
    </row>
    <row r="1541" spans="1:2" x14ac:dyDescent="0.25">
      <c r="A1541">
        <v>663782</v>
      </c>
      <c r="B1541">
        <v>77</v>
      </c>
    </row>
    <row r="1542" spans="1:2" x14ac:dyDescent="0.25">
      <c r="A1542">
        <v>663793</v>
      </c>
      <c r="B1542">
        <v>75</v>
      </c>
    </row>
    <row r="1543" spans="1:2" x14ac:dyDescent="0.25">
      <c r="A1543">
        <v>663795</v>
      </c>
      <c r="B1543">
        <v>75</v>
      </c>
    </row>
    <row r="1544" spans="1:2" x14ac:dyDescent="0.25">
      <c r="A1544">
        <v>663801</v>
      </c>
      <c r="B1544">
        <v>74</v>
      </c>
    </row>
    <row r="1545" spans="1:2" x14ac:dyDescent="0.25">
      <c r="A1545">
        <v>663804</v>
      </c>
      <c r="B1545">
        <v>77</v>
      </c>
    </row>
    <row r="1546" spans="1:2" x14ac:dyDescent="0.25">
      <c r="A1546">
        <v>663807</v>
      </c>
      <c r="B1546">
        <v>71</v>
      </c>
    </row>
    <row r="1547" spans="1:2" x14ac:dyDescent="0.25">
      <c r="A1547">
        <v>663819</v>
      </c>
      <c r="B1547">
        <v>73</v>
      </c>
    </row>
    <row r="1548" spans="1:2" x14ac:dyDescent="0.25">
      <c r="A1548">
        <v>663820</v>
      </c>
      <c r="B1548">
        <v>74</v>
      </c>
    </row>
    <row r="1549" spans="1:2" x14ac:dyDescent="0.25">
      <c r="A1549">
        <v>663823</v>
      </c>
      <c r="B1549">
        <v>72</v>
      </c>
    </row>
    <row r="1550" spans="1:2" x14ac:dyDescent="0.25">
      <c r="A1550">
        <v>663835</v>
      </c>
      <c r="B1550">
        <v>74</v>
      </c>
    </row>
    <row r="1551" spans="1:2" x14ac:dyDescent="0.25">
      <c r="A1551">
        <v>663855</v>
      </c>
      <c r="B1551">
        <v>74</v>
      </c>
    </row>
    <row r="1552" spans="1:2" x14ac:dyDescent="0.25">
      <c r="A1552">
        <v>663870</v>
      </c>
      <c r="B1552">
        <v>75</v>
      </c>
    </row>
    <row r="1553" spans="1:2" x14ac:dyDescent="0.25">
      <c r="A1553">
        <v>663875</v>
      </c>
      <c r="B1553">
        <v>75</v>
      </c>
    </row>
    <row r="1554" spans="1:2" x14ac:dyDescent="0.25">
      <c r="A1554">
        <v>663876</v>
      </c>
      <c r="B1554">
        <v>72</v>
      </c>
    </row>
    <row r="1555" spans="1:2" x14ac:dyDescent="0.25">
      <c r="A1555">
        <v>663878</v>
      </c>
      <c r="B1555">
        <v>78</v>
      </c>
    </row>
    <row r="1556" spans="1:2" x14ac:dyDescent="0.25">
      <c r="A1556">
        <v>663880</v>
      </c>
      <c r="B1556">
        <v>74</v>
      </c>
    </row>
    <row r="1557" spans="1:2" x14ac:dyDescent="0.25">
      <c r="A1557">
        <v>663883</v>
      </c>
      <c r="B1557">
        <v>76</v>
      </c>
    </row>
    <row r="1558" spans="1:2" x14ac:dyDescent="0.25">
      <c r="A1558">
        <v>663884</v>
      </c>
      <c r="B1558">
        <v>76</v>
      </c>
    </row>
    <row r="1559" spans="1:2" x14ac:dyDescent="0.25">
      <c r="A1559">
        <v>663893</v>
      </c>
      <c r="B1559">
        <v>74</v>
      </c>
    </row>
    <row r="1560" spans="1:2" x14ac:dyDescent="0.25">
      <c r="A1560">
        <v>663897</v>
      </c>
      <c r="B1560">
        <v>72</v>
      </c>
    </row>
    <row r="1561" spans="1:2" x14ac:dyDescent="0.25">
      <c r="A1561">
        <v>663900</v>
      </c>
      <c r="B1561">
        <v>74</v>
      </c>
    </row>
    <row r="1562" spans="1:2" x14ac:dyDescent="0.25">
      <c r="A1562">
        <v>663901</v>
      </c>
      <c r="B1562">
        <v>76</v>
      </c>
    </row>
    <row r="1563" spans="1:2" x14ac:dyDescent="0.25">
      <c r="A1563">
        <v>663903</v>
      </c>
      <c r="B1563">
        <v>77</v>
      </c>
    </row>
    <row r="1564" spans="1:2" x14ac:dyDescent="0.25">
      <c r="A1564">
        <v>663910</v>
      </c>
      <c r="B1564">
        <v>77</v>
      </c>
    </row>
    <row r="1565" spans="1:2" x14ac:dyDescent="0.25">
      <c r="A1565">
        <v>663929</v>
      </c>
      <c r="B1565">
        <v>76</v>
      </c>
    </row>
    <row r="1566" spans="1:2" x14ac:dyDescent="0.25">
      <c r="A1566">
        <v>663941</v>
      </c>
      <c r="B1566">
        <v>76</v>
      </c>
    </row>
    <row r="1567" spans="1:2" x14ac:dyDescent="0.25">
      <c r="A1567">
        <v>663943</v>
      </c>
      <c r="B1567">
        <v>73</v>
      </c>
    </row>
    <row r="1568" spans="1:2" x14ac:dyDescent="0.25">
      <c r="A1568">
        <v>663944</v>
      </c>
      <c r="B1568">
        <v>73</v>
      </c>
    </row>
    <row r="1569" spans="1:2" x14ac:dyDescent="0.25">
      <c r="A1569">
        <v>663947</v>
      </c>
      <c r="B1569">
        <v>74</v>
      </c>
    </row>
    <row r="1570" spans="1:2" x14ac:dyDescent="0.25">
      <c r="A1570">
        <v>663969</v>
      </c>
      <c r="B1570">
        <v>77</v>
      </c>
    </row>
    <row r="1571" spans="1:2" x14ac:dyDescent="0.25">
      <c r="A1571">
        <v>663971</v>
      </c>
      <c r="B1571">
        <v>75</v>
      </c>
    </row>
    <row r="1572" spans="1:2" x14ac:dyDescent="0.25">
      <c r="A1572">
        <v>663975</v>
      </c>
      <c r="B1572">
        <v>76</v>
      </c>
    </row>
    <row r="1573" spans="1:2" x14ac:dyDescent="0.25">
      <c r="A1573">
        <v>663977</v>
      </c>
      <c r="B1573">
        <v>72</v>
      </c>
    </row>
    <row r="1574" spans="1:2" x14ac:dyDescent="0.25">
      <c r="A1574">
        <v>663978</v>
      </c>
      <c r="B1574">
        <v>77</v>
      </c>
    </row>
    <row r="1575" spans="1:2" x14ac:dyDescent="0.25">
      <c r="A1575">
        <v>663982</v>
      </c>
      <c r="B1575">
        <v>74</v>
      </c>
    </row>
    <row r="1576" spans="1:2" x14ac:dyDescent="0.25">
      <c r="A1576">
        <v>663986</v>
      </c>
      <c r="B1576">
        <v>77</v>
      </c>
    </row>
    <row r="1577" spans="1:2" x14ac:dyDescent="0.25">
      <c r="A1577">
        <v>663989</v>
      </c>
      <c r="B1577">
        <v>75</v>
      </c>
    </row>
    <row r="1578" spans="1:2" x14ac:dyDescent="0.25">
      <c r="A1578">
        <v>663992</v>
      </c>
      <c r="B1578">
        <v>72</v>
      </c>
    </row>
    <row r="1579" spans="1:2" x14ac:dyDescent="0.25">
      <c r="A1579">
        <v>664006</v>
      </c>
      <c r="B1579">
        <v>77</v>
      </c>
    </row>
    <row r="1580" spans="1:2" x14ac:dyDescent="0.25">
      <c r="A1580">
        <v>664027</v>
      </c>
      <c r="B1580">
        <v>74</v>
      </c>
    </row>
    <row r="1581" spans="1:2" x14ac:dyDescent="0.25">
      <c r="A1581">
        <v>664028</v>
      </c>
      <c r="B1581">
        <v>72</v>
      </c>
    </row>
    <row r="1582" spans="1:2" x14ac:dyDescent="0.25">
      <c r="A1582">
        <v>664039</v>
      </c>
      <c r="B1582">
        <v>76</v>
      </c>
    </row>
    <row r="1583" spans="1:2" x14ac:dyDescent="0.25">
      <c r="A1583">
        <v>664042</v>
      </c>
      <c r="B1583">
        <v>73</v>
      </c>
    </row>
    <row r="1584" spans="1:2" x14ac:dyDescent="0.25">
      <c r="A1584">
        <v>664048</v>
      </c>
      <c r="B1584">
        <v>75</v>
      </c>
    </row>
    <row r="1585" spans="1:2" x14ac:dyDescent="0.25">
      <c r="A1585">
        <v>664054</v>
      </c>
      <c r="B1585">
        <v>74</v>
      </c>
    </row>
    <row r="1586" spans="1:2" x14ac:dyDescent="0.25">
      <c r="A1586">
        <v>664058</v>
      </c>
      <c r="B1586">
        <v>69</v>
      </c>
    </row>
    <row r="1587" spans="1:2" x14ac:dyDescent="0.25">
      <c r="A1587">
        <v>664062</v>
      </c>
      <c r="B1587">
        <v>75</v>
      </c>
    </row>
    <row r="1588" spans="1:2" x14ac:dyDescent="0.25">
      <c r="A1588">
        <v>664069</v>
      </c>
      <c r="B1588">
        <v>74</v>
      </c>
    </row>
    <row r="1589" spans="1:2" x14ac:dyDescent="0.25">
      <c r="A1589">
        <v>664076</v>
      </c>
      <c r="B1589">
        <v>73</v>
      </c>
    </row>
    <row r="1590" spans="1:2" x14ac:dyDescent="0.25">
      <c r="A1590">
        <v>664079</v>
      </c>
      <c r="B1590">
        <v>73</v>
      </c>
    </row>
    <row r="1591" spans="1:2" x14ac:dyDescent="0.25">
      <c r="A1591">
        <v>664082</v>
      </c>
      <c r="B1591">
        <v>75</v>
      </c>
    </row>
    <row r="1592" spans="1:2" x14ac:dyDescent="0.25">
      <c r="A1592">
        <v>664092</v>
      </c>
      <c r="B1592">
        <v>75</v>
      </c>
    </row>
    <row r="1593" spans="1:2" x14ac:dyDescent="0.25">
      <c r="A1593">
        <v>664101</v>
      </c>
      <c r="B1593">
        <v>74</v>
      </c>
    </row>
    <row r="1594" spans="1:2" x14ac:dyDescent="0.25">
      <c r="A1594">
        <v>664102</v>
      </c>
      <c r="B1594">
        <v>73</v>
      </c>
    </row>
    <row r="1595" spans="1:2" x14ac:dyDescent="0.25">
      <c r="A1595">
        <v>664104</v>
      </c>
      <c r="B1595">
        <v>71</v>
      </c>
    </row>
    <row r="1596" spans="1:2" x14ac:dyDescent="0.25">
      <c r="A1596">
        <v>664110</v>
      </c>
      <c r="B1596">
        <v>74</v>
      </c>
    </row>
    <row r="1597" spans="1:2" x14ac:dyDescent="0.25">
      <c r="A1597">
        <v>664114</v>
      </c>
      <c r="B1597">
        <v>75</v>
      </c>
    </row>
    <row r="1598" spans="1:2" x14ac:dyDescent="0.25">
      <c r="A1598">
        <v>664120</v>
      </c>
      <c r="B1598">
        <v>73</v>
      </c>
    </row>
    <row r="1599" spans="1:2" x14ac:dyDescent="0.25">
      <c r="A1599">
        <v>664123</v>
      </c>
      <c r="B1599">
        <v>74</v>
      </c>
    </row>
    <row r="1600" spans="1:2" x14ac:dyDescent="0.25">
      <c r="A1600">
        <v>664125</v>
      </c>
      <c r="B1600">
        <v>73</v>
      </c>
    </row>
    <row r="1601" spans="1:2" x14ac:dyDescent="0.25">
      <c r="A1601">
        <v>664126</v>
      </c>
      <c r="B1601">
        <v>78</v>
      </c>
    </row>
    <row r="1602" spans="1:2" x14ac:dyDescent="0.25">
      <c r="A1602">
        <v>664129</v>
      </c>
      <c r="B1602">
        <v>77</v>
      </c>
    </row>
    <row r="1603" spans="1:2" x14ac:dyDescent="0.25">
      <c r="A1603">
        <v>664139</v>
      </c>
      <c r="B1603">
        <v>75</v>
      </c>
    </row>
    <row r="1604" spans="1:2" x14ac:dyDescent="0.25">
      <c r="A1604">
        <v>664141</v>
      </c>
      <c r="B1604">
        <v>75</v>
      </c>
    </row>
    <row r="1605" spans="1:2" x14ac:dyDescent="0.25">
      <c r="A1605">
        <v>664144</v>
      </c>
      <c r="B1605">
        <v>72</v>
      </c>
    </row>
    <row r="1606" spans="1:2" x14ac:dyDescent="0.25">
      <c r="A1606">
        <v>664158</v>
      </c>
      <c r="B1606">
        <v>75</v>
      </c>
    </row>
    <row r="1607" spans="1:2" x14ac:dyDescent="0.25">
      <c r="A1607">
        <v>664161</v>
      </c>
      <c r="B1607">
        <v>77</v>
      </c>
    </row>
    <row r="1608" spans="1:2" x14ac:dyDescent="0.25">
      <c r="A1608">
        <v>664180</v>
      </c>
      <c r="B1608">
        <v>72</v>
      </c>
    </row>
    <row r="1609" spans="1:2" x14ac:dyDescent="0.25">
      <c r="A1609">
        <v>664192</v>
      </c>
      <c r="B1609">
        <v>77</v>
      </c>
    </row>
    <row r="1610" spans="1:2" x14ac:dyDescent="0.25">
      <c r="A1610">
        <v>664196</v>
      </c>
      <c r="B1610">
        <v>74</v>
      </c>
    </row>
    <row r="1611" spans="1:2" x14ac:dyDescent="0.25">
      <c r="A1611">
        <v>664199</v>
      </c>
      <c r="B1611">
        <v>76</v>
      </c>
    </row>
    <row r="1612" spans="1:2" x14ac:dyDescent="0.25">
      <c r="A1612">
        <v>664202</v>
      </c>
      <c r="B1612">
        <v>73</v>
      </c>
    </row>
    <row r="1613" spans="1:2" x14ac:dyDescent="0.25">
      <c r="A1613">
        <v>664208</v>
      </c>
      <c r="B1613">
        <v>74</v>
      </c>
    </row>
    <row r="1614" spans="1:2" x14ac:dyDescent="0.25">
      <c r="A1614">
        <v>664275</v>
      </c>
      <c r="B1614">
        <v>76</v>
      </c>
    </row>
    <row r="1615" spans="1:2" x14ac:dyDescent="0.25">
      <c r="A1615">
        <v>664284</v>
      </c>
      <c r="B1615">
        <v>71</v>
      </c>
    </row>
    <row r="1616" spans="1:2" x14ac:dyDescent="0.25">
      <c r="A1616">
        <v>664285</v>
      </c>
      <c r="B1616">
        <v>71</v>
      </c>
    </row>
    <row r="1617" spans="1:2" x14ac:dyDescent="0.25">
      <c r="A1617">
        <v>664294</v>
      </c>
      <c r="B1617">
        <v>74</v>
      </c>
    </row>
    <row r="1618" spans="1:2" x14ac:dyDescent="0.25">
      <c r="A1618">
        <v>664299</v>
      </c>
      <c r="B1618">
        <v>73</v>
      </c>
    </row>
    <row r="1619" spans="1:2" x14ac:dyDescent="0.25">
      <c r="A1619">
        <v>664301</v>
      </c>
      <c r="B1619">
        <v>76</v>
      </c>
    </row>
    <row r="1620" spans="1:2" x14ac:dyDescent="0.25">
      <c r="A1620">
        <v>664324</v>
      </c>
      <c r="B1620">
        <v>73</v>
      </c>
    </row>
    <row r="1621" spans="1:2" x14ac:dyDescent="0.25">
      <c r="A1621">
        <v>664337</v>
      </c>
      <c r="B1621">
        <v>73</v>
      </c>
    </row>
    <row r="1622" spans="1:2" x14ac:dyDescent="0.25">
      <c r="A1622">
        <v>664346</v>
      </c>
      <c r="B1622">
        <v>73</v>
      </c>
    </row>
    <row r="1623" spans="1:2" x14ac:dyDescent="0.25">
      <c r="A1623">
        <v>664350</v>
      </c>
      <c r="B1623">
        <v>72</v>
      </c>
    </row>
    <row r="1624" spans="1:2" x14ac:dyDescent="0.25">
      <c r="A1624">
        <v>664351</v>
      </c>
      <c r="B1624">
        <v>73</v>
      </c>
    </row>
    <row r="1625" spans="1:2" x14ac:dyDescent="0.25">
      <c r="A1625">
        <v>664353</v>
      </c>
      <c r="B1625">
        <v>72</v>
      </c>
    </row>
    <row r="1626" spans="1:2" x14ac:dyDescent="0.25">
      <c r="A1626">
        <v>664356</v>
      </c>
      <c r="B1626">
        <v>74</v>
      </c>
    </row>
    <row r="1627" spans="1:2" x14ac:dyDescent="0.25">
      <c r="A1627">
        <v>664371</v>
      </c>
      <c r="B1627">
        <v>72</v>
      </c>
    </row>
    <row r="1628" spans="1:2" x14ac:dyDescent="0.25">
      <c r="A1628">
        <v>664375</v>
      </c>
      <c r="B1628">
        <v>72</v>
      </c>
    </row>
    <row r="1629" spans="1:2" x14ac:dyDescent="0.25">
      <c r="A1629">
        <v>664475</v>
      </c>
      <c r="B1629">
        <v>73</v>
      </c>
    </row>
    <row r="1630" spans="1:2" x14ac:dyDescent="0.25">
      <c r="A1630">
        <v>664482</v>
      </c>
      <c r="B1630">
        <v>74</v>
      </c>
    </row>
    <row r="1631" spans="1:2" x14ac:dyDescent="0.25">
      <c r="A1631">
        <v>664573</v>
      </c>
      <c r="B1631">
        <v>80</v>
      </c>
    </row>
    <row r="1632" spans="1:2" x14ac:dyDescent="0.25">
      <c r="A1632">
        <v>664584</v>
      </c>
      <c r="B1632">
        <v>70</v>
      </c>
    </row>
    <row r="1633" spans="1:2" x14ac:dyDescent="0.25">
      <c r="A1633">
        <v>664590</v>
      </c>
      <c r="B1633">
        <v>70</v>
      </c>
    </row>
    <row r="1634" spans="1:2" x14ac:dyDescent="0.25">
      <c r="A1634">
        <v>664594</v>
      </c>
      <c r="B1634">
        <v>73</v>
      </c>
    </row>
    <row r="1635" spans="1:2" x14ac:dyDescent="0.25">
      <c r="A1635">
        <v>664641</v>
      </c>
      <c r="B1635">
        <v>74</v>
      </c>
    </row>
    <row r="1636" spans="1:2" x14ac:dyDescent="0.25">
      <c r="A1636">
        <v>664670</v>
      </c>
      <c r="B1636">
        <v>68</v>
      </c>
    </row>
    <row r="1637" spans="1:2" x14ac:dyDescent="0.25">
      <c r="A1637">
        <v>664682</v>
      </c>
      <c r="B1637">
        <v>76</v>
      </c>
    </row>
    <row r="1638" spans="1:2" x14ac:dyDescent="0.25">
      <c r="A1638">
        <v>664687</v>
      </c>
      <c r="B1638">
        <v>72</v>
      </c>
    </row>
    <row r="1639" spans="1:2" x14ac:dyDescent="0.25">
      <c r="A1639">
        <v>664691</v>
      </c>
      <c r="B1639">
        <v>76</v>
      </c>
    </row>
    <row r="1640" spans="1:2" x14ac:dyDescent="0.25">
      <c r="A1640">
        <v>664700</v>
      </c>
      <c r="B1640">
        <v>77</v>
      </c>
    </row>
    <row r="1641" spans="1:2" x14ac:dyDescent="0.25">
      <c r="A1641">
        <v>664712</v>
      </c>
      <c r="B1641">
        <v>74</v>
      </c>
    </row>
    <row r="1642" spans="1:2" x14ac:dyDescent="0.25">
      <c r="A1642">
        <v>664714</v>
      </c>
      <c r="B1642">
        <v>71</v>
      </c>
    </row>
    <row r="1643" spans="1:2" x14ac:dyDescent="0.25">
      <c r="A1643">
        <v>664744</v>
      </c>
      <c r="B1643">
        <v>72</v>
      </c>
    </row>
    <row r="1644" spans="1:2" x14ac:dyDescent="0.25">
      <c r="A1644">
        <v>664747</v>
      </c>
      <c r="B1644">
        <v>74</v>
      </c>
    </row>
    <row r="1645" spans="1:2" x14ac:dyDescent="0.25">
      <c r="A1645">
        <v>664753</v>
      </c>
      <c r="B1645">
        <v>69</v>
      </c>
    </row>
    <row r="1646" spans="1:2" x14ac:dyDescent="0.25">
      <c r="A1646">
        <v>664762</v>
      </c>
      <c r="B1646">
        <v>73</v>
      </c>
    </row>
    <row r="1647" spans="1:2" x14ac:dyDescent="0.25">
      <c r="A1647">
        <v>664771</v>
      </c>
      <c r="B1647">
        <v>75</v>
      </c>
    </row>
    <row r="1648" spans="1:2" x14ac:dyDescent="0.25">
      <c r="A1648">
        <v>664776</v>
      </c>
      <c r="B1648">
        <v>76</v>
      </c>
    </row>
    <row r="1649" spans="1:2" x14ac:dyDescent="0.25">
      <c r="A1649">
        <v>664785</v>
      </c>
      <c r="B1649">
        <v>71</v>
      </c>
    </row>
    <row r="1650" spans="1:2" x14ac:dyDescent="0.25">
      <c r="A1650">
        <v>664823</v>
      </c>
      <c r="B1650">
        <v>69</v>
      </c>
    </row>
    <row r="1651" spans="1:2" x14ac:dyDescent="0.25">
      <c r="A1651">
        <v>664849</v>
      </c>
      <c r="B1651">
        <v>75</v>
      </c>
    </row>
    <row r="1652" spans="1:2" x14ac:dyDescent="0.25">
      <c r="A1652">
        <v>664854</v>
      </c>
      <c r="B1652">
        <v>74</v>
      </c>
    </row>
    <row r="1653" spans="1:2" x14ac:dyDescent="0.25">
      <c r="A1653">
        <v>664856</v>
      </c>
      <c r="B1653">
        <v>73</v>
      </c>
    </row>
    <row r="1654" spans="1:2" x14ac:dyDescent="0.25">
      <c r="A1654">
        <v>664871</v>
      </c>
      <c r="B1654">
        <v>73</v>
      </c>
    </row>
    <row r="1655" spans="1:2" x14ac:dyDescent="0.25">
      <c r="A1655">
        <v>664874</v>
      </c>
      <c r="B1655">
        <v>71</v>
      </c>
    </row>
    <row r="1656" spans="1:2" x14ac:dyDescent="0.25">
      <c r="A1656">
        <v>664875</v>
      </c>
      <c r="B1656">
        <v>75</v>
      </c>
    </row>
    <row r="1657" spans="1:2" x14ac:dyDescent="0.25">
      <c r="A1657">
        <v>664895</v>
      </c>
      <c r="B1657">
        <v>70</v>
      </c>
    </row>
    <row r="1658" spans="1:2" x14ac:dyDescent="0.25">
      <c r="A1658">
        <v>664901</v>
      </c>
      <c r="B1658">
        <v>70</v>
      </c>
    </row>
    <row r="1659" spans="1:2" x14ac:dyDescent="0.25">
      <c r="A1659">
        <v>664926</v>
      </c>
      <c r="B1659">
        <v>67</v>
      </c>
    </row>
    <row r="1660" spans="1:2" x14ac:dyDescent="0.25">
      <c r="A1660">
        <v>664942</v>
      </c>
      <c r="B1660">
        <v>76</v>
      </c>
    </row>
    <row r="1661" spans="1:2" x14ac:dyDescent="0.25">
      <c r="A1661">
        <v>664944</v>
      </c>
      <c r="B1661">
        <v>75</v>
      </c>
    </row>
    <row r="1662" spans="1:2" x14ac:dyDescent="0.25">
      <c r="A1662">
        <v>664948</v>
      </c>
      <c r="B1662">
        <v>73</v>
      </c>
    </row>
    <row r="1663" spans="1:2" x14ac:dyDescent="0.25">
      <c r="A1663">
        <v>664977</v>
      </c>
      <c r="B1663">
        <v>76</v>
      </c>
    </row>
    <row r="1664" spans="1:2" x14ac:dyDescent="0.25">
      <c r="A1664">
        <v>664991</v>
      </c>
      <c r="B1664">
        <v>80</v>
      </c>
    </row>
    <row r="1665" spans="1:2" x14ac:dyDescent="0.25">
      <c r="A1665">
        <v>665001</v>
      </c>
      <c r="B1665">
        <v>74</v>
      </c>
    </row>
    <row r="1666" spans="1:2" x14ac:dyDescent="0.25">
      <c r="A1666">
        <v>665019</v>
      </c>
      <c r="B1666">
        <v>73</v>
      </c>
    </row>
    <row r="1667" spans="1:2" x14ac:dyDescent="0.25">
      <c r="A1667">
        <v>665030</v>
      </c>
      <c r="B1667">
        <v>74</v>
      </c>
    </row>
    <row r="1668" spans="1:2" x14ac:dyDescent="0.25">
      <c r="A1668">
        <v>665048</v>
      </c>
      <c r="B1668">
        <v>75</v>
      </c>
    </row>
    <row r="1669" spans="1:2" x14ac:dyDescent="0.25">
      <c r="A1669">
        <v>665066</v>
      </c>
      <c r="B1669">
        <v>71</v>
      </c>
    </row>
    <row r="1670" spans="1:2" x14ac:dyDescent="0.25">
      <c r="A1670">
        <v>665084</v>
      </c>
      <c r="B1670">
        <v>75</v>
      </c>
    </row>
    <row r="1671" spans="1:2" x14ac:dyDescent="0.25">
      <c r="A1671">
        <v>665093</v>
      </c>
      <c r="B1671">
        <v>74</v>
      </c>
    </row>
    <row r="1672" spans="1:2" x14ac:dyDescent="0.25">
      <c r="A1672">
        <v>665105</v>
      </c>
      <c r="B1672">
        <v>72</v>
      </c>
    </row>
    <row r="1673" spans="1:2" x14ac:dyDescent="0.25">
      <c r="A1673">
        <v>665129</v>
      </c>
      <c r="B1673">
        <v>75</v>
      </c>
    </row>
    <row r="1674" spans="1:2" x14ac:dyDescent="0.25">
      <c r="A1674">
        <v>665152</v>
      </c>
      <c r="B1674">
        <v>74</v>
      </c>
    </row>
    <row r="1675" spans="1:2" x14ac:dyDescent="0.25">
      <c r="A1675">
        <v>665155</v>
      </c>
      <c r="B1675">
        <v>74</v>
      </c>
    </row>
    <row r="1676" spans="1:2" x14ac:dyDescent="0.25">
      <c r="A1676">
        <v>665167</v>
      </c>
      <c r="B1676">
        <v>73</v>
      </c>
    </row>
    <row r="1677" spans="1:2" x14ac:dyDescent="0.25">
      <c r="A1677">
        <v>665178</v>
      </c>
      <c r="B1677">
        <v>74</v>
      </c>
    </row>
    <row r="1678" spans="1:2" x14ac:dyDescent="0.25">
      <c r="A1678">
        <v>665240</v>
      </c>
      <c r="B1678">
        <v>75</v>
      </c>
    </row>
    <row r="1679" spans="1:2" x14ac:dyDescent="0.25">
      <c r="A1679">
        <v>665560</v>
      </c>
      <c r="B1679">
        <v>75</v>
      </c>
    </row>
    <row r="1680" spans="1:2" x14ac:dyDescent="0.25">
      <c r="A1680">
        <v>665600</v>
      </c>
      <c r="B1680">
        <v>73</v>
      </c>
    </row>
    <row r="1681" spans="1:2" x14ac:dyDescent="0.25">
      <c r="A1681">
        <v>665620</v>
      </c>
      <c r="B1681">
        <v>69</v>
      </c>
    </row>
    <row r="1682" spans="1:2" x14ac:dyDescent="0.25">
      <c r="A1682">
        <v>665621</v>
      </c>
      <c r="B1682">
        <v>75</v>
      </c>
    </row>
    <row r="1683" spans="1:2" x14ac:dyDescent="0.25">
      <c r="A1683">
        <v>665622</v>
      </c>
      <c r="B1683">
        <v>73</v>
      </c>
    </row>
    <row r="1684" spans="1:2" x14ac:dyDescent="0.25">
      <c r="A1684">
        <v>665625</v>
      </c>
      <c r="B1684">
        <v>77</v>
      </c>
    </row>
    <row r="1685" spans="1:2" x14ac:dyDescent="0.25">
      <c r="A1685">
        <v>665645</v>
      </c>
      <c r="B1685">
        <v>72</v>
      </c>
    </row>
    <row r="1686" spans="1:2" x14ac:dyDescent="0.25">
      <c r="A1686">
        <v>665648</v>
      </c>
      <c r="B1686">
        <v>74</v>
      </c>
    </row>
    <row r="1687" spans="1:2" x14ac:dyDescent="0.25">
      <c r="A1687">
        <v>665660</v>
      </c>
      <c r="B1687">
        <v>76</v>
      </c>
    </row>
    <row r="1688" spans="1:2" x14ac:dyDescent="0.25">
      <c r="A1688">
        <v>665661</v>
      </c>
      <c r="B1688">
        <v>73</v>
      </c>
    </row>
    <row r="1689" spans="1:2" x14ac:dyDescent="0.25">
      <c r="A1689">
        <v>665665</v>
      </c>
      <c r="B1689">
        <v>74</v>
      </c>
    </row>
    <row r="1690" spans="1:2" x14ac:dyDescent="0.25">
      <c r="A1690">
        <v>665733</v>
      </c>
      <c r="B1690">
        <v>75</v>
      </c>
    </row>
    <row r="1691" spans="1:2" x14ac:dyDescent="0.25">
      <c r="A1691">
        <v>665734</v>
      </c>
      <c r="B1691">
        <v>77</v>
      </c>
    </row>
    <row r="1692" spans="1:2" x14ac:dyDescent="0.25">
      <c r="A1692">
        <v>665759</v>
      </c>
      <c r="B1692">
        <v>76</v>
      </c>
    </row>
    <row r="1693" spans="1:2" x14ac:dyDescent="0.25">
      <c r="A1693">
        <v>665789</v>
      </c>
      <c r="B1693">
        <v>73</v>
      </c>
    </row>
    <row r="1694" spans="1:2" x14ac:dyDescent="0.25">
      <c r="A1694">
        <v>665795</v>
      </c>
      <c r="B1694">
        <v>77</v>
      </c>
    </row>
    <row r="1695" spans="1:2" x14ac:dyDescent="0.25">
      <c r="A1695">
        <v>665817</v>
      </c>
      <c r="B1695">
        <v>73</v>
      </c>
    </row>
    <row r="1696" spans="1:2" x14ac:dyDescent="0.25">
      <c r="A1696">
        <v>665828</v>
      </c>
      <c r="B1696">
        <v>71</v>
      </c>
    </row>
    <row r="1697" spans="1:2" x14ac:dyDescent="0.25">
      <c r="A1697">
        <v>665830</v>
      </c>
      <c r="B1697">
        <v>74</v>
      </c>
    </row>
    <row r="1698" spans="1:2" x14ac:dyDescent="0.25">
      <c r="A1698">
        <v>665846</v>
      </c>
      <c r="B1698">
        <v>68</v>
      </c>
    </row>
    <row r="1699" spans="1:2" x14ac:dyDescent="0.25">
      <c r="A1699">
        <v>665854</v>
      </c>
      <c r="B1699">
        <v>77</v>
      </c>
    </row>
    <row r="1700" spans="1:2" x14ac:dyDescent="0.25">
      <c r="A1700">
        <v>665859</v>
      </c>
      <c r="B1700">
        <v>75</v>
      </c>
    </row>
    <row r="1701" spans="1:2" x14ac:dyDescent="0.25">
      <c r="A1701">
        <v>665871</v>
      </c>
      <c r="B1701">
        <v>73</v>
      </c>
    </row>
    <row r="1702" spans="1:2" x14ac:dyDescent="0.25">
      <c r="A1702">
        <v>665888</v>
      </c>
      <c r="B1702">
        <v>72</v>
      </c>
    </row>
    <row r="1703" spans="1:2" x14ac:dyDescent="0.25">
      <c r="A1703">
        <v>665894</v>
      </c>
      <c r="B1703">
        <v>73</v>
      </c>
    </row>
    <row r="1704" spans="1:2" x14ac:dyDescent="0.25">
      <c r="A1704">
        <v>665896</v>
      </c>
      <c r="B1704">
        <v>75</v>
      </c>
    </row>
    <row r="1705" spans="1:2" x14ac:dyDescent="0.25">
      <c r="A1705">
        <v>665958</v>
      </c>
      <c r="B1705">
        <v>71</v>
      </c>
    </row>
    <row r="1706" spans="1:2" x14ac:dyDescent="0.25">
      <c r="A1706">
        <v>665959</v>
      </c>
      <c r="B1706">
        <v>70</v>
      </c>
    </row>
    <row r="1707" spans="1:2" x14ac:dyDescent="0.25">
      <c r="A1707">
        <v>665963</v>
      </c>
      <c r="B1707">
        <v>76</v>
      </c>
    </row>
    <row r="1708" spans="1:2" x14ac:dyDescent="0.25">
      <c r="A1708">
        <v>665980</v>
      </c>
      <c r="B1708">
        <v>75</v>
      </c>
    </row>
    <row r="1709" spans="1:2" x14ac:dyDescent="0.25">
      <c r="A1709">
        <v>665981</v>
      </c>
      <c r="B1709">
        <v>77</v>
      </c>
    </row>
    <row r="1710" spans="1:2" x14ac:dyDescent="0.25">
      <c r="A1710">
        <v>665984</v>
      </c>
      <c r="B1710">
        <v>70</v>
      </c>
    </row>
    <row r="1711" spans="1:2" x14ac:dyDescent="0.25">
      <c r="A1711">
        <v>665993</v>
      </c>
      <c r="B1711">
        <v>76</v>
      </c>
    </row>
    <row r="1712" spans="1:2" x14ac:dyDescent="0.25">
      <c r="A1712">
        <v>665996</v>
      </c>
      <c r="B1712">
        <v>70</v>
      </c>
    </row>
    <row r="1713" spans="1:2" x14ac:dyDescent="0.25">
      <c r="A1713">
        <v>666005</v>
      </c>
      <c r="B1713">
        <v>73</v>
      </c>
    </row>
    <row r="1714" spans="1:2" x14ac:dyDescent="0.25">
      <c r="A1714">
        <v>666007</v>
      </c>
      <c r="B1714">
        <v>73</v>
      </c>
    </row>
    <row r="1715" spans="1:2" x14ac:dyDescent="0.25">
      <c r="A1715">
        <v>666015</v>
      </c>
      <c r="B1715">
        <v>74</v>
      </c>
    </row>
    <row r="1716" spans="1:2" x14ac:dyDescent="0.25">
      <c r="A1716">
        <v>666016</v>
      </c>
      <c r="B1716">
        <v>73</v>
      </c>
    </row>
    <row r="1717" spans="1:2" x14ac:dyDescent="0.25">
      <c r="A1717">
        <v>666017</v>
      </c>
      <c r="B1717">
        <v>71</v>
      </c>
    </row>
    <row r="1718" spans="1:2" x14ac:dyDescent="0.25">
      <c r="A1718">
        <v>666120</v>
      </c>
      <c r="B1718">
        <v>75</v>
      </c>
    </row>
    <row r="1719" spans="1:2" x14ac:dyDescent="0.25">
      <c r="A1719">
        <v>666121</v>
      </c>
      <c r="B1719">
        <v>74</v>
      </c>
    </row>
    <row r="1720" spans="1:2" x14ac:dyDescent="0.25">
      <c r="A1720">
        <v>666122</v>
      </c>
      <c r="B1720">
        <v>77</v>
      </c>
    </row>
    <row r="1721" spans="1:2" x14ac:dyDescent="0.25">
      <c r="A1721">
        <v>666123</v>
      </c>
      <c r="B1721">
        <v>77</v>
      </c>
    </row>
    <row r="1722" spans="1:2" x14ac:dyDescent="0.25">
      <c r="A1722">
        <v>666124</v>
      </c>
      <c r="B1722">
        <v>72</v>
      </c>
    </row>
    <row r="1723" spans="1:2" x14ac:dyDescent="0.25">
      <c r="A1723">
        <v>666129</v>
      </c>
      <c r="B1723">
        <v>74</v>
      </c>
    </row>
    <row r="1724" spans="1:2" x14ac:dyDescent="0.25">
      <c r="A1724">
        <v>666130</v>
      </c>
      <c r="B1724">
        <v>78</v>
      </c>
    </row>
    <row r="1725" spans="1:2" x14ac:dyDescent="0.25">
      <c r="A1725">
        <v>666132</v>
      </c>
      <c r="B1725">
        <v>78</v>
      </c>
    </row>
    <row r="1726" spans="1:2" x14ac:dyDescent="0.25">
      <c r="A1726">
        <v>666133</v>
      </c>
      <c r="B1726">
        <v>73</v>
      </c>
    </row>
    <row r="1727" spans="1:2" x14ac:dyDescent="0.25">
      <c r="A1727">
        <v>666138</v>
      </c>
      <c r="B1727">
        <v>75</v>
      </c>
    </row>
    <row r="1728" spans="1:2" x14ac:dyDescent="0.25">
      <c r="A1728">
        <v>666142</v>
      </c>
      <c r="B1728">
        <v>76</v>
      </c>
    </row>
    <row r="1729" spans="1:2" x14ac:dyDescent="0.25">
      <c r="A1729">
        <v>666145</v>
      </c>
      <c r="B1729">
        <v>72</v>
      </c>
    </row>
    <row r="1730" spans="1:2" x14ac:dyDescent="0.25">
      <c r="A1730">
        <v>666148</v>
      </c>
      <c r="B1730">
        <v>77</v>
      </c>
    </row>
    <row r="1731" spans="1:2" x14ac:dyDescent="0.25">
      <c r="A1731">
        <v>666149</v>
      </c>
      <c r="B1731">
        <v>75</v>
      </c>
    </row>
    <row r="1732" spans="1:2" x14ac:dyDescent="0.25">
      <c r="A1732">
        <v>666151</v>
      </c>
      <c r="B1732">
        <v>76</v>
      </c>
    </row>
    <row r="1733" spans="1:2" x14ac:dyDescent="0.25">
      <c r="A1733">
        <v>666154</v>
      </c>
      <c r="B1733">
        <v>74</v>
      </c>
    </row>
    <row r="1734" spans="1:2" x14ac:dyDescent="0.25">
      <c r="A1734">
        <v>666155</v>
      </c>
      <c r="B1734">
        <v>77</v>
      </c>
    </row>
    <row r="1735" spans="1:2" x14ac:dyDescent="0.25">
      <c r="A1735">
        <v>666156</v>
      </c>
      <c r="B1735">
        <v>76</v>
      </c>
    </row>
    <row r="1736" spans="1:2" x14ac:dyDescent="0.25">
      <c r="A1736">
        <v>666157</v>
      </c>
      <c r="B1736">
        <v>78</v>
      </c>
    </row>
    <row r="1737" spans="1:2" x14ac:dyDescent="0.25">
      <c r="A1737">
        <v>666159</v>
      </c>
      <c r="B1737">
        <v>78</v>
      </c>
    </row>
    <row r="1738" spans="1:2" x14ac:dyDescent="0.25">
      <c r="A1738">
        <v>666163</v>
      </c>
      <c r="B1738">
        <v>69</v>
      </c>
    </row>
    <row r="1739" spans="1:2" x14ac:dyDescent="0.25">
      <c r="A1739">
        <v>666168</v>
      </c>
      <c r="B1739">
        <v>78</v>
      </c>
    </row>
    <row r="1740" spans="1:2" x14ac:dyDescent="0.25">
      <c r="A1740">
        <v>666171</v>
      </c>
      <c r="B1740">
        <v>77</v>
      </c>
    </row>
    <row r="1741" spans="1:2" x14ac:dyDescent="0.25">
      <c r="A1741">
        <v>666186</v>
      </c>
      <c r="B1741">
        <v>72</v>
      </c>
    </row>
    <row r="1742" spans="1:2" x14ac:dyDescent="0.25">
      <c r="A1742">
        <v>666197</v>
      </c>
      <c r="B1742">
        <v>73</v>
      </c>
    </row>
    <row r="1743" spans="1:2" x14ac:dyDescent="0.25">
      <c r="A1743">
        <v>666199</v>
      </c>
      <c r="B1743">
        <v>77</v>
      </c>
    </row>
    <row r="1744" spans="1:2" x14ac:dyDescent="0.25">
      <c r="A1744">
        <v>666200</v>
      </c>
      <c r="B1744">
        <v>72</v>
      </c>
    </row>
    <row r="1745" spans="1:2" x14ac:dyDescent="0.25">
      <c r="A1745">
        <v>666201</v>
      </c>
      <c r="B1745">
        <v>78</v>
      </c>
    </row>
    <row r="1746" spans="1:2" x14ac:dyDescent="0.25">
      <c r="A1746">
        <v>666202</v>
      </c>
      <c r="B1746">
        <v>78</v>
      </c>
    </row>
    <row r="1747" spans="1:2" x14ac:dyDescent="0.25">
      <c r="A1747">
        <v>666204</v>
      </c>
      <c r="B1747">
        <v>73</v>
      </c>
    </row>
    <row r="1748" spans="1:2" x14ac:dyDescent="0.25">
      <c r="A1748">
        <v>666205</v>
      </c>
      <c r="B1748">
        <v>79</v>
      </c>
    </row>
    <row r="1749" spans="1:2" x14ac:dyDescent="0.25">
      <c r="A1749">
        <v>666207</v>
      </c>
      <c r="B1749">
        <v>77</v>
      </c>
    </row>
    <row r="1750" spans="1:2" x14ac:dyDescent="0.25">
      <c r="A1750">
        <v>666208</v>
      </c>
      <c r="B1750">
        <v>75</v>
      </c>
    </row>
    <row r="1751" spans="1:2" x14ac:dyDescent="0.25">
      <c r="A1751">
        <v>666209</v>
      </c>
      <c r="B1751">
        <v>77</v>
      </c>
    </row>
    <row r="1752" spans="1:2" x14ac:dyDescent="0.25">
      <c r="A1752">
        <v>666212</v>
      </c>
      <c r="B1752">
        <v>74</v>
      </c>
    </row>
    <row r="1753" spans="1:2" x14ac:dyDescent="0.25">
      <c r="A1753">
        <v>666214</v>
      </c>
      <c r="B1753">
        <v>77</v>
      </c>
    </row>
    <row r="1754" spans="1:2" x14ac:dyDescent="0.25">
      <c r="A1754">
        <v>666215</v>
      </c>
      <c r="B1754">
        <v>79</v>
      </c>
    </row>
    <row r="1755" spans="1:2" x14ac:dyDescent="0.25">
      <c r="A1755">
        <v>666277</v>
      </c>
      <c r="B1755">
        <v>74</v>
      </c>
    </row>
    <row r="1756" spans="1:2" x14ac:dyDescent="0.25">
      <c r="A1756">
        <v>666301</v>
      </c>
      <c r="B1756">
        <v>77</v>
      </c>
    </row>
    <row r="1757" spans="1:2" x14ac:dyDescent="0.25">
      <c r="A1757">
        <v>666302</v>
      </c>
      <c r="B1757">
        <v>75</v>
      </c>
    </row>
    <row r="1758" spans="1:2" x14ac:dyDescent="0.25">
      <c r="A1758">
        <v>666318</v>
      </c>
      <c r="B1758">
        <v>80</v>
      </c>
    </row>
    <row r="1759" spans="1:2" x14ac:dyDescent="0.25">
      <c r="A1759">
        <v>666364</v>
      </c>
      <c r="B1759">
        <v>77</v>
      </c>
    </row>
    <row r="1760" spans="1:2" x14ac:dyDescent="0.25">
      <c r="A1760">
        <v>666371</v>
      </c>
      <c r="B1760">
        <v>73</v>
      </c>
    </row>
    <row r="1761" spans="1:2" x14ac:dyDescent="0.25">
      <c r="A1761">
        <v>666374</v>
      </c>
      <c r="B1761">
        <v>73</v>
      </c>
    </row>
    <row r="1762" spans="1:2" x14ac:dyDescent="0.25">
      <c r="A1762">
        <v>666386</v>
      </c>
      <c r="B1762">
        <v>72</v>
      </c>
    </row>
    <row r="1763" spans="1:2" x14ac:dyDescent="0.25">
      <c r="A1763">
        <v>666387</v>
      </c>
      <c r="B1763">
        <v>73</v>
      </c>
    </row>
    <row r="1764" spans="1:2" x14ac:dyDescent="0.25">
      <c r="A1764">
        <v>666463</v>
      </c>
      <c r="B1764">
        <v>73</v>
      </c>
    </row>
    <row r="1765" spans="1:2" x14ac:dyDescent="0.25">
      <c r="A1765">
        <v>666502</v>
      </c>
      <c r="B1765">
        <v>74</v>
      </c>
    </row>
    <row r="1766" spans="1:2" x14ac:dyDescent="0.25">
      <c r="A1766">
        <v>666510</v>
      </c>
      <c r="B1766">
        <v>72</v>
      </c>
    </row>
    <row r="1767" spans="1:2" x14ac:dyDescent="0.25">
      <c r="A1767">
        <v>666563</v>
      </c>
      <c r="B1767">
        <v>72</v>
      </c>
    </row>
    <row r="1768" spans="1:2" x14ac:dyDescent="0.25">
      <c r="A1768">
        <v>666619</v>
      </c>
      <c r="B1768">
        <v>74</v>
      </c>
    </row>
    <row r="1769" spans="1:2" x14ac:dyDescent="0.25">
      <c r="A1769">
        <v>666622</v>
      </c>
      <c r="B1769">
        <v>76</v>
      </c>
    </row>
    <row r="1770" spans="1:2" x14ac:dyDescent="0.25">
      <c r="A1770">
        <v>666627</v>
      </c>
      <c r="B1770">
        <v>70</v>
      </c>
    </row>
    <row r="1771" spans="1:2" x14ac:dyDescent="0.25">
      <c r="A1771">
        <v>666654</v>
      </c>
      <c r="B1771">
        <v>72</v>
      </c>
    </row>
    <row r="1772" spans="1:2" x14ac:dyDescent="0.25">
      <c r="A1772">
        <v>666658</v>
      </c>
      <c r="B1772">
        <v>76</v>
      </c>
    </row>
    <row r="1773" spans="1:2" x14ac:dyDescent="0.25">
      <c r="A1773">
        <v>666659</v>
      </c>
      <c r="B1773">
        <v>74</v>
      </c>
    </row>
    <row r="1774" spans="1:2" x14ac:dyDescent="0.25">
      <c r="A1774">
        <v>666661</v>
      </c>
      <c r="B1774">
        <v>73</v>
      </c>
    </row>
    <row r="1775" spans="1:2" x14ac:dyDescent="0.25">
      <c r="A1775">
        <v>666669</v>
      </c>
      <c r="B1775">
        <v>71</v>
      </c>
    </row>
    <row r="1776" spans="1:2" x14ac:dyDescent="0.25">
      <c r="A1776">
        <v>666672</v>
      </c>
      <c r="B1776">
        <v>74</v>
      </c>
    </row>
    <row r="1777" spans="1:2" x14ac:dyDescent="0.25">
      <c r="A1777">
        <v>666673</v>
      </c>
      <c r="B1777">
        <v>73</v>
      </c>
    </row>
    <row r="1778" spans="1:2" x14ac:dyDescent="0.25">
      <c r="A1778">
        <v>666674</v>
      </c>
      <c r="B1778">
        <v>71</v>
      </c>
    </row>
    <row r="1779" spans="1:2" x14ac:dyDescent="0.25">
      <c r="A1779">
        <v>666711</v>
      </c>
      <c r="B1779">
        <v>71</v>
      </c>
    </row>
    <row r="1780" spans="1:2" x14ac:dyDescent="0.25">
      <c r="A1780">
        <v>666712</v>
      </c>
      <c r="B1780">
        <v>72</v>
      </c>
    </row>
    <row r="1781" spans="1:2" x14ac:dyDescent="0.25">
      <c r="A1781">
        <v>666720</v>
      </c>
      <c r="B1781">
        <v>74</v>
      </c>
    </row>
    <row r="1782" spans="1:2" x14ac:dyDescent="0.25">
      <c r="A1782">
        <v>666721</v>
      </c>
      <c r="B1782">
        <v>74</v>
      </c>
    </row>
    <row r="1783" spans="1:2" x14ac:dyDescent="0.25">
      <c r="A1783">
        <v>666745</v>
      </c>
      <c r="B1783">
        <v>74</v>
      </c>
    </row>
    <row r="1784" spans="1:2" x14ac:dyDescent="0.25">
      <c r="A1784">
        <v>666748</v>
      </c>
      <c r="B1784">
        <v>72</v>
      </c>
    </row>
    <row r="1785" spans="1:2" x14ac:dyDescent="0.25">
      <c r="A1785">
        <v>666768</v>
      </c>
      <c r="B1785">
        <v>74</v>
      </c>
    </row>
    <row r="1786" spans="1:2" x14ac:dyDescent="0.25">
      <c r="A1786">
        <v>666785</v>
      </c>
      <c r="B1786">
        <v>74</v>
      </c>
    </row>
    <row r="1787" spans="1:2" x14ac:dyDescent="0.25">
      <c r="A1787">
        <v>666802</v>
      </c>
      <c r="B1787">
        <v>71</v>
      </c>
    </row>
    <row r="1788" spans="1:2" x14ac:dyDescent="0.25">
      <c r="A1788">
        <v>666803</v>
      </c>
      <c r="B1788">
        <v>75</v>
      </c>
    </row>
    <row r="1789" spans="1:2" x14ac:dyDescent="0.25">
      <c r="A1789">
        <v>666808</v>
      </c>
      <c r="B1789">
        <v>74</v>
      </c>
    </row>
    <row r="1790" spans="1:2" x14ac:dyDescent="0.25">
      <c r="A1790">
        <v>666817</v>
      </c>
      <c r="B1790">
        <v>72</v>
      </c>
    </row>
    <row r="1791" spans="1:2" x14ac:dyDescent="0.25">
      <c r="A1791">
        <v>666818</v>
      </c>
      <c r="B1791">
        <v>75</v>
      </c>
    </row>
    <row r="1792" spans="1:2" x14ac:dyDescent="0.25">
      <c r="A1792">
        <v>666906</v>
      </c>
      <c r="B1792">
        <v>70</v>
      </c>
    </row>
    <row r="1793" spans="1:2" x14ac:dyDescent="0.25">
      <c r="A1793">
        <v>666913</v>
      </c>
      <c r="B1793">
        <v>77</v>
      </c>
    </row>
    <row r="1794" spans="1:2" x14ac:dyDescent="0.25">
      <c r="A1794">
        <v>666922</v>
      </c>
      <c r="B1794">
        <v>74</v>
      </c>
    </row>
    <row r="1795" spans="1:2" x14ac:dyDescent="0.25">
      <c r="A1795">
        <v>666929</v>
      </c>
      <c r="B1795">
        <v>75</v>
      </c>
    </row>
    <row r="1796" spans="1:2" x14ac:dyDescent="0.25">
      <c r="A1796">
        <v>666974</v>
      </c>
      <c r="B1796">
        <v>76</v>
      </c>
    </row>
    <row r="1797" spans="1:2" x14ac:dyDescent="0.25">
      <c r="A1797">
        <v>667050</v>
      </c>
      <c r="B1797">
        <v>74</v>
      </c>
    </row>
    <row r="1798" spans="1:2" x14ac:dyDescent="0.25">
      <c r="A1798">
        <v>667176</v>
      </c>
      <c r="B1798">
        <v>77</v>
      </c>
    </row>
    <row r="1799" spans="1:2" x14ac:dyDescent="0.25">
      <c r="A1799">
        <v>667233</v>
      </c>
      <c r="B1799">
        <v>72</v>
      </c>
    </row>
    <row r="1800" spans="1:2" x14ac:dyDescent="0.25">
      <c r="A1800">
        <v>667236</v>
      </c>
      <c r="B1800">
        <v>74</v>
      </c>
    </row>
    <row r="1801" spans="1:2" x14ac:dyDescent="0.25">
      <c r="A1801">
        <v>667240</v>
      </c>
      <c r="B1801">
        <v>72</v>
      </c>
    </row>
    <row r="1802" spans="1:2" x14ac:dyDescent="0.25">
      <c r="A1802">
        <v>667241</v>
      </c>
      <c r="B1802">
        <v>77</v>
      </c>
    </row>
    <row r="1803" spans="1:2" x14ac:dyDescent="0.25">
      <c r="A1803">
        <v>667280</v>
      </c>
      <c r="B1803">
        <v>74</v>
      </c>
    </row>
    <row r="1804" spans="1:2" x14ac:dyDescent="0.25">
      <c r="A1804">
        <v>667297</v>
      </c>
      <c r="B1804">
        <v>78</v>
      </c>
    </row>
    <row r="1805" spans="1:2" x14ac:dyDescent="0.25">
      <c r="A1805">
        <v>667339</v>
      </c>
      <c r="B1805">
        <v>76</v>
      </c>
    </row>
    <row r="1806" spans="1:2" x14ac:dyDescent="0.25">
      <c r="A1806">
        <v>667355</v>
      </c>
      <c r="B1806">
        <v>75</v>
      </c>
    </row>
    <row r="1807" spans="1:2" x14ac:dyDescent="0.25">
      <c r="A1807">
        <v>667356</v>
      </c>
      <c r="B1807">
        <v>75</v>
      </c>
    </row>
    <row r="1808" spans="1:2" x14ac:dyDescent="0.25">
      <c r="A1808">
        <v>667363</v>
      </c>
      <c r="B1808">
        <v>74</v>
      </c>
    </row>
    <row r="1809" spans="1:2" x14ac:dyDescent="0.25">
      <c r="A1809">
        <v>667373</v>
      </c>
      <c r="B1809">
        <v>73</v>
      </c>
    </row>
    <row r="1810" spans="1:2" x14ac:dyDescent="0.25">
      <c r="A1810">
        <v>667378</v>
      </c>
      <c r="B1810">
        <v>80</v>
      </c>
    </row>
    <row r="1811" spans="1:2" x14ac:dyDescent="0.25">
      <c r="A1811">
        <v>667385</v>
      </c>
      <c r="B1811">
        <v>73</v>
      </c>
    </row>
    <row r="1812" spans="1:2" x14ac:dyDescent="0.25">
      <c r="A1812">
        <v>667414</v>
      </c>
      <c r="B1812">
        <v>72</v>
      </c>
    </row>
    <row r="1813" spans="1:2" x14ac:dyDescent="0.25">
      <c r="A1813">
        <v>667421</v>
      </c>
      <c r="B1813">
        <v>75</v>
      </c>
    </row>
    <row r="1814" spans="1:2" x14ac:dyDescent="0.25">
      <c r="A1814">
        <v>667427</v>
      </c>
      <c r="B1814">
        <v>76</v>
      </c>
    </row>
    <row r="1815" spans="1:2" x14ac:dyDescent="0.25">
      <c r="A1815">
        <v>667429</v>
      </c>
      <c r="B1815">
        <v>73</v>
      </c>
    </row>
    <row r="1816" spans="1:2" x14ac:dyDescent="0.25">
      <c r="A1816">
        <v>667434</v>
      </c>
      <c r="B1816">
        <v>72</v>
      </c>
    </row>
    <row r="1817" spans="1:2" x14ac:dyDescent="0.25">
      <c r="A1817">
        <v>667435</v>
      </c>
      <c r="B1817">
        <v>72</v>
      </c>
    </row>
    <row r="1818" spans="1:2" x14ac:dyDescent="0.25">
      <c r="A1818">
        <v>667445</v>
      </c>
      <c r="B1818">
        <v>75</v>
      </c>
    </row>
    <row r="1819" spans="1:2" x14ac:dyDescent="0.25">
      <c r="A1819">
        <v>667463</v>
      </c>
      <c r="B1819">
        <v>74</v>
      </c>
    </row>
    <row r="1820" spans="1:2" x14ac:dyDescent="0.25">
      <c r="A1820">
        <v>667465</v>
      </c>
      <c r="B1820">
        <v>72</v>
      </c>
    </row>
    <row r="1821" spans="1:2" x14ac:dyDescent="0.25">
      <c r="A1821">
        <v>667478</v>
      </c>
      <c r="B1821">
        <v>80</v>
      </c>
    </row>
    <row r="1822" spans="1:2" x14ac:dyDescent="0.25">
      <c r="A1822">
        <v>667498</v>
      </c>
      <c r="B1822">
        <v>72</v>
      </c>
    </row>
    <row r="1823" spans="1:2" x14ac:dyDescent="0.25">
      <c r="A1823">
        <v>667563</v>
      </c>
      <c r="B1823">
        <v>74</v>
      </c>
    </row>
    <row r="1824" spans="1:2" x14ac:dyDescent="0.25">
      <c r="A1824">
        <v>667581</v>
      </c>
      <c r="B1824">
        <v>74</v>
      </c>
    </row>
    <row r="1825" spans="1:2" x14ac:dyDescent="0.25">
      <c r="A1825">
        <v>667638</v>
      </c>
      <c r="B1825">
        <v>72</v>
      </c>
    </row>
    <row r="1826" spans="1:2" x14ac:dyDescent="0.25">
      <c r="A1826">
        <v>667652</v>
      </c>
      <c r="B1826">
        <v>78</v>
      </c>
    </row>
    <row r="1827" spans="1:2" x14ac:dyDescent="0.25">
      <c r="A1827">
        <v>667669</v>
      </c>
      <c r="B1827">
        <v>75</v>
      </c>
    </row>
    <row r="1828" spans="1:2" x14ac:dyDescent="0.25">
      <c r="A1828">
        <v>667677</v>
      </c>
      <c r="B1828">
        <v>77</v>
      </c>
    </row>
    <row r="1829" spans="1:2" x14ac:dyDescent="0.25">
      <c r="A1829">
        <v>667686</v>
      </c>
      <c r="B1829">
        <v>73</v>
      </c>
    </row>
    <row r="1830" spans="1:2" x14ac:dyDescent="0.25">
      <c r="A1830">
        <v>667692</v>
      </c>
      <c r="B1830">
        <v>71</v>
      </c>
    </row>
    <row r="1831" spans="1:2" x14ac:dyDescent="0.25">
      <c r="A1831">
        <v>667712</v>
      </c>
      <c r="B1831">
        <v>72</v>
      </c>
    </row>
    <row r="1832" spans="1:2" x14ac:dyDescent="0.25">
      <c r="A1832">
        <v>667722</v>
      </c>
      <c r="B1832">
        <v>74</v>
      </c>
    </row>
    <row r="1833" spans="1:2" x14ac:dyDescent="0.25">
      <c r="A1833">
        <v>667725</v>
      </c>
      <c r="B1833">
        <v>72</v>
      </c>
    </row>
    <row r="1834" spans="1:2" x14ac:dyDescent="0.25">
      <c r="A1834">
        <v>667744</v>
      </c>
      <c r="B1834">
        <v>74</v>
      </c>
    </row>
    <row r="1835" spans="1:2" x14ac:dyDescent="0.25">
      <c r="A1835">
        <v>667746</v>
      </c>
      <c r="B1835">
        <v>74</v>
      </c>
    </row>
    <row r="1836" spans="1:2" x14ac:dyDescent="0.25">
      <c r="A1836">
        <v>667749</v>
      </c>
      <c r="B1836">
        <v>67</v>
      </c>
    </row>
    <row r="1837" spans="1:2" x14ac:dyDescent="0.25">
      <c r="A1837">
        <v>667755</v>
      </c>
      <c r="B1837">
        <v>75</v>
      </c>
    </row>
    <row r="1838" spans="1:2" x14ac:dyDescent="0.25">
      <c r="A1838">
        <v>667814</v>
      </c>
      <c r="B1838">
        <v>69</v>
      </c>
    </row>
    <row r="1839" spans="1:2" x14ac:dyDescent="0.25">
      <c r="A1839">
        <v>667904</v>
      </c>
      <c r="B1839">
        <v>69</v>
      </c>
    </row>
    <row r="1840" spans="1:2" x14ac:dyDescent="0.25">
      <c r="A1840">
        <v>667910</v>
      </c>
      <c r="B1840">
        <v>72</v>
      </c>
    </row>
    <row r="1841" spans="1:2" x14ac:dyDescent="0.25">
      <c r="A1841">
        <v>667918</v>
      </c>
      <c r="B1841">
        <v>70</v>
      </c>
    </row>
    <row r="1842" spans="1:2" x14ac:dyDescent="0.25">
      <c r="A1842">
        <v>668144</v>
      </c>
      <c r="B1842">
        <v>76</v>
      </c>
    </row>
    <row r="1843" spans="1:2" x14ac:dyDescent="0.25">
      <c r="A1843">
        <v>668155</v>
      </c>
      <c r="B1843">
        <v>72</v>
      </c>
    </row>
    <row r="1844" spans="1:2" x14ac:dyDescent="0.25">
      <c r="A1844">
        <v>668203</v>
      </c>
      <c r="B1844">
        <v>76</v>
      </c>
    </row>
    <row r="1845" spans="1:2" x14ac:dyDescent="0.25">
      <c r="A1845">
        <v>668319</v>
      </c>
      <c r="B1845">
        <v>76</v>
      </c>
    </row>
    <row r="1846" spans="1:2" x14ac:dyDescent="0.25">
      <c r="A1846">
        <v>668338</v>
      </c>
      <c r="B1846">
        <v>77</v>
      </c>
    </row>
    <row r="1847" spans="1:2" x14ac:dyDescent="0.25">
      <c r="A1847">
        <v>668390</v>
      </c>
      <c r="B1847">
        <v>74</v>
      </c>
    </row>
    <row r="1848" spans="1:2" x14ac:dyDescent="0.25">
      <c r="A1848">
        <v>668470</v>
      </c>
      <c r="B1848">
        <v>73</v>
      </c>
    </row>
    <row r="1849" spans="1:2" x14ac:dyDescent="0.25">
      <c r="A1849">
        <v>668472</v>
      </c>
      <c r="B1849">
        <v>73</v>
      </c>
    </row>
    <row r="1850" spans="1:2" x14ac:dyDescent="0.25">
      <c r="A1850">
        <v>668560</v>
      </c>
      <c r="B1850">
        <v>71</v>
      </c>
    </row>
    <row r="1851" spans="1:2" x14ac:dyDescent="0.25">
      <c r="A1851">
        <v>668579</v>
      </c>
      <c r="B1851">
        <v>72</v>
      </c>
    </row>
    <row r="1852" spans="1:2" x14ac:dyDescent="0.25">
      <c r="A1852">
        <v>668589</v>
      </c>
      <c r="B1852">
        <v>70</v>
      </c>
    </row>
    <row r="1853" spans="1:2" x14ac:dyDescent="0.25">
      <c r="A1853">
        <v>668595</v>
      </c>
      <c r="B1853">
        <v>74</v>
      </c>
    </row>
    <row r="1854" spans="1:2" x14ac:dyDescent="0.25">
      <c r="A1854">
        <v>668605</v>
      </c>
      <c r="B1854">
        <v>75</v>
      </c>
    </row>
    <row r="1855" spans="1:2" x14ac:dyDescent="0.25">
      <c r="A1855">
        <v>668660</v>
      </c>
      <c r="B1855">
        <v>78</v>
      </c>
    </row>
    <row r="1856" spans="1:2" x14ac:dyDescent="0.25">
      <c r="A1856">
        <v>668662</v>
      </c>
      <c r="B1856">
        <v>78</v>
      </c>
    </row>
    <row r="1857" spans="1:2" x14ac:dyDescent="0.25">
      <c r="A1857">
        <v>668665</v>
      </c>
      <c r="B1857">
        <v>74</v>
      </c>
    </row>
    <row r="1858" spans="1:2" x14ac:dyDescent="0.25">
      <c r="A1858">
        <v>668674</v>
      </c>
      <c r="B1858">
        <v>74</v>
      </c>
    </row>
    <row r="1859" spans="1:2" x14ac:dyDescent="0.25">
      <c r="A1859">
        <v>668676</v>
      </c>
      <c r="B1859">
        <v>75</v>
      </c>
    </row>
    <row r="1860" spans="1:2" x14ac:dyDescent="0.25">
      <c r="A1860">
        <v>668678</v>
      </c>
      <c r="B1860">
        <v>74</v>
      </c>
    </row>
    <row r="1861" spans="1:2" x14ac:dyDescent="0.25">
      <c r="A1861">
        <v>668683</v>
      </c>
      <c r="B1861">
        <v>77</v>
      </c>
    </row>
    <row r="1862" spans="1:2" x14ac:dyDescent="0.25">
      <c r="A1862">
        <v>668684</v>
      </c>
      <c r="B1862">
        <v>74</v>
      </c>
    </row>
    <row r="1863" spans="1:2" x14ac:dyDescent="0.25">
      <c r="A1863">
        <v>668687</v>
      </c>
      <c r="B1863">
        <v>76</v>
      </c>
    </row>
    <row r="1864" spans="1:2" x14ac:dyDescent="0.25">
      <c r="A1864">
        <v>668697</v>
      </c>
      <c r="B1864">
        <v>75</v>
      </c>
    </row>
    <row r="1865" spans="1:2" x14ac:dyDescent="0.25">
      <c r="A1865">
        <v>668707</v>
      </c>
      <c r="B1865">
        <v>76</v>
      </c>
    </row>
    <row r="1866" spans="1:2" x14ac:dyDescent="0.25">
      <c r="A1866">
        <v>668711</v>
      </c>
      <c r="B1866">
        <v>76</v>
      </c>
    </row>
    <row r="1867" spans="1:2" x14ac:dyDescent="0.25">
      <c r="A1867">
        <v>668716</v>
      </c>
      <c r="B1867">
        <v>80</v>
      </c>
    </row>
    <row r="1868" spans="1:2" x14ac:dyDescent="0.25">
      <c r="A1868">
        <v>668719</v>
      </c>
      <c r="B1868">
        <v>74</v>
      </c>
    </row>
    <row r="1869" spans="1:2" x14ac:dyDescent="0.25">
      <c r="A1869">
        <v>668720</v>
      </c>
      <c r="B1869">
        <v>77</v>
      </c>
    </row>
    <row r="1870" spans="1:2" x14ac:dyDescent="0.25">
      <c r="A1870">
        <v>668721</v>
      </c>
      <c r="B1870">
        <v>72</v>
      </c>
    </row>
    <row r="1871" spans="1:2" x14ac:dyDescent="0.25">
      <c r="A1871">
        <v>668724</v>
      </c>
      <c r="B1871">
        <v>77</v>
      </c>
    </row>
    <row r="1872" spans="1:2" x14ac:dyDescent="0.25">
      <c r="A1872">
        <v>668736</v>
      </c>
      <c r="B1872">
        <v>74</v>
      </c>
    </row>
    <row r="1873" spans="1:2" x14ac:dyDescent="0.25">
      <c r="A1873">
        <v>668754</v>
      </c>
      <c r="B1873">
        <v>72</v>
      </c>
    </row>
    <row r="1874" spans="1:2" x14ac:dyDescent="0.25">
      <c r="A1874">
        <v>668761</v>
      </c>
      <c r="B1874">
        <v>75</v>
      </c>
    </row>
    <row r="1875" spans="1:2" x14ac:dyDescent="0.25">
      <c r="A1875">
        <v>668766</v>
      </c>
      <c r="B1875">
        <v>73</v>
      </c>
    </row>
    <row r="1876" spans="1:2" x14ac:dyDescent="0.25">
      <c r="A1876">
        <v>668791</v>
      </c>
      <c r="B1876">
        <v>69</v>
      </c>
    </row>
    <row r="1877" spans="1:2" x14ac:dyDescent="0.25">
      <c r="A1877">
        <v>668794</v>
      </c>
      <c r="B1877">
        <v>73</v>
      </c>
    </row>
    <row r="1878" spans="1:2" x14ac:dyDescent="0.25">
      <c r="A1878">
        <v>668800</v>
      </c>
      <c r="B1878">
        <v>73</v>
      </c>
    </row>
    <row r="1879" spans="1:2" x14ac:dyDescent="0.25">
      <c r="A1879">
        <v>668820</v>
      </c>
      <c r="B1879">
        <v>75</v>
      </c>
    </row>
    <row r="1880" spans="1:2" x14ac:dyDescent="0.25">
      <c r="A1880">
        <v>668826</v>
      </c>
      <c r="B1880">
        <v>72</v>
      </c>
    </row>
    <row r="1881" spans="1:2" x14ac:dyDescent="0.25">
      <c r="A1881">
        <v>668831</v>
      </c>
      <c r="B1881">
        <v>74</v>
      </c>
    </row>
    <row r="1882" spans="1:2" x14ac:dyDescent="0.25">
      <c r="A1882">
        <v>668833</v>
      </c>
      <c r="B1882">
        <v>66</v>
      </c>
    </row>
    <row r="1883" spans="1:2" x14ac:dyDescent="0.25">
      <c r="A1883">
        <v>668834</v>
      </c>
      <c r="B1883">
        <v>78</v>
      </c>
    </row>
    <row r="1884" spans="1:2" x14ac:dyDescent="0.25">
      <c r="A1884">
        <v>668855</v>
      </c>
      <c r="B1884">
        <v>73</v>
      </c>
    </row>
    <row r="1885" spans="1:2" x14ac:dyDescent="0.25">
      <c r="A1885">
        <v>668857</v>
      </c>
      <c r="B1885">
        <v>72</v>
      </c>
    </row>
    <row r="1886" spans="1:2" x14ac:dyDescent="0.25">
      <c r="A1886">
        <v>668868</v>
      </c>
      <c r="B1886">
        <v>74</v>
      </c>
    </row>
    <row r="1887" spans="1:2" x14ac:dyDescent="0.25">
      <c r="A1887">
        <v>668869</v>
      </c>
      <c r="B1887">
        <v>73</v>
      </c>
    </row>
    <row r="1888" spans="1:2" x14ac:dyDescent="0.25">
      <c r="A1888">
        <v>668871</v>
      </c>
      <c r="B1888">
        <v>72</v>
      </c>
    </row>
    <row r="1889" spans="1:2" x14ac:dyDescent="0.25">
      <c r="A1889">
        <v>668873</v>
      </c>
      <c r="B1889">
        <v>76</v>
      </c>
    </row>
    <row r="1890" spans="1:2" x14ac:dyDescent="0.25">
      <c r="A1890">
        <v>668874</v>
      </c>
      <c r="B1890">
        <v>75</v>
      </c>
    </row>
    <row r="1891" spans="1:2" x14ac:dyDescent="0.25">
      <c r="A1891">
        <v>668876</v>
      </c>
      <c r="B1891">
        <v>69</v>
      </c>
    </row>
    <row r="1892" spans="1:2" x14ac:dyDescent="0.25">
      <c r="A1892">
        <v>668877</v>
      </c>
      <c r="B1892">
        <v>76</v>
      </c>
    </row>
    <row r="1893" spans="1:2" x14ac:dyDescent="0.25">
      <c r="A1893">
        <v>668878</v>
      </c>
      <c r="B1893">
        <v>76</v>
      </c>
    </row>
    <row r="1894" spans="1:2" x14ac:dyDescent="0.25">
      <c r="A1894">
        <v>668880</v>
      </c>
      <c r="B1894">
        <v>75</v>
      </c>
    </row>
    <row r="1895" spans="1:2" x14ac:dyDescent="0.25">
      <c r="A1895">
        <v>668881</v>
      </c>
      <c r="B1895">
        <v>77</v>
      </c>
    </row>
    <row r="1896" spans="1:2" x14ac:dyDescent="0.25">
      <c r="A1896">
        <v>668882</v>
      </c>
      <c r="B1896">
        <v>71</v>
      </c>
    </row>
    <row r="1897" spans="1:2" x14ac:dyDescent="0.25">
      <c r="A1897">
        <v>668909</v>
      </c>
      <c r="B1897">
        <v>78</v>
      </c>
    </row>
    <row r="1898" spans="1:2" x14ac:dyDescent="0.25">
      <c r="A1898">
        <v>668933</v>
      </c>
      <c r="B1898">
        <v>74</v>
      </c>
    </row>
    <row r="1899" spans="1:2" x14ac:dyDescent="0.25">
      <c r="A1899">
        <v>668941</v>
      </c>
      <c r="B1899">
        <v>71</v>
      </c>
    </row>
    <row r="1900" spans="1:2" x14ac:dyDescent="0.25">
      <c r="A1900">
        <v>668942</v>
      </c>
      <c r="B1900">
        <v>73</v>
      </c>
    </row>
    <row r="1901" spans="1:2" x14ac:dyDescent="0.25">
      <c r="A1901">
        <v>668943</v>
      </c>
      <c r="B1901">
        <v>72</v>
      </c>
    </row>
    <row r="1902" spans="1:2" x14ac:dyDescent="0.25">
      <c r="A1902">
        <v>668944</v>
      </c>
      <c r="B1902">
        <v>74</v>
      </c>
    </row>
    <row r="1903" spans="1:2" x14ac:dyDescent="0.25">
      <c r="A1903">
        <v>668954</v>
      </c>
      <c r="B1903">
        <v>78</v>
      </c>
    </row>
    <row r="1904" spans="1:2" x14ac:dyDescent="0.25">
      <c r="A1904">
        <v>668964</v>
      </c>
      <c r="B1904">
        <v>73</v>
      </c>
    </row>
    <row r="1905" spans="1:2" x14ac:dyDescent="0.25">
      <c r="A1905">
        <v>668968</v>
      </c>
      <c r="B1905">
        <v>76</v>
      </c>
    </row>
    <row r="1906" spans="1:2" x14ac:dyDescent="0.25">
      <c r="A1906">
        <v>668970</v>
      </c>
      <c r="B1906">
        <v>79</v>
      </c>
    </row>
    <row r="1907" spans="1:2" x14ac:dyDescent="0.25">
      <c r="A1907">
        <v>668971</v>
      </c>
      <c r="B1907">
        <v>78</v>
      </c>
    </row>
    <row r="1908" spans="1:2" x14ac:dyDescent="0.25">
      <c r="A1908">
        <v>668977</v>
      </c>
      <c r="B1908">
        <v>75</v>
      </c>
    </row>
    <row r="1909" spans="1:2" x14ac:dyDescent="0.25">
      <c r="A1909">
        <v>668984</v>
      </c>
      <c r="B1909">
        <v>74</v>
      </c>
    </row>
    <row r="1910" spans="1:2" x14ac:dyDescent="0.25">
      <c r="A1910">
        <v>668998</v>
      </c>
      <c r="B1910">
        <v>76</v>
      </c>
    </row>
    <row r="1911" spans="1:2" x14ac:dyDescent="0.25">
      <c r="A1911">
        <v>669001</v>
      </c>
      <c r="B1911">
        <v>75</v>
      </c>
    </row>
    <row r="1912" spans="1:2" x14ac:dyDescent="0.25">
      <c r="A1912">
        <v>669018</v>
      </c>
      <c r="B1912">
        <v>70</v>
      </c>
    </row>
    <row r="1913" spans="1:2" x14ac:dyDescent="0.25">
      <c r="A1913">
        <v>669020</v>
      </c>
      <c r="B1913">
        <v>74</v>
      </c>
    </row>
    <row r="1914" spans="1:2" x14ac:dyDescent="0.25">
      <c r="A1914">
        <v>669022</v>
      </c>
      <c r="B1914">
        <v>74</v>
      </c>
    </row>
    <row r="1915" spans="1:2" x14ac:dyDescent="0.25">
      <c r="A1915">
        <v>669060</v>
      </c>
      <c r="B1915">
        <v>74</v>
      </c>
    </row>
    <row r="1916" spans="1:2" x14ac:dyDescent="0.25">
      <c r="A1916">
        <v>669062</v>
      </c>
      <c r="B1916">
        <v>77</v>
      </c>
    </row>
    <row r="1917" spans="1:2" x14ac:dyDescent="0.25">
      <c r="A1917">
        <v>669064</v>
      </c>
      <c r="B1917">
        <v>70</v>
      </c>
    </row>
    <row r="1918" spans="1:2" x14ac:dyDescent="0.25">
      <c r="A1918">
        <v>669067</v>
      </c>
      <c r="B1918">
        <v>73</v>
      </c>
    </row>
    <row r="1919" spans="1:2" x14ac:dyDescent="0.25">
      <c r="A1919">
        <v>669080</v>
      </c>
      <c r="B1919">
        <v>79</v>
      </c>
    </row>
    <row r="1920" spans="1:2" x14ac:dyDescent="0.25">
      <c r="A1920">
        <v>669081</v>
      </c>
      <c r="B1920">
        <v>78</v>
      </c>
    </row>
    <row r="1921" spans="1:2" x14ac:dyDescent="0.25">
      <c r="A1921">
        <v>669084</v>
      </c>
      <c r="B1921">
        <v>74</v>
      </c>
    </row>
    <row r="1922" spans="1:2" x14ac:dyDescent="0.25">
      <c r="A1922">
        <v>669085</v>
      </c>
      <c r="B1922">
        <v>75</v>
      </c>
    </row>
    <row r="1923" spans="1:2" x14ac:dyDescent="0.25">
      <c r="A1923">
        <v>669091</v>
      </c>
      <c r="B1923">
        <v>74</v>
      </c>
    </row>
    <row r="1924" spans="1:2" x14ac:dyDescent="0.25">
      <c r="A1924">
        <v>669093</v>
      </c>
      <c r="B1924">
        <v>73</v>
      </c>
    </row>
    <row r="1925" spans="1:2" x14ac:dyDescent="0.25">
      <c r="A1925">
        <v>669100</v>
      </c>
      <c r="B1925">
        <v>77</v>
      </c>
    </row>
    <row r="1926" spans="1:2" x14ac:dyDescent="0.25">
      <c r="A1926">
        <v>669105</v>
      </c>
      <c r="B1926">
        <v>72</v>
      </c>
    </row>
    <row r="1927" spans="1:2" x14ac:dyDescent="0.25">
      <c r="A1927">
        <v>669111</v>
      </c>
      <c r="B1927">
        <v>75</v>
      </c>
    </row>
    <row r="1928" spans="1:2" x14ac:dyDescent="0.25">
      <c r="A1928">
        <v>669114</v>
      </c>
      <c r="B1928">
        <v>75</v>
      </c>
    </row>
    <row r="1929" spans="1:2" x14ac:dyDescent="0.25">
      <c r="A1929">
        <v>669135</v>
      </c>
      <c r="B1929">
        <v>75</v>
      </c>
    </row>
    <row r="1930" spans="1:2" x14ac:dyDescent="0.25">
      <c r="A1930">
        <v>669142</v>
      </c>
      <c r="B1930">
        <v>72</v>
      </c>
    </row>
    <row r="1931" spans="1:2" x14ac:dyDescent="0.25">
      <c r="A1931">
        <v>669145</v>
      </c>
      <c r="B1931">
        <v>73</v>
      </c>
    </row>
    <row r="1932" spans="1:2" x14ac:dyDescent="0.25">
      <c r="A1932">
        <v>669160</v>
      </c>
      <c r="B1932">
        <v>78</v>
      </c>
    </row>
    <row r="1933" spans="1:2" x14ac:dyDescent="0.25">
      <c r="A1933">
        <v>669162</v>
      </c>
      <c r="B1933">
        <v>72</v>
      </c>
    </row>
    <row r="1934" spans="1:2" x14ac:dyDescent="0.25">
      <c r="A1934">
        <v>669163</v>
      </c>
      <c r="B1934">
        <v>73</v>
      </c>
    </row>
    <row r="1935" spans="1:2" x14ac:dyDescent="0.25">
      <c r="A1935">
        <v>669165</v>
      </c>
      <c r="B1935">
        <v>75</v>
      </c>
    </row>
    <row r="1936" spans="1:2" x14ac:dyDescent="0.25">
      <c r="A1936">
        <v>669169</v>
      </c>
      <c r="B1936">
        <v>75</v>
      </c>
    </row>
    <row r="1937" spans="1:2" x14ac:dyDescent="0.25">
      <c r="A1937">
        <v>669171</v>
      </c>
      <c r="B1937">
        <v>75</v>
      </c>
    </row>
    <row r="1938" spans="1:2" x14ac:dyDescent="0.25">
      <c r="A1938">
        <v>669180</v>
      </c>
      <c r="B1938">
        <v>74</v>
      </c>
    </row>
    <row r="1939" spans="1:2" x14ac:dyDescent="0.25">
      <c r="A1939">
        <v>669183</v>
      </c>
      <c r="B1939">
        <v>76</v>
      </c>
    </row>
    <row r="1940" spans="1:2" x14ac:dyDescent="0.25">
      <c r="A1940">
        <v>669188</v>
      </c>
      <c r="B1940">
        <v>75</v>
      </c>
    </row>
    <row r="1941" spans="1:2" x14ac:dyDescent="0.25">
      <c r="A1941">
        <v>669189</v>
      </c>
      <c r="B1941">
        <v>76</v>
      </c>
    </row>
    <row r="1942" spans="1:2" x14ac:dyDescent="0.25">
      <c r="A1942">
        <v>669192</v>
      </c>
      <c r="B1942">
        <v>76</v>
      </c>
    </row>
    <row r="1943" spans="1:2" x14ac:dyDescent="0.25">
      <c r="A1943">
        <v>669193</v>
      </c>
      <c r="B1943">
        <v>76</v>
      </c>
    </row>
    <row r="1944" spans="1:2" x14ac:dyDescent="0.25">
      <c r="A1944">
        <v>669194</v>
      </c>
      <c r="B1944">
        <v>75</v>
      </c>
    </row>
    <row r="1945" spans="1:2" x14ac:dyDescent="0.25">
      <c r="A1945">
        <v>669199</v>
      </c>
      <c r="B1945">
        <v>74</v>
      </c>
    </row>
    <row r="1946" spans="1:2" x14ac:dyDescent="0.25">
      <c r="A1946">
        <v>669203</v>
      </c>
      <c r="B1946">
        <v>75</v>
      </c>
    </row>
    <row r="1947" spans="1:2" x14ac:dyDescent="0.25">
      <c r="A1947">
        <v>669205</v>
      </c>
      <c r="B1947">
        <v>74</v>
      </c>
    </row>
    <row r="1948" spans="1:2" x14ac:dyDescent="0.25">
      <c r="A1948">
        <v>669211</v>
      </c>
      <c r="B1948">
        <v>72</v>
      </c>
    </row>
    <row r="1949" spans="1:2" x14ac:dyDescent="0.25">
      <c r="A1949">
        <v>669212</v>
      </c>
      <c r="B1949">
        <v>70</v>
      </c>
    </row>
    <row r="1950" spans="1:2" x14ac:dyDescent="0.25">
      <c r="A1950">
        <v>669214</v>
      </c>
      <c r="B1950">
        <v>74</v>
      </c>
    </row>
    <row r="1951" spans="1:2" x14ac:dyDescent="0.25">
      <c r="A1951">
        <v>669228</v>
      </c>
      <c r="B1951">
        <v>74</v>
      </c>
    </row>
    <row r="1952" spans="1:2" x14ac:dyDescent="0.25">
      <c r="A1952">
        <v>669237</v>
      </c>
      <c r="B1952">
        <v>73</v>
      </c>
    </row>
    <row r="1953" spans="1:2" x14ac:dyDescent="0.25">
      <c r="A1953">
        <v>669243</v>
      </c>
      <c r="B1953">
        <v>78</v>
      </c>
    </row>
    <row r="1954" spans="1:2" x14ac:dyDescent="0.25">
      <c r="A1954">
        <v>669247</v>
      </c>
      <c r="B1954">
        <v>79</v>
      </c>
    </row>
    <row r="1955" spans="1:2" x14ac:dyDescent="0.25">
      <c r="A1955">
        <v>669251</v>
      </c>
      <c r="B1955">
        <v>79</v>
      </c>
    </row>
    <row r="1956" spans="1:2" x14ac:dyDescent="0.25">
      <c r="A1956">
        <v>669259</v>
      </c>
      <c r="B1956">
        <v>75</v>
      </c>
    </row>
    <row r="1957" spans="1:2" x14ac:dyDescent="0.25">
      <c r="A1957">
        <v>669270</v>
      </c>
      <c r="B1957">
        <v>77</v>
      </c>
    </row>
    <row r="1958" spans="1:2" x14ac:dyDescent="0.25">
      <c r="A1958">
        <v>669276</v>
      </c>
      <c r="B1958">
        <v>75</v>
      </c>
    </row>
    <row r="1959" spans="1:2" x14ac:dyDescent="0.25">
      <c r="A1959">
        <v>669283</v>
      </c>
      <c r="B1959">
        <v>71</v>
      </c>
    </row>
    <row r="1960" spans="1:2" x14ac:dyDescent="0.25">
      <c r="A1960">
        <v>669285</v>
      </c>
      <c r="B1960">
        <v>74</v>
      </c>
    </row>
    <row r="1961" spans="1:2" x14ac:dyDescent="0.25">
      <c r="A1961">
        <v>669292</v>
      </c>
      <c r="B1961">
        <v>73</v>
      </c>
    </row>
    <row r="1962" spans="1:2" x14ac:dyDescent="0.25">
      <c r="A1962">
        <v>669294</v>
      </c>
      <c r="B1962">
        <v>72</v>
      </c>
    </row>
    <row r="1963" spans="1:2" x14ac:dyDescent="0.25">
      <c r="A1963">
        <v>669298</v>
      </c>
      <c r="B1963">
        <v>76</v>
      </c>
    </row>
    <row r="1964" spans="1:2" x14ac:dyDescent="0.25">
      <c r="A1964">
        <v>669302</v>
      </c>
      <c r="B1964">
        <v>78</v>
      </c>
    </row>
    <row r="1965" spans="1:2" x14ac:dyDescent="0.25">
      <c r="A1965">
        <v>669308</v>
      </c>
      <c r="B1965">
        <v>80</v>
      </c>
    </row>
    <row r="1966" spans="1:2" x14ac:dyDescent="0.25">
      <c r="A1966">
        <v>669310</v>
      </c>
      <c r="B1966">
        <v>73</v>
      </c>
    </row>
    <row r="1967" spans="1:2" x14ac:dyDescent="0.25">
      <c r="A1967">
        <v>669328</v>
      </c>
      <c r="B1967">
        <v>72</v>
      </c>
    </row>
    <row r="1968" spans="1:2" x14ac:dyDescent="0.25">
      <c r="A1968">
        <v>669330</v>
      </c>
      <c r="B1968">
        <v>80</v>
      </c>
    </row>
    <row r="1969" spans="1:2" x14ac:dyDescent="0.25">
      <c r="A1969">
        <v>669332</v>
      </c>
      <c r="B1969">
        <v>75</v>
      </c>
    </row>
    <row r="1970" spans="1:2" x14ac:dyDescent="0.25">
      <c r="A1970">
        <v>669343</v>
      </c>
      <c r="B1970">
        <v>75</v>
      </c>
    </row>
    <row r="1971" spans="1:2" x14ac:dyDescent="0.25">
      <c r="A1971">
        <v>669348</v>
      </c>
      <c r="B1971">
        <v>75</v>
      </c>
    </row>
    <row r="1972" spans="1:2" x14ac:dyDescent="0.25">
      <c r="A1972">
        <v>669358</v>
      </c>
      <c r="B1972">
        <v>74</v>
      </c>
    </row>
    <row r="1973" spans="1:2" x14ac:dyDescent="0.25">
      <c r="A1973">
        <v>669361</v>
      </c>
      <c r="B1973">
        <v>74</v>
      </c>
    </row>
    <row r="1974" spans="1:2" x14ac:dyDescent="0.25">
      <c r="A1974">
        <v>669366</v>
      </c>
      <c r="B1974">
        <v>72</v>
      </c>
    </row>
    <row r="1975" spans="1:2" x14ac:dyDescent="0.25">
      <c r="A1975">
        <v>669371</v>
      </c>
      <c r="B1975">
        <v>76</v>
      </c>
    </row>
    <row r="1976" spans="1:2" x14ac:dyDescent="0.25">
      <c r="A1976">
        <v>669372</v>
      </c>
      <c r="B1976">
        <v>74</v>
      </c>
    </row>
    <row r="1977" spans="1:2" x14ac:dyDescent="0.25">
      <c r="A1977">
        <v>669373</v>
      </c>
      <c r="B1977">
        <v>75</v>
      </c>
    </row>
    <row r="1978" spans="1:2" x14ac:dyDescent="0.25">
      <c r="A1978">
        <v>669379</v>
      </c>
      <c r="B1978">
        <v>76</v>
      </c>
    </row>
    <row r="1979" spans="1:2" x14ac:dyDescent="0.25">
      <c r="A1979">
        <v>669380</v>
      </c>
      <c r="B1979">
        <v>76</v>
      </c>
    </row>
    <row r="1980" spans="1:2" x14ac:dyDescent="0.25">
      <c r="A1980">
        <v>669387</v>
      </c>
      <c r="B1980">
        <v>74</v>
      </c>
    </row>
    <row r="1981" spans="1:2" x14ac:dyDescent="0.25">
      <c r="A1981">
        <v>669391</v>
      </c>
      <c r="B1981">
        <v>75</v>
      </c>
    </row>
    <row r="1982" spans="1:2" x14ac:dyDescent="0.25">
      <c r="A1982">
        <v>669393</v>
      </c>
      <c r="B1982">
        <v>76</v>
      </c>
    </row>
    <row r="1983" spans="1:2" x14ac:dyDescent="0.25">
      <c r="A1983">
        <v>669395</v>
      </c>
      <c r="B1983">
        <v>77</v>
      </c>
    </row>
    <row r="1984" spans="1:2" x14ac:dyDescent="0.25">
      <c r="A1984">
        <v>669413</v>
      </c>
      <c r="B1984">
        <v>68</v>
      </c>
    </row>
    <row r="1985" spans="1:2" x14ac:dyDescent="0.25">
      <c r="A1985">
        <v>669416</v>
      </c>
      <c r="B1985">
        <v>75</v>
      </c>
    </row>
    <row r="1986" spans="1:2" x14ac:dyDescent="0.25">
      <c r="A1986">
        <v>669417</v>
      </c>
      <c r="B1986">
        <v>73</v>
      </c>
    </row>
    <row r="1987" spans="1:2" x14ac:dyDescent="0.25">
      <c r="A1987">
        <v>669418</v>
      </c>
      <c r="B1987">
        <v>72</v>
      </c>
    </row>
    <row r="1988" spans="1:2" x14ac:dyDescent="0.25">
      <c r="A1988">
        <v>669419</v>
      </c>
      <c r="B1988">
        <v>75</v>
      </c>
    </row>
    <row r="1989" spans="1:2" x14ac:dyDescent="0.25">
      <c r="A1989">
        <v>669420</v>
      </c>
      <c r="B1989">
        <v>72</v>
      </c>
    </row>
    <row r="1990" spans="1:2" x14ac:dyDescent="0.25">
      <c r="A1990">
        <v>669421</v>
      </c>
      <c r="B1990">
        <v>76</v>
      </c>
    </row>
    <row r="1991" spans="1:2" x14ac:dyDescent="0.25">
      <c r="A1991">
        <v>669422</v>
      </c>
      <c r="B1991">
        <v>76</v>
      </c>
    </row>
    <row r="1992" spans="1:2" x14ac:dyDescent="0.25">
      <c r="A1992">
        <v>669424</v>
      </c>
      <c r="B1992">
        <v>74</v>
      </c>
    </row>
    <row r="1993" spans="1:2" x14ac:dyDescent="0.25">
      <c r="A1993">
        <v>669431</v>
      </c>
      <c r="B1993">
        <v>70</v>
      </c>
    </row>
    <row r="1994" spans="1:2" x14ac:dyDescent="0.25">
      <c r="A1994">
        <v>669432</v>
      </c>
      <c r="B1994">
        <v>77</v>
      </c>
    </row>
    <row r="1995" spans="1:2" x14ac:dyDescent="0.25">
      <c r="A1995">
        <v>669434</v>
      </c>
      <c r="B1995">
        <v>77</v>
      </c>
    </row>
    <row r="1996" spans="1:2" x14ac:dyDescent="0.25">
      <c r="A1996">
        <v>669435</v>
      </c>
      <c r="B1996">
        <v>76</v>
      </c>
    </row>
    <row r="1997" spans="1:2" x14ac:dyDescent="0.25">
      <c r="A1997">
        <v>669436</v>
      </c>
      <c r="B1997">
        <v>73</v>
      </c>
    </row>
    <row r="1998" spans="1:2" x14ac:dyDescent="0.25">
      <c r="A1998">
        <v>669437</v>
      </c>
      <c r="B1998">
        <v>73</v>
      </c>
    </row>
    <row r="1999" spans="1:2" x14ac:dyDescent="0.25">
      <c r="A1999">
        <v>669438</v>
      </c>
      <c r="B1999">
        <v>76</v>
      </c>
    </row>
    <row r="2000" spans="1:2" x14ac:dyDescent="0.25">
      <c r="A2000">
        <v>669441</v>
      </c>
      <c r="B2000">
        <v>77</v>
      </c>
    </row>
    <row r="2001" spans="1:2" x14ac:dyDescent="0.25">
      <c r="A2001">
        <v>669443</v>
      </c>
      <c r="B2001">
        <v>73</v>
      </c>
    </row>
    <row r="2002" spans="1:2" x14ac:dyDescent="0.25">
      <c r="A2002">
        <v>669445</v>
      </c>
      <c r="B2002">
        <v>75</v>
      </c>
    </row>
    <row r="2003" spans="1:2" x14ac:dyDescent="0.25">
      <c r="A2003">
        <v>669449</v>
      </c>
      <c r="B2003">
        <v>76</v>
      </c>
    </row>
    <row r="2004" spans="1:2" x14ac:dyDescent="0.25">
      <c r="A2004">
        <v>669450</v>
      </c>
      <c r="B2004">
        <v>70</v>
      </c>
    </row>
    <row r="2005" spans="1:2" x14ac:dyDescent="0.25">
      <c r="A2005">
        <v>669456</v>
      </c>
      <c r="B2005">
        <v>75</v>
      </c>
    </row>
    <row r="2006" spans="1:2" x14ac:dyDescent="0.25">
      <c r="A2006">
        <v>669459</v>
      </c>
      <c r="B2006">
        <v>73</v>
      </c>
    </row>
    <row r="2007" spans="1:2" x14ac:dyDescent="0.25">
      <c r="A2007">
        <v>669461</v>
      </c>
      <c r="B2007">
        <v>76</v>
      </c>
    </row>
    <row r="2008" spans="1:2" x14ac:dyDescent="0.25">
      <c r="A2008">
        <v>669464</v>
      </c>
      <c r="B2008">
        <v>74</v>
      </c>
    </row>
    <row r="2009" spans="1:2" x14ac:dyDescent="0.25">
      <c r="A2009">
        <v>669465</v>
      </c>
      <c r="B2009">
        <v>72</v>
      </c>
    </row>
    <row r="2010" spans="1:2" x14ac:dyDescent="0.25">
      <c r="A2010">
        <v>669467</v>
      </c>
      <c r="B2010">
        <v>72</v>
      </c>
    </row>
    <row r="2011" spans="1:2" x14ac:dyDescent="0.25">
      <c r="A2011">
        <v>669468</v>
      </c>
      <c r="B2011">
        <v>75</v>
      </c>
    </row>
    <row r="2012" spans="1:2" x14ac:dyDescent="0.25">
      <c r="A2012">
        <v>669475</v>
      </c>
      <c r="B2012">
        <v>72</v>
      </c>
    </row>
    <row r="2013" spans="1:2" x14ac:dyDescent="0.25">
      <c r="A2013">
        <v>669476</v>
      </c>
      <c r="B2013">
        <v>72</v>
      </c>
    </row>
    <row r="2014" spans="1:2" x14ac:dyDescent="0.25">
      <c r="A2014">
        <v>669483</v>
      </c>
      <c r="B2014">
        <v>70</v>
      </c>
    </row>
    <row r="2015" spans="1:2" x14ac:dyDescent="0.25">
      <c r="A2015">
        <v>669618</v>
      </c>
      <c r="B2015">
        <v>74</v>
      </c>
    </row>
    <row r="2016" spans="1:2" x14ac:dyDescent="0.25">
      <c r="A2016">
        <v>669620</v>
      </c>
      <c r="B2016">
        <v>74</v>
      </c>
    </row>
    <row r="2017" spans="1:2" x14ac:dyDescent="0.25">
      <c r="A2017">
        <v>669622</v>
      </c>
      <c r="B2017">
        <v>76</v>
      </c>
    </row>
    <row r="2018" spans="1:2" x14ac:dyDescent="0.25">
      <c r="A2018">
        <v>669624</v>
      </c>
      <c r="B2018">
        <v>75</v>
      </c>
    </row>
    <row r="2019" spans="1:2" x14ac:dyDescent="0.25">
      <c r="A2019">
        <v>669628</v>
      </c>
      <c r="B2019">
        <v>70</v>
      </c>
    </row>
    <row r="2020" spans="1:2" x14ac:dyDescent="0.25">
      <c r="A2020">
        <v>669639</v>
      </c>
      <c r="B2020">
        <v>74</v>
      </c>
    </row>
    <row r="2021" spans="1:2" x14ac:dyDescent="0.25">
      <c r="A2021">
        <v>669648</v>
      </c>
      <c r="B2021">
        <v>76</v>
      </c>
    </row>
    <row r="2022" spans="1:2" x14ac:dyDescent="0.25">
      <c r="A2022">
        <v>669651</v>
      </c>
      <c r="B2022">
        <v>73</v>
      </c>
    </row>
    <row r="2023" spans="1:2" x14ac:dyDescent="0.25">
      <c r="A2023">
        <v>669652</v>
      </c>
      <c r="B2023">
        <v>75</v>
      </c>
    </row>
    <row r="2024" spans="1:2" x14ac:dyDescent="0.25">
      <c r="A2024">
        <v>669662</v>
      </c>
      <c r="B2024">
        <v>71</v>
      </c>
    </row>
    <row r="2025" spans="1:2" x14ac:dyDescent="0.25">
      <c r="A2025">
        <v>669668</v>
      </c>
      <c r="B2025">
        <v>77</v>
      </c>
    </row>
    <row r="2026" spans="1:2" x14ac:dyDescent="0.25">
      <c r="A2026">
        <v>669674</v>
      </c>
      <c r="B2026">
        <v>73</v>
      </c>
    </row>
    <row r="2027" spans="1:2" x14ac:dyDescent="0.25">
      <c r="A2027">
        <v>669682</v>
      </c>
      <c r="B2027">
        <v>76</v>
      </c>
    </row>
    <row r="2028" spans="1:2" x14ac:dyDescent="0.25">
      <c r="A2028">
        <v>669684</v>
      </c>
      <c r="B2028">
        <v>73</v>
      </c>
    </row>
    <row r="2029" spans="1:2" x14ac:dyDescent="0.25">
      <c r="A2029">
        <v>669690</v>
      </c>
      <c r="B2029">
        <v>76</v>
      </c>
    </row>
    <row r="2030" spans="1:2" x14ac:dyDescent="0.25">
      <c r="A2030">
        <v>669697</v>
      </c>
      <c r="B2030">
        <v>76</v>
      </c>
    </row>
    <row r="2031" spans="1:2" x14ac:dyDescent="0.25">
      <c r="A2031">
        <v>669704</v>
      </c>
      <c r="B2031">
        <v>74</v>
      </c>
    </row>
    <row r="2032" spans="1:2" x14ac:dyDescent="0.25">
      <c r="A2032">
        <v>669711</v>
      </c>
      <c r="B2032">
        <v>74</v>
      </c>
    </row>
    <row r="2033" spans="1:2" x14ac:dyDescent="0.25">
      <c r="A2033">
        <v>669713</v>
      </c>
      <c r="B2033">
        <v>75</v>
      </c>
    </row>
    <row r="2034" spans="1:2" x14ac:dyDescent="0.25">
      <c r="A2034">
        <v>669721</v>
      </c>
      <c r="B2034">
        <v>73</v>
      </c>
    </row>
    <row r="2035" spans="1:2" x14ac:dyDescent="0.25">
      <c r="A2035">
        <v>669724</v>
      </c>
      <c r="B2035">
        <v>77</v>
      </c>
    </row>
    <row r="2036" spans="1:2" x14ac:dyDescent="0.25">
      <c r="A2036">
        <v>669728</v>
      </c>
      <c r="B2036">
        <v>79</v>
      </c>
    </row>
    <row r="2037" spans="1:2" x14ac:dyDescent="0.25">
      <c r="A2037">
        <v>669735</v>
      </c>
      <c r="B2037">
        <v>74</v>
      </c>
    </row>
    <row r="2038" spans="1:2" x14ac:dyDescent="0.25">
      <c r="A2038">
        <v>669740</v>
      </c>
      <c r="B2038">
        <v>76</v>
      </c>
    </row>
    <row r="2039" spans="1:2" x14ac:dyDescent="0.25">
      <c r="A2039">
        <v>669741</v>
      </c>
      <c r="B2039">
        <v>75</v>
      </c>
    </row>
    <row r="2040" spans="1:2" x14ac:dyDescent="0.25">
      <c r="A2040">
        <v>669746</v>
      </c>
      <c r="B2040">
        <v>77</v>
      </c>
    </row>
    <row r="2041" spans="1:2" x14ac:dyDescent="0.25">
      <c r="A2041">
        <v>669796</v>
      </c>
      <c r="B2041">
        <v>75</v>
      </c>
    </row>
    <row r="2042" spans="1:2" x14ac:dyDescent="0.25">
      <c r="A2042">
        <v>669799</v>
      </c>
      <c r="B2042">
        <v>71</v>
      </c>
    </row>
    <row r="2043" spans="1:2" x14ac:dyDescent="0.25">
      <c r="A2043">
        <v>669804</v>
      </c>
      <c r="B2043">
        <v>76</v>
      </c>
    </row>
    <row r="2044" spans="1:2" x14ac:dyDescent="0.25">
      <c r="A2044">
        <v>669805</v>
      </c>
      <c r="B2044">
        <v>74</v>
      </c>
    </row>
    <row r="2045" spans="1:2" x14ac:dyDescent="0.25">
      <c r="A2045">
        <v>669854</v>
      </c>
      <c r="B2045">
        <v>72</v>
      </c>
    </row>
    <row r="2046" spans="1:2" x14ac:dyDescent="0.25">
      <c r="A2046">
        <v>669854</v>
      </c>
      <c r="B2046">
        <v>75</v>
      </c>
    </row>
    <row r="2047" spans="1:2" x14ac:dyDescent="0.25">
      <c r="A2047">
        <v>669909</v>
      </c>
      <c r="B2047">
        <v>70</v>
      </c>
    </row>
    <row r="2048" spans="1:2" x14ac:dyDescent="0.25">
      <c r="A2048">
        <v>669912</v>
      </c>
      <c r="B2048">
        <v>73</v>
      </c>
    </row>
    <row r="2049" spans="1:2" x14ac:dyDescent="0.25">
      <c r="A2049">
        <v>669915</v>
      </c>
      <c r="B2049">
        <v>78</v>
      </c>
    </row>
    <row r="2050" spans="1:2" x14ac:dyDescent="0.25">
      <c r="A2050">
        <v>669920</v>
      </c>
      <c r="B2050">
        <v>74</v>
      </c>
    </row>
    <row r="2051" spans="1:2" x14ac:dyDescent="0.25">
      <c r="A2051">
        <v>669923</v>
      </c>
      <c r="B2051">
        <v>76</v>
      </c>
    </row>
    <row r="2052" spans="1:2" x14ac:dyDescent="0.25">
      <c r="A2052">
        <v>669935</v>
      </c>
      <c r="B2052">
        <v>76</v>
      </c>
    </row>
    <row r="2053" spans="1:2" x14ac:dyDescent="0.25">
      <c r="A2053">
        <v>669937</v>
      </c>
      <c r="B2053">
        <v>76</v>
      </c>
    </row>
    <row r="2054" spans="1:2" x14ac:dyDescent="0.25">
      <c r="A2054">
        <v>669942</v>
      </c>
      <c r="B2054">
        <v>72</v>
      </c>
    </row>
    <row r="2055" spans="1:2" x14ac:dyDescent="0.25">
      <c r="A2055">
        <v>669947</v>
      </c>
      <c r="B2055">
        <v>76</v>
      </c>
    </row>
    <row r="2056" spans="1:2" x14ac:dyDescent="0.25">
      <c r="A2056">
        <v>669952</v>
      </c>
      <c r="B2056">
        <v>75</v>
      </c>
    </row>
    <row r="2057" spans="1:2" x14ac:dyDescent="0.25">
      <c r="A2057">
        <v>669993</v>
      </c>
      <c r="B2057">
        <v>73</v>
      </c>
    </row>
    <row r="2058" spans="1:2" x14ac:dyDescent="0.25">
      <c r="A2058">
        <v>670032</v>
      </c>
      <c r="B2058">
        <v>71</v>
      </c>
    </row>
    <row r="2059" spans="1:2" x14ac:dyDescent="0.25">
      <c r="A2059">
        <v>670033</v>
      </c>
      <c r="B2059">
        <v>76</v>
      </c>
    </row>
    <row r="2060" spans="1:2" x14ac:dyDescent="0.25">
      <c r="A2060">
        <v>670036</v>
      </c>
      <c r="B2060">
        <v>73</v>
      </c>
    </row>
    <row r="2061" spans="1:2" x14ac:dyDescent="0.25">
      <c r="A2061">
        <v>670042</v>
      </c>
      <c r="B2061">
        <v>76</v>
      </c>
    </row>
    <row r="2062" spans="1:2" x14ac:dyDescent="0.25">
      <c r="A2062">
        <v>670046</v>
      </c>
      <c r="B2062">
        <v>73</v>
      </c>
    </row>
    <row r="2063" spans="1:2" x14ac:dyDescent="0.25">
      <c r="A2063">
        <v>670048</v>
      </c>
      <c r="B2063">
        <v>78</v>
      </c>
    </row>
    <row r="2064" spans="1:2" x14ac:dyDescent="0.25">
      <c r="A2064">
        <v>670050</v>
      </c>
      <c r="B2064">
        <v>80</v>
      </c>
    </row>
    <row r="2065" spans="1:2" x14ac:dyDescent="0.25">
      <c r="A2065">
        <v>670056</v>
      </c>
      <c r="B2065">
        <v>75</v>
      </c>
    </row>
    <row r="2066" spans="1:2" x14ac:dyDescent="0.25">
      <c r="A2066">
        <v>670057</v>
      </c>
      <c r="B2066">
        <v>75</v>
      </c>
    </row>
    <row r="2067" spans="1:2" x14ac:dyDescent="0.25">
      <c r="A2067">
        <v>670059</v>
      </c>
      <c r="B2067">
        <v>76</v>
      </c>
    </row>
    <row r="2068" spans="1:2" x14ac:dyDescent="0.25">
      <c r="A2068">
        <v>670062</v>
      </c>
      <c r="B2068">
        <v>75</v>
      </c>
    </row>
    <row r="2069" spans="1:2" x14ac:dyDescent="0.25">
      <c r="A2069">
        <v>670076</v>
      </c>
      <c r="B2069">
        <v>73</v>
      </c>
    </row>
    <row r="2070" spans="1:2" x14ac:dyDescent="0.25">
      <c r="A2070">
        <v>670079</v>
      </c>
      <c r="B2070">
        <v>76</v>
      </c>
    </row>
    <row r="2071" spans="1:2" x14ac:dyDescent="0.25">
      <c r="A2071">
        <v>670081</v>
      </c>
      <c r="B2071">
        <v>76</v>
      </c>
    </row>
    <row r="2072" spans="1:2" x14ac:dyDescent="0.25">
      <c r="A2072">
        <v>670087</v>
      </c>
      <c r="B2072">
        <v>73</v>
      </c>
    </row>
    <row r="2073" spans="1:2" x14ac:dyDescent="0.25">
      <c r="A2073">
        <v>670097</v>
      </c>
      <c r="B2073">
        <v>70</v>
      </c>
    </row>
    <row r="2074" spans="1:2" x14ac:dyDescent="0.25">
      <c r="A2074">
        <v>670102</v>
      </c>
      <c r="B2074">
        <v>77</v>
      </c>
    </row>
    <row r="2075" spans="1:2" x14ac:dyDescent="0.25">
      <c r="A2075">
        <v>670103</v>
      </c>
      <c r="B2075">
        <v>77</v>
      </c>
    </row>
    <row r="2076" spans="1:2" x14ac:dyDescent="0.25">
      <c r="A2076">
        <v>670109</v>
      </c>
      <c r="B2076">
        <v>77</v>
      </c>
    </row>
    <row r="2077" spans="1:2" x14ac:dyDescent="0.25">
      <c r="A2077">
        <v>670113</v>
      </c>
      <c r="B2077">
        <v>73</v>
      </c>
    </row>
    <row r="2078" spans="1:2" x14ac:dyDescent="0.25">
      <c r="A2078">
        <v>670114</v>
      </c>
      <c r="B2078">
        <v>69</v>
      </c>
    </row>
    <row r="2079" spans="1:2" x14ac:dyDescent="0.25">
      <c r="A2079">
        <v>670118</v>
      </c>
      <c r="B2079">
        <v>77</v>
      </c>
    </row>
    <row r="2080" spans="1:2" x14ac:dyDescent="0.25">
      <c r="A2080">
        <v>670124</v>
      </c>
      <c r="B2080">
        <v>76</v>
      </c>
    </row>
    <row r="2081" spans="1:2" x14ac:dyDescent="0.25">
      <c r="A2081">
        <v>670138</v>
      </c>
      <c r="B2081">
        <v>74</v>
      </c>
    </row>
    <row r="2082" spans="1:2" x14ac:dyDescent="0.25">
      <c r="A2082">
        <v>670154</v>
      </c>
      <c r="B2082">
        <v>77</v>
      </c>
    </row>
    <row r="2083" spans="1:2" x14ac:dyDescent="0.25">
      <c r="A2083">
        <v>670156</v>
      </c>
      <c r="B2083">
        <v>70</v>
      </c>
    </row>
    <row r="2084" spans="1:2" x14ac:dyDescent="0.25">
      <c r="A2084">
        <v>670161</v>
      </c>
      <c r="B2084">
        <v>72</v>
      </c>
    </row>
    <row r="2085" spans="1:2" x14ac:dyDescent="0.25">
      <c r="A2085">
        <v>670167</v>
      </c>
      <c r="B2085">
        <v>74</v>
      </c>
    </row>
    <row r="2086" spans="1:2" x14ac:dyDescent="0.25">
      <c r="A2086">
        <v>670174</v>
      </c>
      <c r="B2086">
        <v>76</v>
      </c>
    </row>
    <row r="2087" spans="1:2" x14ac:dyDescent="0.25">
      <c r="A2087">
        <v>670183</v>
      </c>
      <c r="B2087">
        <v>74</v>
      </c>
    </row>
    <row r="2088" spans="1:2" x14ac:dyDescent="0.25">
      <c r="A2088">
        <v>670184</v>
      </c>
      <c r="B2088">
        <v>72</v>
      </c>
    </row>
    <row r="2089" spans="1:2" x14ac:dyDescent="0.25">
      <c r="A2089">
        <v>670191</v>
      </c>
      <c r="B2089">
        <v>77</v>
      </c>
    </row>
    <row r="2090" spans="1:2" x14ac:dyDescent="0.25">
      <c r="A2090">
        <v>670196</v>
      </c>
      <c r="B2090">
        <v>75</v>
      </c>
    </row>
    <row r="2091" spans="1:2" x14ac:dyDescent="0.25">
      <c r="A2091">
        <v>670219</v>
      </c>
      <c r="B2091">
        <v>69</v>
      </c>
    </row>
    <row r="2092" spans="1:2" x14ac:dyDescent="0.25">
      <c r="A2092">
        <v>670223</v>
      </c>
      <c r="B2092">
        <v>74</v>
      </c>
    </row>
    <row r="2093" spans="1:2" x14ac:dyDescent="0.25">
      <c r="A2093">
        <v>670234</v>
      </c>
      <c r="B2093">
        <v>73</v>
      </c>
    </row>
    <row r="2094" spans="1:2" x14ac:dyDescent="0.25">
      <c r="A2094">
        <v>670241</v>
      </c>
      <c r="B2094">
        <v>73</v>
      </c>
    </row>
    <row r="2095" spans="1:2" x14ac:dyDescent="0.25">
      <c r="A2095">
        <v>670242</v>
      </c>
      <c r="B2095">
        <v>76</v>
      </c>
    </row>
    <row r="2096" spans="1:2" x14ac:dyDescent="0.25">
      <c r="A2096">
        <v>670244</v>
      </c>
      <c r="B2096">
        <v>75</v>
      </c>
    </row>
    <row r="2097" spans="1:2" x14ac:dyDescent="0.25">
      <c r="A2097">
        <v>670245</v>
      </c>
      <c r="B2097">
        <v>77</v>
      </c>
    </row>
    <row r="2098" spans="1:2" x14ac:dyDescent="0.25">
      <c r="A2098">
        <v>670247</v>
      </c>
      <c r="B2098">
        <v>76</v>
      </c>
    </row>
    <row r="2099" spans="1:2" x14ac:dyDescent="0.25">
      <c r="A2099">
        <v>670250</v>
      </c>
      <c r="B2099">
        <v>72</v>
      </c>
    </row>
    <row r="2100" spans="1:2" x14ac:dyDescent="0.25">
      <c r="A2100">
        <v>670251</v>
      </c>
      <c r="B2100">
        <v>72</v>
      </c>
    </row>
    <row r="2101" spans="1:2" x14ac:dyDescent="0.25">
      <c r="A2101">
        <v>670253</v>
      </c>
      <c r="B2101">
        <v>72</v>
      </c>
    </row>
    <row r="2102" spans="1:2" x14ac:dyDescent="0.25">
      <c r="A2102">
        <v>670267</v>
      </c>
      <c r="B2102">
        <v>75</v>
      </c>
    </row>
    <row r="2103" spans="1:2" x14ac:dyDescent="0.25">
      <c r="A2103">
        <v>670276</v>
      </c>
      <c r="B2103">
        <v>69</v>
      </c>
    </row>
    <row r="2104" spans="1:2" x14ac:dyDescent="0.25">
      <c r="A2104">
        <v>670280</v>
      </c>
      <c r="B2104">
        <v>72</v>
      </c>
    </row>
    <row r="2105" spans="1:2" x14ac:dyDescent="0.25">
      <c r="A2105">
        <v>670281</v>
      </c>
      <c r="B2105">
        <v>74</v>
      </c>
    </row>
    <row r="2106" spans="1:2" x14ac:dyDescent="0.25">
      <c r="A2106">
        <v>670286</v>
      </c>
      <c r="B2106">
        <v>76</v>
      </c>
    </row>
    <row r="2107" spans="1:2" x14ac:dyDescent="0.25">
      <c r="A2107">
        <v>670288</v>
      </c>
      <c r="B2107">
        <v>75</v>
      </c>
    </row>
    <row r="2108" spans="1:2" x14ac:dyDescent="0.25">
      <c r="A2108">
        <v>670328</v>
      </c>
      <c r="B2108">
        <v>71</v>
      </c>
    </row>
    <row r="2109" spans="1:2" x14ac:dyDescent="0.25">
      <c r="A2109">
        <v>670329</v>
      </c>
      <c r="B2109">
        <v>69</v>
      </c>
    </row>
    <row r="2110" spans="1:2" x14ac:dyDescent="0.25">
      <c r="A2110">
        <v>670351</v>
      </c>
      <c r="B2110">
        <v>72</v>
      </c>
    </row>
    <row r="2111" spans="1:2" x14ac:dyDescent="0.25">
      <c r="A2111">
        <v>670369</v>
      </c>
      <c r="B2111">
        <v>72</v>
      </c>
    </row>
    <row r="2112" spans="1:2" x14ac:dyDescent="0.25">
      <c r="A2112">
        <v>670376</v>
      </c>
      <c r="B2112">
        <v>74</v>
      </c>
    </row>
    <row r="2113" spans="1:2" x14ac:dyDescent="0.25">
      <c r="A2113">
        <v>670381</v>
      </c>
      <c r="B2113">
        <v>71</v>
      </c>
    </row>
    <row r="2114" spans="1:2" x14ac:dyDescent="0.25">
      <c r="A2114">
        <v>670389</v>
      </c>
      <c r="B2114">
        <v>76</v>
      </c>
    </row>
    <row r="2115" spans="1:2" x14ac:dyDescent="0.25">
      <c r="A2115">
        <v>670391</v>
      </c>
      <c r="B2115">
        <v>76</v>
      </c>
    </row>
    <row r="2116" spans="1:2" x14ac:dyDescent="0.25">
      <c r="A2116">
        <v>670393</v>
      </c>
      <c r="B2116">
        <v>77</v>
      </c>
    </row>
    <row r="2117" spans="1:2" x14ac:dyDescent="0.25">
      <c r="A2117">
        <v>670401</v>
      </c>
      <c r="B2117">
        <v>76</v>
      </c>
    </row>
    <row r="2118" spans="1:2" x14ac:dyDescent="0.25">
      <c r="A2118">
        <v>670404</v>
      </c>
      <c r="B2118">
        <v>75</v>
      </c>
    </row>
    <row r="2119" spans="1:2" x14ac:dyDescent="0.25">
      <c r="A2119">
        <v>670405</v>
      </c>
      <c r="B2119">
        <v>77</v>
      </c>
    </row>
    <row r="2120" spans="1:2" x14ac:dyDescent="0.25">
      <c r="A2120">
        <v>670406</v>
      </c>
      <c r="B2120">
        <v>77</v>
      </c>
    </row>
    <row r="2121" spans="1:2" x14ac:dyDescent="0.25">
      <c r="A2121">
        <v>670416</v>
      </c>
      <c r="B2121">
        <v>75</v>
      </c>
    </row>
    <row r="2122" spans="1:2" x14ac:dyDescent="0.25">
      <c r="A2122">
        <v>670422</v>
      </c>
      <c r="B2122">
        <v>72</v>
      </c>
    </row>
    <row r="2123" spans="1:2" x14ac:dyDescent="0.25">
      <c r="A2123">
        <v>670426</v>
      </c>
      <c r="B2123">
        <v>74</v>
      </c>
    </row>
    <row r="2124" spans="1:2" x14ac:dyDescent="0.25">
      <c r="A2124">
        <v>670437</v>
      </c>
      <c r="B2124">
        <v>77</v>
      </c>
    </row>
    <row r="2125" spans="1:2" x14ac:dyDescent="0.25">
      <c r="A2125">
        <v>670443</v>
      </c>
      <c r="B2125">
        <v>75</v>
      </c>
    </row>
    <row r="2126" spans="1:2" x14ac:dyDescent="0.25">
      <c r="A2126">
        <v>670456</v>
      </c>
      <c r="B2126">
        <v>75</v>
      </c>
    </row>
    <row r="2127" spans="1:2" x14ac:dyDescent="0.25">
      <c r="A2127">
        <v>670550</v>
      </c>
      <c r="B2127">
        <v>73</v>
      </c>
    </row>
    <row r="2128" spans="1:2" x14ac:dyDescent="0.25">
      <c r="A2128">
        <v>670590</v>
      </c>
      <c r="B2128">
        <v>80</v>
      </c>
    </row>
    <row r="2129" spans="1:2" x14ac:dyDescent="0.25">
      <c r="A2129">
        <v>670625</v>
      </c>
      <c r="B2129">
        <v>72</v>
      </c>
    </row>
    <row r="2130" spans="1:2" x14ac:dyDescent="0.25">
      <c r="A2130">
        <v>670712</v>
      </c>
      <c r="B2130">
        <v>71</v>
      </c>
    </row>
    <row r="2131" spans="1:2" x14ac:dyDescent="0.25">
      <c r="A2131">
        <v>670766</v>
      </c>
      <c r="B2131">
        <v>73</v>
      </c>
    </row>
    <row r="2132" spans="1:2" x14ac:dyDescent="0.25">
      <c r="A2132">
        <v>670772</v>
      </c>
      <c r="B2132">
        <v>76</v>
      </c>
    </row>
    <row r="2133" spans="1:2" x14ac:dyDescent="0.25">
      <c r="A2133">
        <v>670810</v>
      </c>
      <c r="B2133">
        <v>74</v>
      </c>
    </row>
    <row r="2134" spans="1:2" x14ac:dyDescent="0.25">
      <c r="A2134">
        <v>670871</v>
      </c>
      <c r="B2134">
        <v>77</v>
      </c>
    </row>
    <row r="2135" spans="1:2" x14ac:dyDescent="0.25">
      <c r="A2135">
        <v>670873</v>
      </c>
      <c r="B2135">
        <v>73</v>
      </c>
    </row>
    <row r="2136" spans="1:2" x14ac:dyDescent="0.25">
      <c r="A2136">
        <v>670897</v>
      </c>
      <c r="B2136">
        <v>74</v>
      </c>
    </row>
    <row r="2137" spans="1:2" x14ac:dyDescent="0.25">
      <c r="A2137">
        <v>670912</v>
      </c>
      <c r="B2137">
        <v>77</v>
      </c>
    </row>
    <row r="2138" spans="1:2" x14ac:dyDescent="0.25">
      <c r="A2138">
        <v>670946</v>
      </c>
      <c r="B2138">
        <v>75</v>
      </c>
    </row>
    <row r="2139" spans="1:2" x14ac:dyDescent="0.25">
      <c r="A2139">
        <v>670950</v>
      </c>
      <c r="B2139">
        <v>74</v>
      </c>
    </row>
    <row r="2140" spans="1:2" x14ac:dyDescent="0.25">
      <c r="A2140">
        <v>670955</v>
      </c>
      <c r="B2140">
        <v>72</v>
      </c>
    </row>
    <row r="2141" spans="1:2" x14ac:dyDescent="0.25">
      <c r="A2141">
        <v>670970</v>
      </c>
      <c r="B2141">
        <v>71</v>
      </c>
    </row>
    <row r="2142" spans="1:2" x14ac:dyDescent="0.25">
      <c r="A2142">
        <v>670986</v>
      </c>
      <c r="B2142">
        <v>75</v>
      </c>
    </row>
    <row r="2143" spans="1:2" x14ac:dyDescent="0.25">
      <c r="A2143">
        <v>670990</v>
      </c>
      <c r="B2143">
        <v>76</v>
      </c>
    </row>
    <row r="2144" spans="1:2" x14ac:dyDescent="0.25">
      <c r="A2144">
        <v>671045</v>
      </c>
      <c r="B2144">
        <v>74</v>
      </c>
    </row>
    <row r="2145" spans="1:2" x14ac:dyDescent="0.25">
      <c r="A2145">
        <v>671085</v>
      </c>
      <c r="B2145">
        <v>69</v>
      </c>
    </row>
    <row r="2146" spans="1:2" x14ac:dyDescent="0.25">
      <c r="A2146">
        <v>671093</v>
      </c>
      <c r="B2146">
        <v>75</v>
      </c>
    </row>
    <row r="2147" spans="1:2" x14ac:dyDescent="0.25">
      <c r="A2147">
        <v>671096</v>
      </c>
      <c r="B2147">
        <v>72</v>
      </c>
    </row>
    <row r="2148" spans="1:2" x14ac:dyDescent="0.25">
      <c r="A2148">
        <v>671106</v>
      </c>
      <c r="B2148">
        <v>72</v>
      </c>
    </row>
    <row r="2149" spans="1:2" x14ac:dyDescent="0.25">
      <c r="A2149">
        <v>671109</v>
      </c>
      <c r="B2149">
        <v>76</v>
      </c>
    </row>
    <row r="2150" spans="1:2" x14ac:dyDescent="0.25">
      <c r="A2150">
        <v>671111</v>
      </c>
      <c r="B2150">
        <v>74</v>
      </c>
    </row>
    <row r="2151" spans="1:2" x14ac:dyDescent="0.25">
      <c r="A2151">
        <v>671116</v>
      </c>
      <c r="B2151">
        <v>74</v>
      </c>
    </row>
    <row r="2152" spans="1:2" x14ac:dyDescent="0.25">
      <c r="A2152">
        <v>671129</v>
      </c>
      <c r="B2152">
        <v>74</v>
      </c>
    </row>
    <row r="2153" spans="1:2" x14ac:dyDescent="0.25">
      <c r="A2153">
        <v>671131</v>
      </c>
      <c r="B2153">
        <v>80</v>
      </c>
    </row>
    <row r="2154" spans="1:2" x14ac:dyDescent="0.25">
      <c r="A2154">
        <v>671142</v>
      </c>
      <c r="B2154">
        <v>72</v>
      </c>
    </row>
    <row r="2155" spans="1:2" x14ac:dyDescent="0.25">
      <c r="A2155">
        <v>671143</v>
      </c>
      <c r="B2155">
        <v>71</v>
      </c>
    </row>
    <row r="2156" spans="1:2" x14ac:dyDescent="0.25">
      <c r="A2156">
        <v>671162</v>
      </c>
      <c r="B2156">
        <v>71</v>
      </c>
    </row>
    <row r="2157" spans="1:2" x14ac:dyDescent="0.25">
      <c r="A2157">
        <v>671212</v>
      </c>
      <c r="B2157">
        <v>79</v>
      </c>
    </row>
    <row r="2158" spans="1:2" x14ac:dyDescent="0.25">
      <c r="A2158">
        <v>671220</v>
      </c>
      <c r="B2158">
        <v>76</v>
      </c>
    </row>
    <row r="2159" spans="1:2" x14ac:dyDescent="0.25">
      <c r="A2159">
        <v>671223</v>
      </c>
      <c r="B2159">
        <v>75</v>
      </c>
    </row>
    <row r="2160" spans="1:2" x14ac:dyDescent="0.25">
      <c r="A2160">
        <v>671288</v>
      </c>
      <c r="B2160">
        <v>74</v>
      </c>
    </row>
    <row r="2161" spans="1:2" x14ac:dyDescent="0.25">
      <c r="A2161">
        <v>671305</v>
      </c>
      <c r="B2161">
        <v>76</v>
      </c>
    </row>
    <row r="2162" spans="1:2" x14ac:dyDescent="0.25">
      <c r="A2162">
        <v>671345</v>
      </c>
      <c r="B2162">
        <v>76</v>
      </c>
    </row>
    <row r="2163" spans="1:2" x14ac:dyDescent="0.25">
      <c r="A2163">
        <v>671382</v>
      </c>
      <c r="B2163">
        <v>77</v>
      </c>
    </row>
    <row r="2164" spans="1:2" x14ac:dyDescent="0.25">
      <c r="A2164">
        <v>671400</v>
      </c>
      <c r="B2164">
        <v>74</v>
      </c>
    </row>
    <row r="2165" spans="1:2" x14ac:dyDescent="0.25">
      <c r="A2165">
        <v>671495</v>
      </c>
      <c r="B2165">
        <v>70</v>
      </c>
    </row>
    <row r="2166" spans="1:2" x14ac:dyDescent="0.25">
      <c r="A2166">
        <v>671550</v>
      </c>
      <c r="B2166">
        <v>75</v>
      </c>
    </row>
    <row r="2167" spans="1:2" x14ac:dyDescent="0.25">
      <c r="A2167">
        <v>671554</v>
      </c>
      <c r="B2167">
        <v>71</v>
      </c>
    </row>
    <row r="2168" spans="1:2" x14ac:dyDescent="0.25">
      <c r="A2168">
        <v>671600</v>
      </c>
      <c r="B2168">
        <v>73</v>
      </c>
    </row>
    <row r="2169" spans="1:2" x14ac:dyDescent="0.25">
      <c r="A2169">
        <v>671603</v>
      </c>
      <c r="B2169">
        <v>70</v>
      </c>
    </row>
    <row r="2170" spans="1:2" x14ac:dyDescent="0.25">
      <c r="A2170">
        <v>671726</v>
      </c>
      <c r="B2170">
        <v>74</v>
      </c>
    </row>
    <row r="2171" spans="1:2" x14ac:dyDescent="0.25">
      <c r="A2171">
        <v>671736</v>
      </c>
      <c r="B2171">
        <v>76</v>
      </c>
    </row>
    <row r="2172" spans="1:2" x14ac:dyDescent="0.25">
      <c r="A2172">
        <v>671737</v>
      </c>
      <c r="B2172">
        <v>74</v>
      </c>
    </row>
    <row r="2173" spans="1:2" x14ac:dyDescent="0.25">
      <c r="A2173">
        <v>671748</v>
      </c>
      <c r="B2173">
        <v>69</v>
      </c>
    </row>
    <row r="2174" spans="1:2" x14ac:dyDescent="0.25">
      <c r="A2174">
        <v>671760</v>
      </c>
      <c r="B2174">
        <v>71</v>
      </c>
    </row>
    <row r="2175" spans="1:2" x14ac:dyDescent="0.25">
      <c r="A2175">
        <v>671781</v>
      </c>
      <c r="B2175">
        <v>72</v>
      </c>
    </row>
    <row r="2176" spans="1:2" x14ac:dyDescent="0.25">
      <c r="A2176">
        <v>671790</v>
      </c>
      <c r="B2176">
        <v>74</v>
      </c>
    </row>
    <row r="2177" spans="1:2" x14ac:dyDescent="0.25">
      <c r="A2177">
        <v>671795</v>
      </c>
      <c r="B2177">
        <v>71</v>
      </c>
    </row>
    <row r="2178" spans="1:2" x14ac:dyDescent="0.25">
      <c r="A2178">
        <v>671922</v>
      </c>
      <c r="B2178">
        <v>77</v>
      </c>
    </row>
    <row r="2179" spans="1:2" x14ac:dyDescent="0.25">
      <c r="A2179">
        <v>671936</v>
      </c>
      <c r="B2179">
        <v>72</v>
      </c>
    </row>
    <row r="2180" spans="1:2" x14ac:dyDescent="0.25">
      <c r="A2180">
        <v>671960</v>
      </c>
      <c r="B2180">
        <v>74</v>
      </c>
    </row>
    <row r="2181" spans="1:2" x14ac:dyDescent="0.25">
      <c r="A2181">
        <v>671969</v>
      </c>
      <c r="B2181">
        <v>74</v>
      </c>
    </row>
    <row r="2182" spans="1:2" x14ac:dyDescent="0.25">
      <c r="A2182">
        <v>671987</v>
      </c>
      <c r="B2182">
        <v>70</v>
      </c>
    </row>
    <row r="2183" spans="1:2" x14ac:dyDescent="0.25">
      <c r="A2183">
        <v>672021</v>
      </c>
      <c r="B2183">
        <v>77</v>
      </c>
    </row>
    <row r="2184" spans="1:2" x14ac:dyDescent="0.25">
      <c r="A2184">
        <v>672078</v>
      </c>
      <c r="B2184">
        <v>70</v>
      </c>
    </row>
    <row r="2185" spans="1:2" x14ac:dyDescent="0.25">
      <c r="A2185">
        <v>672277</v>
      </c>
      <c r="B2185">
        <v>76</v>
      </c>
    </row>
    <row r="2186" spans="1:2" x14ac:dyDescent="0.25">
      <c r="A2186">
        <v>672282</v>
      </c>
      <c r="B2186">
        <v>74</v>
      </c>
    </row>
    <row r="2187" spans="1:2" x14ac:dyDescent="0.25">
      <c r="A2187">
        <v>672285</v>
      </c>
      <c r="B2187">
        <v>71</v>
      </c>
    </row>
    <row r="2188" spans="1:2" x14ac:dyDescent="0.25">
      <c r="A2188">
        <v>672335</v>
      </c>
      <c r="B2188">
        <v>72</v>
      </c>
    </row>
    <row r="2189" spans="1:2" x14ac:dyDescent="0.25">
      <c r="A2189">
        <v>672353</v>
      </c>
      <c r="B2189">
        <v>75</v>
      </c>
    </row>
    <row r="2190" spans="1:2" x14ac:dyDescent="0.25">
      <c r="A2190">
        <v>672358</v>
      </c>
      <c r="B2190">
        <v>74</v>
      </c>
    </row>
    <row r="2191" spans="1:2" x14ac:dyDescent="0.25">
      <c r="A2191">
        <v>672374</v>
      </c>
      <c r="B2191">
        <v>71</v>
      </c>
    </row>
    <row r="2192" spans="1:2" x14ac:dyDescent="0.25">
      <c r="A2192">
        <v>672376</v>
      </c>
      <c r="B2192">
        <v>74</v>
      </c>
    </row>
    <row r="2193" spans="1:2" x14ac:dyDescent="0.25">
      <c r="A2193">
        <v>672380</v>
      </c>
      <c r="B2193">
        <v>71</v>
      </c>
    </row>
    <row r="2194" spans="1:2" x14ac:dyDescent="0.25">
      <c r="A2194">
        <v>672382</v>
      </c>
      <c r="B2194">
        <v>74</v>
      </c>
    </row>
    <row r="2195" spans="1:2" x14ac:dyDescent="0.25">
      <c r="A2195">
        <v>672385</v>
      </c>
      <c r="B2195">
        <v>75</v>
      </c>
    </row>
    <row r="2196" spans="1:2" x14ac:dyDescent="0.25">
      <c r="A2196">
        <v>672391</v>
      </c>
      <c r="B2196">
        <v>76</v>
      </c>
    </row>
    <row r="2197" spans="1:2" x14ac:dyDescent="0.25">
      <c r="A2197">
        <v>672405</v>
      </c>
      <c r="B2197">
        <v>77</v>
      </c>
    </row>
    <row r="2198" spans="1:2" x14ac:dyDescent="0.25">
      <c r="A2198">
        <v>672415</v>
      </c>
      <c r="B2198">
        <v>74</v>
      </c>
    </row>
    <row r="2199" spans="1:2" x14ac:dyDescent="0.25">
      <c r="A2199">
        <v>672418</v>
      </c>
      <c r="B2199">
        <v>72</v>
      </c>
    </row>
    <row r="2200" spans="1:2" x14ac:dyDescent="0.25">
      <c r="A2200">
        <v>672432</v>
      </c>
      <c r="B2200">
        <v>77</v>
      </c>
    </row>
    <row r="2201" spans="1:2" x14ac:dyDescent="0.25">
      <c r="A2201">
        <v>672435</v>
      </c>
      <c r="B2201">
        <v>71</v>
      </c>
    </row>
    <row r="2202" spans="1:2" x14ac:dyDescent="0.25">
      <c r="A2202">
        <v>672442</v>
      </c>
      <c r="B2202">
        <v>72</v>
      </c>
    </row>
    <row r="2203" spans="1:2" x14ac:dyDescent="0.25">
      <c r="A2203">
        <v>672456</v>
      </c>
      <c r="B2203">
        <v>73</v>
      </c>
    </row>
    <row r="2204" spans="1:2" x14ac:dyDescent="0.25">
      <c r="A2204">
        <v>672487</v>
      </c>
      <c r="B2204">
        <v>74</v>
      </c>
    </row>
    <row r="2205" spans="1:2" x14ac:dyDescent="0.25">
      <c r="A2205">
        <v>672501</v>
      </c>
      <c r="B2205">
        <v>73</v>
      </c>
    </row>
    <row r="2206" spans="1:2" x14ac:dyDescent="0.25">
      <c r="A2206">
        <v>672517</v>
      </c>
      <c r="B2206">
        <v>71</v>
      </c>
    </row>
    <row r="2207" spans="1:2" x14ac:dyDescent="0.25">
      <c r="A2207">
        <v>672529</v>
      </c>
      <c r="B2207">
        <v>74</v>
      </c>
    </row>
    <row r="2208" spans="1:2" x14ac:dyDescent="0.25">
      <c r="A2208">
        <v>672550</v>
      </c>
      <c r="B2208">
        <v>71</v>
      </c>
    </row>
    <row r="2209" spans="1:2" x14ac:dyDescent="0.25">
      <c r="A2209">
        <v>672551</v>
      </c>
      <c r="B2209">
        <v>72</v>
      </c>
    </row>
    <row r="2210" spans="1:2" x14ac:dyDescent="0.25">
      <c r="A2210">
        <v>672552</v>
      </c>
      <c r="B2210">
        <v>77</v>
      </c>
    </row>
    <row r="2211" spans="1:2" x14ac:dyDescent="0.25">
      <c r="A2211">
        <v>672553</v>
      </c>
      <c r="B2211">
        <v>73</v>
      </c>
    </row>
    <row r="2212" spans="1:2" x14ac:dyDescent="0.25">
      <c r="A2212">
        <v>672558</v>
      </c>
      <c r="B2212">
        <v>72</v>
      </c>
    </row>
    <row r="2213" spans="1:2" x14ac:dyDescent="0.25">
      <c r="A2213">
        <v>672578</v>
      </c>
      <c r="B2213">
        <v>76</v>
      </c>
    </row>
    <row r="2214" spans="1:2" x14ac:dyDescent="0.25">
      <c r="A2214">
        <v>672582</v>
      </c>
      <c r="B2214">
        <v>72</v>
      </c>
    </row>
    <row r="2215" spans="1:2" x14ac:dyDescent="0.25">
      <c r="A2215">
        <v>672598</v>
      </c>
      <c r="B2215">
        <v>68</v>
      </c>
    </row>
    <row r="2216" spans="1:2" x14ac:dyDescent="0.25">
      <c r="A2216">
        <v>672606</v>
      </c>
      <c r="B2216">
        <v>73</v>
      </c>
    </row>
    <row r="2217" spans="1:2" x14ac:dyDescent="0.25">
      <c r="A2217">
        <v>672614</v>
      </c>
      <c r="B2217">
        <v>71</v>
      </c>
    </row>
    <row r="2218" spans="1:2" x14ac:dyDescent="0.25">
      <c r="A2218">
        <v>672620</v>
      </c>
      <c r="B2218">
        <v>69</v>
      </c>
    </row>
    <row r="2219" spans="1:2" x14ac:dyDescent="0.25">
      <c r="A2219">
        <v>672624</v>
      </c>
      <c r="B2219">
        <v>79</v>
      </c>
    </row>
    <row r="2220" spans="1:2" x14ac:dyDescent="0.25">
      <c r="A2220">
        <v>672629</v>
      </c>
      <c r="B2220">
        <v>73</v>
      </c>
    </row>
    <row r="2221" spans="1:2" x14ac:dyDescent="0.25">
      <c r="A2221">
        <v>672651</v>
      </c>
      <c r="B2221">
        <v>70</v>
      </c>
    </row>
    <row r="2222" spans="1:2" x14ac:dyDescent="0.25">
      <c r="A2222">
        <v>672666</v>
      </c>
      <c r="B2222">
        <v>72</v>
      </c>
    </row>
    <row r="2223" spans="1:2" x14ac:dyDescent="0.25">
      <c r="A2223">
        <v>672710</v>
      </c>
      <c r="B2223">
        <v>73</v>
      </c>
    </row>
    <row r="2224" spans="1:2" x14ac:dyDescent="0.25">
      <c r="A2224">
        <v>672711</v>
      </c>
      <c r="B2224">
        <v>75</v>
      </c>
    </row>
    <row r="2225" spans="1:2" x14ac:dyDescent="0.25">
      <c r="A2225">
        <v>672712</v>
      </c>
      <c r="B2225">
        <v>74</v>
      </c>
    </row>
    <row r="2226" spans="1:2" x14ac:dyDescent="0.25">
      <c r="A2226">
        <v>672715</v>
      </c>
      <c r="B2226">
        <v>73</v>
      </c>
    </row>
    <row r="2227" spans="1:2" x14ac:dyDescent="0.25">
      <c r="A2227">
        <v>672730</v>
      </c>
      <c r="B2227">
        <v>73</v>
      </c>
    </row>
    <row r="2228" spans="1:2" x14ac:dyDescent="0.25">
      <c r="A2228">
        <v>672755</v>
      </c>
      <c r="B2228">
        <v>76</v>
      </c>
    </row>
    <row r="2229" spans="1:2" x14ac:dyDescent="0.25">
      <c r="A2229">
        <v>672757</v>
      </c>
      <c r="B2229">
        <v>73</v>
      </c>
    </row>
    <row r="2230" spans="1:2" x14ac:dyDescent="0.25">
      <c r="A2230">
        <v>672765</v>
      </c>
      <c r="B2230">
        <v>77</v>
      </c>
    </row>
    <row r="2231" spans="1:2" x14ac:dyDescent="0.25">
      <c r="A2231">
        <v>672767</v>
      </c>
      <c r="B2231">
        <v>72</v>
      </c>
    </row>
    <row r="2232" spans="1:2" x14ac:dyDescent="0.25">
      <c r="A2232">
        <v>672774</v>
      </c>
      <c r="B2232">
        <v>75</v>
      </c>
    </row>
    <row r="2233" spans="1:2" x14ac:dyDescent="0.25">
      <c r="A2233">
        <v>672782</v>
      </c>
      <c r="B2233">
        <v>75</v>
      </c>
    </row>
    <row r="2234" spans="1:2" x14ac:dyDescent="0.25">
      <c r="A2234">
        <v>672795</v>
      </c>
      <c r="B2234">
        <v>71</v>
      </c>
    </row>
    <row r="2235" spans="1:2" x14ac:dyDescent="0.25">
      <c r="A2235">
        <v>672810</v>
      </c>
      <c r="B2235">
        <v>74</v>
      </c>
    </row>
    <row r="2236" spans="1:2" x14ac:dyDescent="0.25">
      <c r="A2236">
        <v>672823</v>
      </c>
      <c r="B2236">
        <v>75</v>
      </c>
    </row>
    <row r="2237" spans="1:2" x14ac:dyDescent="0.25">
      <c r="A2237">
        <v>672826</v>
      </c>
      <c r="B2237">
        <v>68</v>
      </c>
    </row>
    <row r="2238" spans="1:2" x14ac:dyDescent="0.25">
      <c r="A2238">
        <v>672836</v>
      </c>
      <c r="B2238">
        <v>74</v>
      </c>
    </row>
    <row r="2239" spans="1:2" x14ac:dyDescent="0.25">
      <c r="A2239">
        <v>672839</v>
      </c>
      <c r="B2239">
        <v>76</v>
      </c>
    </row>
    <row r="2240" spans="1:2" x14ac:dyDescent="0.25">
      <c r="A2240">
        <v>672841</v>
      </c>
      <c r="B2240">
        <v>76</v>
      </c>
    </row>
    <row r="2241" spans="1:2" x14ac:dyDescent="0.25">
      <c r="A2241">
        <v>672847</v>
      </c>
      <c r="B2241">
        <v>72</v>
      </c>
    </row>
    <row r="2242" spans="1:2" x14ac:dyDescent="0.25">
      <c r="A2242">
        <v>672848</v>
      </c>
      <c r="B2242">
        <v>74</v>
      </c>
    </row>
    <row r="2243" spans="1:2" x14ac:dyDescent="0.25">
      <c r="A2243">
        <v>672851</v>
      </c>
      <c r="B2243">
        <v>74</v>
      </c>
    </row>
    <row r="2244" spans="1:2" x14ac:dyDescent="0.25">
      <c r="A2244">
        <v>672860</v>
      </c>
      <c r="B2244">
        <v>71</v>
      </c>
    </row>
    <row r="2245" spans="1:2" x14ac:dyDescent="0.25">
      <c r="A2245">
        <v>672866</v>
      </c>
      <c r="B2245">
        <v>72</v>
      </c>
    </row>
    <row r="2246" spans="1:2" x14ac:dyDescent="0.25">
      <c r="A2246">
        <v>672870</v>
      </c>
      <c r="B2246">
        <v>73</v>
      </c>
    </row>
    <row r="2247" spans="1:2" x14ac:dyDescent="0.25">
      <c r="A2247">
        <v>672882</v>
      </c>
      <c r="B2247">
        <v>73</v>
      </c>
    </row>
    <row r="2248" spans="1:2" x14ac:dyDescent="0.25">
      <c r="A2248">
        <v>672911</v>
      </c>
      <c r="B2248">
        <v>73</v>
      </c>
    </row>
    <row r="2249" spans="1:2" x14ac:dyDescent="0.25">
      <c r="A2249">
        <v>672950</v>
      </c>
      <c r="B2249">
        <v>73</v>
      </c>
    </row>
    <row r="2250" spans="1:2" x14ac:dyDescent="0.25">
      <c r="A2250">
        <v>672957</v>
      </c>
      <c r="B2250">
        <v>71</v>
      </c>
    </row>
    <row r="2251" spans="1:2" x14ac:dyDescent="0.25">
      <c r="A2251">
        <v>673056</v>
      </c>
      <c r="B2251">
        <v>69</v>
      </c>
    </row>
    <row r="2252" spans="1:2" x14ac:dyDescent="0.25">
      <c r="A2252">
        <v>673058</v>
      </c>
      <c r="B2252">
        <v>71</v>
      </c>
    </row>
    <row r="2253" spans="1:2" x14ac:dyDescent="0.25">
      <c r="A2253">
        <v>673061</v>
      </c>
      <c r="B2253">
        <v>75</v>
      </c>
    </row>
    <row r="2254" spans="1:2" x14ac:dyDescent="0.25">
      <c r="A2254">
        <v>673062</v>
      </c>
      <c r="B2254">
        <v>74</v>
      </c>
    </row>
    <row r="2255" spans="1:2" x14ac:dyDescent="0.25">
      <c r="A2255">
        <v>673064</v>
      </c>
      <c r="B2255">
        <v>70</v>
      </c>
    </row>
    <row r="2256" spans="1:2" x14ac:dyDescent="0.25">
      <c r="A2256">
        <v>673111</v>
      </c>
      <c r="B2256">
        <v>73</v>
      </c>
    </row>
    <row r="2257" spans="1:2" x14ac:dyDescent="0.25">
      <c r="A2257">
        <v>673132</v>
      </c>
      <c r="B2257">
        <v>73</v>
      </c>
    </row>
    <row r="2258" spans="1:2" x14ac:dyDescent="0.25">
      <c r="A2258">
        <v>673140</v>
      </c>
      <c r="B2258">
        <v>74</v>
      </c>
    </row>
    <row r="2259" spans="1:2" x14ac:dyDescent="0.25">
      <c r="A2259">
        <v>673206</v>
      </c>
      <c r="B2259">
        <v>73</v>
      </c>
    </row>
    <row r="2260" spans="1:2" x14ac:dyDescent="0.25">
      <c r="A2260">
        <v>673231</v>
      </c>
      <c r="B2260">
        <v>76</v>
      </c>
    </row>
    <row r="2261" spans="1:2" x14ac:dyDescent="0.25">
      <c r="A2261">
        <v>673238</v>
      </c>
      <c r="B2261">
        <v>74</v>
      </c>
    </row>
    <row r="2262" spans="1:2" x14ac:dyDescent="0.25">
      <c r="A2262">
        <v>673239</v>
      </c>
      <c r="B2262">
        <v>76</v>
      </c>
    </row>
    <row r="2263" spans="1:2" x14ac:dyDescent="0.25">
      <c r="A2263">
        <v>673257</v>
      </c>
      <c r="B2263">
        <v>73</v>
      </c>
    </row>
    <row r="2264" spans="1:2" x14ac:dyDescent="0.25">
      <c r="A2264">
        <v>673258</v>
      </c>
      <c r="B2264">
        <v>80</v>
      </c>
    </row>
    <row r="2265" spans="1:2" x14ac:dyDescent="0.25">
      <c r="A2265">
        <v>673316</v>
      </c>
      <c r="B2265">
        <v>75</v>
      </c>
    </row>
    <row r="2266" spans="1:2" x14ac:dyDescent="0.25">
      <c r="A2266">
        <v>673358</v>
      </c>
      <c r="B2266">
        <v>74</v>
      </c>
    </row>
    <row r="2267" spans="1:2" x14ac:dyDescent="0.25">
      <c r="A2267">
        <v>673360</v>
      </c>
      <c r="B2267">
        <v>73</v>
      </c>
    </row>
    <row r="2268" spans="1:2" x14ac:dyDescent="0.25">
      <c r="A2268">
        <v>673380</v>
      </c>
      <c r="B2268">
        <v>74</v>
      </c>
    </row>
    <row r="2269" spans="1:2" x14ac:dyDescent="0.25">
      <c r="A2269">
        <v>673387</v>
      </c>
      <c r="B2269">
        <v>73</v>
      </c>
    </row>
    <row r="2270" spans="1:2" x14ac:dyDescent="0.25">
      <c r="A2270">
        <v>673388</v>
      </c>
      <c r="B2270">
        <v>73</v>
      </c>
    </row>
    <row r="2271" spans="1:2" x14ac:dyDescent="0.25">
      <c r="A2271">
        <v>673394</v>
      </c>
      <c r="B2271">
        <v>75</v>
      </c>
    </row>
    <row r="2272" spans="1:2" x14ac:dyDescent="0.25">
      <c r="A2272">
        <v>673395</v>
      </c>
      <c r="B2272">
        <v>78</v>
      </c>
    </row>
    <row r="2273" spans="1:2" x14ac:dyDescent="0.25">
      <c r="A2273">
        <v>673455</v>
      </c>
      <c r="B2273">
        <v>75</v>
      </c>
    </row>
    <row r="2274" spans="1:2" x14ac:dyDescent="0.25">
      <c r="A2274">
        <v>673473</v>
      </c>
      <c r="B2274">
        <v>68</v>
      </c>
    </row>
    <row r="2275" spans="1:2" x14ac:dyDescent="0.25">
      <c r="A2275">
        <v>673513</v>
      </c>
      <c r="B2275">
        <v>68</v>
      </c>
    </row>
    <row r="2276" spans="1:2" x14ac:dyDescent="0.25">
      <c r="A2276">
        <v>673540</v>
      </c>
      <c r="B2276">
        <v>73</v>
      </c>
    </row>
    <row r="2277" spans="1:2" x14ac:dyDescent="0.25">
      <c r="A2277">
        <v>673603</v>
      </c>
      <c r="B2277">
        <v>72</v>
      </c>
    </row>
    <row r="2278" spans="1:2" x14ac:dyDescent="0.25">
      <c r="A2278">
        <v>673648</v>
      </c>
      <c r="B2278">
        <v>73</v>
      </c>
    </row>
    <row r="2279" spans="1:2" x14ac:dyDescent="0.25">
      <c r="A2279">
        <v>673662</v>
      </c>
      <c r="B2279">
        <v>72</v>
      </c>
    </row>
    <row r="2280" spans="1:2" x14ac:dyDescent="0.25">
      <c r="A2280">
        <v>673663</v>
      </c>
      <c r="B2280">
        <v>73</v>
      </c>
    </row>
    <row r="2281" spans="1:2" x14ac:dyDescent="0.25">
      <c r="A2281">
        <v>673705</v>
      </c>
      <c r="B2281">
        <v>79</v>
      </c>
    </row>
    <row r="2282" spans="1:2" x14ac:dyDescent="0.25">
      <c r="A2282">
        <v>673747</v>
      </c>
      <c r="B2282">
        <v>73</v>
      </c>
    </row>
    <row r="2283" spans="1:2" x14ac:dyDescent="0.25">
      <c r="A2283">
        <v>673766</v>
      </c>
      <c r="B2283">
        <v>71</v>
      </c>
    </row>
    <row r="2284" spans="1:2" x14ac:dyDescent="0.25">
      <c r="A2284">
        <v>673820</v>
      </c>
      <c r="B2284">
        <v>77</v>
      </c>
    </row>
    <row r="2285" spans="1:2" x14ac:dyDescent="0.25">
      <c r="A2285">
        <v>673822</v>
      </c>
      <c r="B2285">
        <v>72</v>
      </c>
    </row>
    <row r="2286" spans="1:2" x14ac:dyDescent="0.25">
      <c r="A2286">
        <v>673858</v>
      </c>
      <c r="B2286">
        <v>74</v>
      </c>
    </row>
    <row r="2287" spans="1:2" x14ac:dyDescent="0.25">
      <c r="A2287">
        <v>673872</v>
      </c>
      <c r="B2287">
        <v>74</v>
      </c>
    </row>
    <row r="2288" spans="1:2" x14ac:dyDescent="0.25">
      <c r="A2288">
        <v>673893</v>
      </c>
      <c r="B2288">
        <v>73</v>
      </c>
    </row>
    <row r="2289" spans="1:2" x14ac:dyDescent="0.25">
      <c r="A2289">
        <v>673904</v>
      </c>
      <c r="B2289">
        <v>73</v>
      </c>
    </row>
    <row r="2290" spans="1:2" x14ac:dyDescent="0.25">
      <c r="A2290">
        <v>673908</v>
      </c>
      <c r="B2290">
        <v>72</v>
      </c>
    </row>
    <row r="2291" spans="1:2" x14ac:dyDescent="0.25">
      <c r="A2291">
        <v>673912</v>
      </c>
      <c r="B2291">
        <v>72</v>
      </c>
    </row>
    <row r="2292" spans="1:2" x14ac:dyDescent="0.25">
      <c r="A2292">
        <v>673920</v>
      </c>
      <c r="B2292">
        <v>77</v>
      </c>
    </row>
    <row r="2293" spans="1:2" x14ac:dyDescent="0.25">
      <c r="A2293">
        <v>673924</v>
      </c>
      <c r="B2293">
        <v>72</v>
      </c>
    </row>
    <row r="2294" spans="1:2" x14ac:dyDescent="0.25">
      <c r="A2294">
        <v>673929</v>
      </c>
      <c r="B2294">
        <v>75</v>
      </c>
    </row>
    <row r="2295" spans="1:2" x14ac:dyDescent="0.25">
      <c r="A2295">
        <v>673933</v>
      </c>
      <c r="B2295">
        <v>71</v>
      </c>
    </row>
    <row r="2296" spans="1:2" x14ac:dyDescent="0.25">
      <c r="A2296">
        <v>673965</v>
      </c>
      <c r="B2296">
        <v>73</v>
      </c>
    </row>
    <row r="2297" spans="1:2" x14ac:dyDescent="0.25">
      <c r="A2297">
        <v>673983</v>
      </c>
      <c r="B2297">
        <v>71</v>
      </c>
    </row>
    <row r="2298" spans="1:2" x14ac:dyDescent="0.25">
      <c r="A2298">
        <v>673990</v>
      </c>
      <c r="B2298">
        <v>73</v>
      </c>
    </row>
    <row r="2299" spans="1:2" x14ac:dyDescent="0.25">
      <c r="A2299">
        <v>674001</v>
      </c>
      <c r="B2299">
        <v>74</v>
      </c>
    </row>
    <row r="2300" spans="1:2" x14ac:dyDescent="0.25">
      <c r="A2300">
        <v>674003</v>
      </c>
      <c r="B2300">
        <v>76</v>
      </c>
    </row>
    <row r="2301" spans="1:2" x14ac:dyDescent="0.25">
      <c r="A2301">
        <v>674022</v>
      </c>
      <c r="B2301">
        <v>74</v>
      </c>
    </row>
    <row r="2302" spans="1:2" x14ac:dyDescent="0.25">
      <c r="A2302">
        <v>674047</v>
      </c>
      <c r="B2302">
        <v>70</v>
      </c>
    </row>
    <row r="2303" spans="1:2" x14ac:dyDescent="0.25">
      <c r="A2303">
        <v>674072</v>
      </c>
      <c r="B2303">
        <v>75</v>
      </c>
    </row>
    <row r="2304" spans="1:2" x14ac:dyDescent="0.25">
      <c r="A2304">
        <v>674073</v>
      </c>
      <c r="B2304">
        <v>75</v>
      </c>
    </row>
    <row r="2305" spans="1:2" x14ac:dyDescent="0.25">
      <c r="A2305">
        <v>674086</v>
      </c>
      <c r="B2305">
        <v>75</v>
      </c>
    </row>
    <row r="2306" spans="1:2" x14ac:dyDescent="0.25">
      <c r="A2306">
        <v>674114</v>
      </c>
      <c r="B2306">
        <v>72</v>
      </c>
    </row>
    <row r="2307" spans="1:2" x14ac:dyDescent="0.25">
      <c r="A2307">
        <v>674175</v>
      </c>
      <c r="B2307">
        <v>75</v>
      </c>
    </row>
    <row r="2308" spans="1:2" x14ac:dyDescent="0.25">
      <c r="A2308">
        <v>674178</v>
      </c>
      <c r="B2308">
        <v>72</v>
      </c>
    </row>
    <row r="2309" spans="1:2" x14ac:dyDescent="0.25">
      <c r="A2309">
        <v>674220</v>
      </c>
      <c r="B2309">
        <v>73</v>
      </c>
    </row>
    <row r="2310" spans="1:2" x14ac:dyDescent="0.25">
      <c r="A2310">
        <v>674221</v>
      </c>
      <c r="B2310">
        <v>74</v>
      </c>
    </row>
    <row r="2311" spans="1:2" x14ac:dyDescent="0.25">
      <c r="A2311">
        <v>674245</v>
      </c>
      <c r="B2311">
        <v>73</v>
      </c>
    </row>
    <row r="2312" spans="1:2" x14ac:dyDescent="0.25">
      <c r="A2312">
        <v>674265</v>
      </c>
      <c r="B2312">
        <v>73</v>
      </c>
    </row>
    <row r="2313" spans="1:2" x14ac:dyDescent="0.25">
      <c r="A2313">
        <v>674267</v>
      </c>
      <c r="B2313">
        <v>73</v>
      </c>
    </row>
    <row r="2314" spans="1:2" x14ac:dyDescent="0.25">
      <c r="A2314">
        <v>674285</v>
      </c>
      <c r="B2314">
        <v>74</v>
      </c>
    </row>
    <row r="2315" spans="1:2" x14ac:dyDescent="0.25">
      <c r="A2315">
        <v>674287</v>
      </c>
      <c r="B2315">
        <v>74</v>
      </c>
    </row>
    <row r="2316" spans="1:2" x14ac:dyDescent="0.25">
      <c r="A2316">
        <v>674289</v>
      </c>
      <c r="B2316">
        <v>72</v>
      </c>
    </row>
    <row r="2317" spans="1:2" x14ac:dyDescent="0.25">
      <c r="A2317">
        <v>674342</v>
      </c>
      <c r="B2317">
        <v>76</v>
      </c>
    </row>
    <row r="2318" spans="1:2" x14ac:dyDescent="0.25">
      <c r="A2318">
        <v>674370</v>
      </c>
      <c r="B2318">
        <v>75</v>
      </c>
    </row>
    <row r="2319" spans="1:2" x14ac:dyDescent="0.25">
      <c r="A2319">
        <v>674375</v>
      </c>
      <c r="B2319">
        <v>73</v>
      </c>
    </row>
    <row r="2320" spans="1:2" x14ac:dyDescent="0.25">
      <c r="A2320">
        <v>674379</v>
      </c>
      <c r="B2320">
        <v>74</v>
      </c>
    </row>
    <row r="2321" spans="1:2" x14ac:dyDescent="0.25">
      <c r="A2321">
        <v>674381</v>
      </c>
      <c r="B2321">
        <v>73</v>
      </c>
    </row>
    <row r="2322" spans="1:2" x14ac:dyDescent="0.25">
      <c r="A2322">
        <v>674384</v>
      </c>
      <c r="B2322">
        <v>74</v>
      </c>
    </row>
    <row r="2323" spans="1:2" x14ac:dyDescent="0.25">
      <c r="A2323">
        <v>674444</v>
      </c>
      <c r="B2323">
        <v>79</v>
      </c>
    </row>
    <row r="2324" spans="1:2" x14ac:dyDescent="0.25">
      <c r="A2324">
        <v>674450</v>
      </c>
      <c r="B2324">
        <v>74</v>
      </c>
    </row>
    <row r="2325" spans="1:2" x14ac:dyDescent="0.25">
      <c r="A2325">
        <v>674455</v>
      </c>
      <c r="B2325">
        <v>73</v>
      </c>
    </row>
    <row r="2326" spans="1:2" x14ac:dyDescent="0.25">
      <c r="A2326">
        <v>674457</v>
      </c>
      <c r="B2326">
        <v>75</v>
      </c>
    </row>
    <row r="2327" spans="1:2" x14ac:dyDescent="0.25">
      <c r="A2327">
        <v>674466</v>
      </c>
      <c r="B2327">
        <v>72</v>
      </c>
    </row>
    <row r="2328" spans="1:2" x14ac:dyDescent="0.25">
      <c r="A2328">
        <v>674468</v>
      </c>
      <c r="B2328">
        <v>68</v>
      </c>
    </row>
    <row r="2329" spans="1:2" x14ac:dyDescent="0.25">
      <c r="A2329">
        <v>674476</v>
      </c>
      <c r="B2329">
        <v>67</v>
      </c>
    </row>
    <row r="2330" spans="1:2" x14ac:dyDescent="0.25">
      <c r="A2330">
        <v>674478</v>
      </c>
      <c r="B2330">
        <v>69</v>
      </c>
    </row>
    <row r="2331" spans="1:2" x14ac:dyDescent="0.25">
      <c r="A2331">
        <v>674481</v>
      </c>
      <c r="B2331">
        <v>74</v>
      </c>
    </row>
    <row r="2332" spans="1:2" x14ac:dyDescent="0.25">
      <c r="A2332">
        <v>674485</v>
      </c>
      <c r="B2332">
        <v>68</v>
      </c>
    </row>
    <row r="2333" spans="1:2" x14ac:dyDescent="0.25">
      <c r="A2333">
        <v>674498</v>
      </c>
      <c r="B2333">
        <v>67</v>
      </c>
    </row>
    <row r="2334" spans="1:2" x14ac:dyDescent="0.25">
      <c r="A2334">
        <v>674500</v>
      </c>
      <c r="B2334">
        <v>73</v>
      </c>
    </row>
    <row r="2335" spans="1:2" x14ac:dyDescent="0.25">
      <c r="A2335">
        <v>674504</v>
      </c>
      <c r="B2335">
        <v>68</v>
      </c>
    </row>
    <row r="2336" spans="1:2" x14ac:dyDescent="0.25">
      <c r="A2336">
        <v>674555</v>
      </c>
      <c r="B2336">
        <v>73</v>
      </c>
    </row>
    <row r="2337" spans="1:2" x14ac:dyDescent="0.25">
      <c r="A2337">
        <v>674674</v>
      </c>
      <c r="B2337">
        <v>72</v>
      </c>
    </row>
    <row r="2338" spans="1:2" x14ac:dyDescent="0.25">
      <c r="A2338">
        <v>674681</v>
      </c>
      <c r="B2338">
        <v>74</v>
      </c>
    </row>
    <row r="2339" spans="1:2" x14ac:dyDescent="0.25">
      <c r="A2339">
        <v>674760</v>
      </c>
      <c r="B2339">
        <v>76</v>
      </c>
    </row>
    <row r="2340" spans="1:2" x14ac:dyDescent="0.25">
      <c r="A2340">
        <v>674810</v>
      </c>
      <c r="B2340">
        <v>73</v>
      </c>
    </row>
    <row r="2341" spans="1:2" x14ac:dyDescent="0.25">
      <c r="A2341">
        <v>674841</v>
      </c>
      <c r="B2341">
        <v>75</v>
      </c>
    </row>
    <row r="2342" spans="1:2" x14ac:dyDescent="0.25">
      <c r="A2342">
        <v>674868</v>
      </c>
      <c r="B2342">
        <v>73</v>
      </c>
    </row>
    <row r="2343" spans="1:2" x14ac:dyDescent="0.25">
      <c r="A2343">
        <v>674926</v>
      </c>
      <c r="B2343">
        <v>73</v>
      </c>
    </row>
    <row r="2344" spans="1:2" x14ac:dyDescent="0.25">
      <c r="A2344">
        <v>674944</v>
      </c>
      <c r="B2344">
        <v>71</v>
      </c>
    </row>
    <row r="2345" spans="1:2" x14ac:dyDescent="0.25">
      <c r="A2345">
        <v>674967</v>
      </c>
      <c r="B2345">
        <v>74</v>
      </c>
    </row>
    <row r="2346" spans="1:2" x14ac:dyDescent="0.25">
      <c r="A2346">
        <v>675132</v>
      </c>
      <c r="B2346">
        <v>73</v>
      </c>
    </row>
    <row r="2347" spans="1:2" x14ac:dyDescent="0.25">
      <c r="A2347">
        <v>675188</v>
      </c>
      <c r="B2347">
        <v>71</v>
      </c>
    </row>
    <row r="2348" spans="1:2" x14ac:dyDescent="0.25">
      <c r="A2348">
        <v>675195</v>
      </c>
      <c r="B2348">
        <v>74</v>
      </c>
    </row>
    <row r="2349" spans="1:2" x14ac:dyDescent="0.25">
      <c r="A2349">
        <v>675248</v>
      </c>
      <c r="B2349">
        <v>76</v>
      </c>
    </row>
    <row r="2350" spans="1:2" x14ac:dyDescent="0.25">
      <c r="A2350">
        <v>675276</v>
      </c>
      <c r="B2350">
        <v>74</v>
      </c>
    </row>
    <row r="2351" spans="1:2" x14ac:dyDescent="0.25">
      <c r="A2351">
        <v>675296</v>
      </c>
      <c r="B2351">
        <v>76</v>
      </c>
    </row>
    <row r="2352" spans="1:2" x14ac:dyDescent="0.25">
      <c r="A2352">
        <v>675375</v>
      </c>
      <c r="B2352">
        <v>77</v>
      </c>
    </row>
    <row r="2353" spans="1:2" x14ac:dyDescent="0.25">
      <c r="A2353">
        <v>675449</v>
      </c>
      <c r="B2353">
        <v>75</v>
      </c>
    </row>
    <row r="2354" spans="1:2" x14ac:dyDescent="0.25">
      <c r="A2354">
        <v>675450</v>
      </c>
      <c r="B2354">
        <v>75</v>
      </c>
    </row>
    <row r="2355" spans="1:2" x14ac:dyDescent="0.25">
      <c r="A2355">
        <v>675477</v>
      </c>
      <c r="B2355">
        <v>72</v>
      </c>
    </row>
    <row r="2356" spans="1:2" x14ac:dyDescent="0.25">
      <c r="A2356">
        <v>675496</v>
      </c>
      <c r="B2356">
        <v>70</v>
      </c>
    </row>
    <row r="2357" spans="1:2" x14ac:dyDescent="0.25">
      <c r="A2357">
        <v>675502</v>
      </c>
      <c r="B2357">
        <v>72</v>
      </c>
    </row>
    <row r="2358" spans="1:2" x14ac:dyDescent="0.25">
      <c r="A2358">
        <v>675512</v>
      </c>
      <c r="B2358">
        <v>76</v>
      </c>
    </row>
    <row r="2359" spans="1:2" x14ac:dyDescent="0.25">
      <c r="A2359">
        <v>675525</v>
      </c>
      <c r="B2359">
        <v>75</v>
      </c>
    </row>
    <row r="2360" spans="1:2" x14ac:dyDescent="0.25">
      <c r="A2360">
        <v>675527</v>
      </c>
      <c r="B2360">
        <v>75</v>
      </c>
    </row>
    <row r="2361" spans="1:2" x14ac:dyDescent="0.25">
      <c r="A2361">
        <v>675540</v>
      </c>
      <c r="B2361">
        <v>72</v>
      </c>
    </row>
    <row r="2362" spans="1:2" x14ac:dyDescent="0.25">
      <c r="A2362">
        <v>675546</v>
      </c>
      <c r="B2362">
        <v>72</v>
      </c>
    </row>
    <row r="2363" spans="1:2" x14ac:dyDescent="0.25">
      <c r="A2363">
        <v>675578</v>
      </c>
      <c r="B2363">
        <v>76</v>
      </c>
    </row>
    <row r="2364" spans="1:2" x14ac:dyDescent="0.25">
      <c r="A2364">
        <v>675585</v>
      </c>
      <c r="B2364">
        <v>72</v>
      </c>
    </row>
    <row r="2365" spans="1:2" x14ac:dyDescent="0.25">
      <c r="A2365">
        <v>675625</v>
      </c>
      <c r="B2365">
        <v>66</v>
      </c>
    </row>
    <row r="2366" spans="1:2" x14ac:dyDescent="0.25">
      <c r="A2366">
        <v>675627</v>
      </c>
      <c r="B2366">
        <v>75</v>
      </c>
    </row>
    <row r="2367" spans="1:2" x14ac:dyDescent="0.25">
      <c r="A2367">
        <v>675628</v>
      </c>
      <c r="B2367">
        <v>71</v>
      </c>
    </row>
    <row r="2368" spans="1:2" x14ac:dyDescent="0.25">
      <c r="A2368">
        <v>675631</v>
      </c>
      <c r="B2368">
        <v>73</v>
      </c>
    </row>
    <row r="2369" spans="1:2" x14ac:dyDescent="0.25">
      <c r="A2369">
        <v>675640</v>
      </c>
      <c r="B2369">
        <v>74</v>
      </c>
    </row>
    <row r="2370" spans="1:2" x14ac:dyDescent="0.25">
      <c r="A2370">
        <v>675650</v>
      </c>
      <c r="B2370">
        <v>76</v>
      </c>
    </row>
    <row r="2371" spans="1:2" x14ac:dyDescent="0.25">
      <c r="A2371">
        <v>675651</v>
      </c>
      <c r="B2371">
        <v>74</v>
      </c>
    </row>
    <row r="2372" spans="1:2" x14ac:dyDescent="0.25">
      <c r="A2372">
        <v>675652</v>
      </c>
      <c r="B2372">
        <v>74</v>
      </c>
    </row>
    <row r="2373" spans="1:2" x14ac:dyDescent="0.25">
      <c r="A2373">
        <v>675655</v>
      </c>
      <c r="B2373">
        <v>74</v>
      </c>
    </row>
    <row r="2374" spans="1:2" x14ac:dyDescent="0.25">
      <c r="A2374">
        <v>675656</v>
      </c>
      <c r="B2374">
        <v>72</v>
      </c>
    </row>
    <row r="2375" spans="1:2" x14ac:dyDescent="0.25">
      <c r="A2375">
        <v>675657</v>
      </c>
      <c r="B2375">
        <v>74</v>
      </c>
    </row>
    <row r="2376" spans="1:2" x14ac:dyDescent="0.25">
      <c r="A2376">
        <v>675660</v>
      </c>
      <c r="B2376">
        <v>75</v>
      </c>
    </row>
    <row r="2377" spans="1:2" x14ac:dyDescent="0.25">
      <c r="A2377">
        <v>675662</v>
      </c>
      <c r="B2377">
        <v>68</v>
      </c>
    </row>
    <row r="2378" spans="1:2" x14ac:dyDescent="0.25">
      <c r="A2378">
        <v>675781</v>
      </c>
      <c r="B2378">
        <v>73</v>
      </c>
    </row>
    <row r="2379" spans="1:2" x14ac:dyDescent="0.25">
      <c r="A2379">
        <v>675783</v>
      </c>
      <c r="B2379">
        <v>72</v>
      </c>
    </row>
    <row r="2380" spans="1:2" x14ac:dyDescent="0.25">
      <c r="A2380">
        <v>675841</v>
      </c>
      <c r="B2380">
        <v>74</v>
      </c>
    </row>
    <row r="2381" spans="1:2" x14ac:dyDescent="0.25">
      <c r="A2381">
        <v>675842</v>
      </c>
      <c r="B2381">
        <v>70</v>
      </c>
    </row>
    <row r="2382" spans="1:2" x14ac:dyDescent="0.25">
      <c r="A2382">
        <v>675848</v>
      </c>
      <c r="B2382">
        <v>75</v>
      </c>
    </row>
    <row r="2383" spans="1:2" x14ac:dyDescent="0.25">
      <c r="A2383">
        <v>675866</v>
      </c>
      <c r="B2383">
        <v>69</v>
      </c>
    </row>
    <row r="2384" spans="1:2" x14ac:dyDescent="0.25">
      <c r="A2384">
        <v>675880</v>
      </c>
      <c r="B2384">
        <v>74</v>
      </c>
    </row>
    <row r="2385" spans="1:2" x14ac:dyDescent="0.25">
      <c r="A2385">
        <v>675910</v>
      </c>
      <c r="B2385">
        <v>71</v>
      </c>
    </row>
    <row r="2386" spans="1:2" x14ac:dyDescent="0.25">
      <c r="A2386">
        <v>675911</v>
      </c>
      <c r="B2386">
        <v>72</v>
      </c>
    </row>
    <row r="2387" spans="1:2" x14ac:dyDescent="0.25">
      <c r="A2387">
        <v>675912</v>
      </c>
      <c r="B2387">
        <v>74</v>
      </c>
    </row>
    <row r="2388" spans="1:2" x14ac:dyDescent="0.25">
      <c r="A2388">
        <v>675914</v>
      </c>
      <c r="B2388">
        <v>75</v>
      </c>
    </row>
    <row r="2389" spans="1:2" x14ac:dyDescent="0.25">
      <c r="A2389">
        <v>675915</v>
      </c>
      <c r="B2389">
        <v>72</v>
      </c>
    </row>
    <row r="2390" spans="1:2" x14ac:dyDescent="0.25">
      <c r="A2390">
        <v>675916</v>
      </c>
      <c r="B2390">
        <v>75</v>
      </c>
    </row>
    <row r="2391" spans="1:2" x14ac:dyDescent="0.25">
      <c r="A2391">
        <v>675919</v>
      </c>
      <c r="B2391">
        <v>72</v>
      </c>
    </row>
    <row r="2392" spans="1:2" x14ac:dyDescent="0.25">
      <c r="A2392">
        <v>675920</v>
      </c>
      <c r="B2392">
        <v>74</v>
      </c>
    </row>
    <row r="2393" spans="1:2" x14ac:dyDescent="0.25">
      <c r="A2393">
        <v>675921</v>
      </c>
      <c r="B2393">
        <v>75</v>
      </c>
    </row>
    <row r="2394" spans="1:2" x14ac:dyDescent="0.25">
      <c r="A2394">
        <v>675960</v>
      </c>
      <c r="B2394">
        <v>77</v>
      </c>
    </row>
    <row r="2395" spans="1:2" x14ac:dyDescent="0.25">
      <c r="A2395">
        <v>675963</v>
      </c>
      <c r="B2395">
        <v>75</v>
      </c>
    </row>
    <row r="2396" spans="1:2" x14ac:dyDescent="0.25">
      <c r="A2396">
        <v>675964</v>
      </c>
      <c r="B2396">
        <v>69</v>
      </c>
    </row>
    <row r="2397" spans="1:2" x14ac:dyDescent="0.25">
      <c r="A2397">
        <v>675973</v>
      </c>
      <c r="B2397">
        <v>76</v>
      </c>
    </row>
    <row r="2398" spans="1:2" x14ac:dyDescent="0.25">
      <c r="A2398">
        <v>675976</v>
      </c>
      <c r="B2398">
        <v>79</v>
      </c>
    </row>
    <row r="2399" spans="1:2" x14ac:dyDescent="0.25">
      <c r="A2399">
        <v>675977</v>
      </c>
      <c r="B2399">
        <v>75</v>
      </c>
    </row>
    <row r="2400" spans="1:2" x14ac:dyDescent="0.25">
      <c r="A2400">
        <v>675983</v>
      </c>
      <c r="B2400">
        <v>74</v>
      </c>
    </row>
    <row r="2401" spans="1:2" x14ac:dyDescent="0.25">
      <c r="A2401">
        <v>675989</v>
      </c>
      <c r="B2401">
        <v>74</v>
      </c>
    </row>
    <row r="2402" spans="1:2" x14ac:dyDescent="0.25">
      <c r="A2402">
        <v>675991</v>
      </c>
      <c r="B2402">
        <v>74</v>
      </c>
    </row>
    <row r="2403" spans="1:2" x14ac:dyDescent="0.25">
      <c r="A2403">
        <v>676005</v>
      </c>
      <c r="B2403">
        <v>71</v>
      </c>
    </row>
    <row r="2404" spans="1:2" x14ac:dyDescent="0.25">
      <c r="A2404">
        <v>676012</v>
      </c>
      <c r="B2404">
        <v>74</v>
      </c>
    </row>
    <row r="2405" spans="1:2" x14ac:dyDescent="0.25">
      <c r="A2405">
        <v>676017</v>
      </c>
      <c r="B2405">
        <v>69</v>
      </c>
    </row>
    <row r="2406" spans="1:2" x14ac:dyDescent="0.25">
      <c r="A2406">
        <v>676019</v>
      </c>
      <c r="B2406">
        <v>71</v>
      </c>
    </row>
    <row r="2407" spans="1:2" x14ac:dyDescent="0.25">
      <c r="A2407">
        <v>676021</v>
      </c>
      <c r="B2407">
        <v>66</v>
      </c>
    </row>
    <row r="2408" spans="1:2" x14ac:dyDescent="0.25">
      <c r="A2408">
        <v>676026</v>
      </c>
      <c r="B2408">
        <v>72</v>
      </c>
    </row>
    <row r="2409" spans="1:2" x14ac:dyDescent="0.25">
      <c r="A2409">
        <v>676046</v>
      </c>
      <c r="B2409">
        <v>74</v>
      </c>
    </row>
    <row r="2410" spans="1:2" x14ac:dyDescent="0.25">
      <c r="A2410">
        <v>676047</v>
      </c>
      <c r="B2410">
        <v>74</v>
      </c>
    </row>
    <row r="2411" spans="1:2" x14ac:dyDescent="0.25">
      <c r="A2411">
        <v>676050</v>
      </c>
      <c r="B2411">
        <v>74</v>
      </c>
    </row>
    <row r="2412" spans="1:2" x14ac:dyDescent="0.25">
      <c r="A2412">
        <v>676051</v>
      </c>
      <c r="B2412">
        <v>77</v>
      </c>
    </row>
    <row r="2413" spans="1:2" x14ac:dyDescent="0.25">
      <c r="A2413">
        <v>676055</v>
      </c>
      <c r="B2413">
        <v>73</v>
      </c>
    </row>
    <row r="2414" spans="1:2" x14ac:dyDescent="0.25">
      <c r="A2414">
        <v>676063</v>
      </c>
      <c r="B2414">
        <v>70</v>
      </c>
    </row>
    <row r="2415" spans="1:2" x14ac:dyDescent="0.25">
      <c r="A2415">
        <v>676077</v>
      </c>
      <c r="B2415">
        <v>79</v>
      </c>
    </row>
    <row r="2416" spans="1:2" x14ac:dyDescent="0.25">
      <c r="A2416">
        <v>676082</v>
      </c>
      <c r="B2416">
        <v>73</v>
      </c>
    </row>
    <row r="2417" spans="1:2" x14ac:dyDescent="0.25">
      <c r="A2417">
        <v>676083</v>
      </c>
      <c r="B2417">
        <v>74</v>
      </c>
    </row>
    <row r="2418" spans="1:2" x14ac:dyDescent="0.25">
      <c r="A2418">
        <v>676084</v>
      </c>
      <c r="B2418">
        <v>77</v>
      </c>
    </row>
    <row r="2419" spans="1:2" x14ac:dyDescent="0.25">
      <c r="A2419">
        <v>676089</v>
      </c>
      <c r="B2419">
        <v>72</v>
      </c>
    </row>
    <row r="2420" spans="1:2" x14ac:dyDescent="0.25">
      <c r="A2420">
        <v>676090</v>
      </c>
      <c r="B2420">
        <v>74</v>
      </c>
    </row>
    <row r="2421" spans="1:2" x14ac:dyDescent="0.25">
      <c r="A2421">
        <v>676092</v>
      </c>
      <c r="B2421">
        <v>76</v>
      </c>
    </row>
    <row r="2422" spans="1:2" x14ac:dyDescent="0.25">
      <c r="A2422">
        <v>676103</v>
      </c>
      <c r="B2422">
        <v>77</v>
      </c>
    </row>
    <row r="2423" spans="1:2" x14ac:dyDescent="0.25">
      <c r="A2423">
        <v>676105</v>
      </c>
      <c r="B2423">
        <v>76</v>
      </c>
    </row>
    <row r="2424" spans="1:2" x14ac:dyDescent="0.25">
      <c r="A2424">
        <v>676106</v>
      </c>
      <c r="B2424">
        <v>76</v>
      </c>
    </row>
    <row r="2425" spans="1:2" x14ac:dyDescent="0.25">
      <c r="A2425">
        <v>676111</v>
      </c>
      <c r="B2425">
        <v>73</v>
      </c>
    </row>
    <row r="2426" spans="1:2" x14ac:dyDescent="0.25">
      <c r="A2426">
        <v>676113</v>
      </c>
      <c r="B2426">
        <v>72</v>
      </c>
    </row>
    <row r="2427" spans="1:2" x14ac:dyDescent="0.25">
      <c r="A2427">
        <v>676114</v>
      </c>
      <c r="B2427">
        <v>78</v>
      </c>
    </row>
    <row r="2428" spans="1:2" x14ac:dyDescent="0.25">
      <c r="A2428">
        <v>676130</v>
      </c>
      <c r="B2428">
        <v>73</v>
      </c>
    </row>
    <row r="2429" spans="1:2" x14ac:dyDescent="0.25">
      <c r="A2429">
        <v>676147</v>
      </c>
      <c r="B2429">
        <v>72</v>
      </c>
    </row>
    <row r="2430" spans="1:2" x14ac:dyDescent="0.25">
      <c r="A2430">
        <v>676153</v>
      </c>
      <c r="B2430">
        <v>75</v>
      </c>
    </row>
    <row r="2431" spans="1:2" x14ac:dyDescent="0.25">
      <c r="A2431">
        <v>676156</v>
      </c>
      <c r="B2431">
        <v>75</v>
      </c>
    </row>
    <row r="2432" spans="1:2" x14ac:dyDescent="0.25">
      <c r="A2432">
        <v>676190</v>
      </c>
      <c r="B2432">
        <v>73</v>
      </c>
    </row>
    <row r="2433" spans="1:2" x14ac:dyDescent="0.25">
      <c r="A2433">
        <v>676191</v>
      </c>
      <c r="B2433">
        <v>74</v>
      </c>
    </row>
    <row r="2434" spans="1:2" x14ac:dyDescent="0.25">
      <c r="A2434">
        <v>676194</v>
      </c>
      <c r="B2434">
        <v>77</v>
      </c>
    </row>
    <row r="2435" spans="1:2" x14ac:dyDescent="0.25">
      <c r="A2435">
        <v>676206</v>
      </c>
      <c r="B2435">
        <v>75</v>
      </c>
    </row>
    <row r="2436" spans="1:2" x14ac:dyDescent="0.25">
      <c r="A2436">
        <v>676215</v>
      </c>
      <c r="B2436">
        <v>71</v>
      </c>
    </row>
    <row r="2437" spans="1:2" x14ac:dyDescent="0.25">
      <c r="A2437">
        <v>676219</v>
      </c>
      <c r="B2437">
        <v>75</v>
      </c>
    </row>
    <row r="2438" spans="1:2" x14ac:dyDescent="0.25">
      <c r="A2438">
        <v>676220</v>
      </c>
      <c r="B2438">
        <v>75</v>
      </c>
    </row>
    <row r="2439" spans="1:2" x14ac:dyDescent="0.25">
      <c r="A2439">
        <v>676221</v>
      </c>
      <c r="B2439">
        <v>74</v>
      </c>
    </row>
    <row r="2440" spans="1:2" x14ac:dyDescent="0.25">
      <c r="A2440">
        <v>676249</v>
      </c>
      <c r="B2440">
        <v>74</v>
      </c>
    </row>
    <row r="2441" spans="1:2" x14ac:dyDescent="0.25">
      <c r="A2441">
        <v>676252</v>
      </c>
      <c r="B2441">
        <v>79</v>
      </c>
    </row>
    <row r="2442" spans="1:2" x14ac:dyDescent="0.25">
      <c r="A2442">
        <v>676254</v>
      </c>
      <c r="B2442">
        <v>74</v>
      </c>
    </row>
    <row r="2443" spans="1:2" x14ac:dyDescent="0.25">
      <c r="A2443">
        <v>676263</v>
      </c>
      <c r="B2443">
        <v>74</v>
      </c>
    </row>
    <row r="2444" spans="1:2" x14ac:dyDescent="0.25">
      <c r="A2444">
        <v>676265</v>
      </c>
      <c r="B2444">
        <v>74</v>
      </c>
    </row>
    <row r="2445" spans="1:2" x14ac:dyDescent="0.25">
      <c r="A2445">
        <v>676272</v>
      </c>
      <c r="B2445">
        <v>77</v>
      </c>
    </row>
    <row r="2446" spans="1:2" x14ac:dyDescent="0.25">
      <c r="A2446">
        <v>676275</v>
      </c>
      <c r="B2446">
        <v>76</v>
      </c>
    </row>
    <row r="2447" spans="1:2" x14ac:dyDescent="0.25">
      <c r="A2447">
        <v>676282</v>
      </c>
      <c r="B2447">
        <v>76</v>
      </c>
    </row>
    <row r="2448" spans="1:2" x14ac:dyDescent="0.25">
      <c r="A2448">
        <v>676292</v>
      </c>
      <c r="B2448">
        <v>74</v>
      </c>
    </row>
    <row r="2449" spans="1:2" x14ac:dyDescent="0.25">
      <c r="A2449">
        <v>676310</v>
      </c>
      <c r="B2449">
        <v>76</v>
      </c>
    </row>
    <row r="2450" spans="1:2" x14ac:dyDescent="0.25">
      <c r="A2450">
        <v>676322</v>
      </c>
      <c r="B2450">
        <v>73</v>
      </c>
    </row>
    <row r="2451" spans="1:2" x14ac:dyDescent="0.25">
      <c r="A2451">
        <v>676332</v>
      </c>
      <c r="B2451">
        <v>69</v>
      </c>
    </row>
    <row r="2452" spans="1:2" x14ac:dyDescent="0.25">
      <c r="A2452">
        <v>676333</v>
      </c>
      <c r="B2452">
        <v>76</v>
      </c>
    </row>
    <row r="2453" spans="1:2" x14ac:dyDescent="0.25">
      <c r="A2453">
        <v>676337</v>
      </c>
      <c r="B2453">
        <v>77</v>
      </c>
    </row>
    <row r="2454" spans="1:2" x14ac:dyDescent="0.25">
      <c r="A2454">
        <v>676339</v>
      </c>
      <c r="B2454">
        <v>79</v>
      </c>
    </row>
    <row r="2455" spans="1:2" x14ac:dyDescent="0.25">
      <c r="A2455">
        <v>676342</v>
      </c>
      <c r="B2455">
        <v>75</v>
      </c>
    </row>
    <row r="2456" spans="1:2" x14ac:dyDescent="0.25">
      <c r="A2456">
        <v>676344</v>
      </c>
      <c r="B2456">
        <v>71</v>
      </c>
    </row>
    <row r="2457" spans="1:2" x14ac:dyDescent="0.25">
      <c r="A2457">
        <v>676345</v>
      </c>
      <c r="B2457">
        <v>76</v>
      </c>
    </row>
    <row r="2458" spans="1:2" x14ac:dyDescent="0.25">
      <c r="A2458">
        <v>676355</v>
      </c>
      <c r="B2458">
        <v>74</v>
      </c>
    </row>
    <row r="2459" spans="1:2" x14ac:dyDescent="0.25">
      <c r="A2459">
        <v>676362</v>
      </c>
      <c r="B2459">
        <v>74</v>
      </c>
    </row>
    <row r="2460" spans="1:2" x14ac:dyDescent="0.25">
      <c r="A2460">
        <v>676370</v>
      </c>
      <c r="B2460">
        <v>72</v>
      </c>
    </row>
    <row r="2461" spans="1:2" x14ac:dyDescent="0.25">
      <c r="A2461">
        <v>676385</v>
      </c>
      <c r="B2461">
        <v>71</v>
      </c>
    </row>
    <row r="2462" spans="1:2" x14ac:dyDescent="0.25">
      <c r="A2462">
        <v>676390</v>
      </c>
      <c r="B2462">
        <v>78</v>
      </c>
    </row>
    <row r="2463" spans="1:2" x14ac:dyDescent="0.25">
      <c r="A2463">
        <v>676391</v>
      </c>
      <c r="B2463">
        <v>72</v>
      </c>
    </row>
    <row r="2464" spans="1:2" x14ac:dyDescent="0.25">
      <c r="A2464">
        <v>676393</v>
      </c>
      <c r="B2464">
        <v>76</v>
      </c>
    </row>
    <row r="2465" spans="1:2" x14ac:dyDescent="0.25">
      <c r="A2465">
        <v>676395</v>
      </c>
      <c r="B2465">
        <v>76</v>
      </c>
    </row>
    <row r="2466" spans="1:2" x14ac:dyDescent="0.25">
      <c r="A2466">
        <v>676399</v>
      </c>
      <c r="B2466">
        <v>70</v>
      </c>
    </row>
    <row r="2467" spans="1:2" x14ac:dyDescent="0.25">
      <c r="A2467">
        <v>676425</v>
      </c>
      <c r="B2467">
        <v>74</v>
      </c>
    </row>
    <row r="2468" spans="1:2" x14ac:dyDescent="0.25">
      <c r="A2468">
        <v>676428</v>
      </c>
      <c r="B2468">
        <v>78</v>
      </c>
    </row>
    <row r="2469" spans="1:2" x14ac:dyDescent="0.25">
      <c r="A2469">
        <v>676433</v>
      </c>
      <c r="B2469">
        <v>73</v>
      </c>
    </row>
    <row r="2470" spans="1:2" x14ac:dyDescent="0.25">
      <c r="A2470">
        <v>676435</v>
      </c>
      <c r="B2470">
        <v>74</v>
      </c>
    </row>
    <row r="2471" spans="1:2" x14ac:dyDescent="0.25">
      <c r="A2471">
        <v>676440</v>
      </c>
      <c r="B2471">
        <v>74</v>
      </c>
    </row>
    <row r="2472" spans="1:2" x14ac:dyDescent="0.25">
      <c r="A2472">
        <v>676442</v>
      </c>
      <c r="B2472">
        <v>80</v>
      </c>
    </row>
    <row r="2473" spans="1:2" x14ac:dyDescent="0.25">
      <c r="A2473">
        <v>676454</v>
      </c>
      <c r="B2473">
        <v>76</v>
      </c>
    </row>
    <row r="2474" spans="1:2" x14ac:dyDescent="0.25">
      <c r="A2474">
        <v>676464</v>
      </c>
      <c r="B2474">
        <v>75</v>
      </c>
    </row>
    <row r="2475" spans="1:2" x14ac:dyDescent="0.25">
      <c r="A2475">
        <v>676467</v>
      </c>
      <c r="B2475">
        <v>76</v>
      </c>
    </row>
    <row r="2476" spans="1:2" x14ac:dyDescent="0.25">
      <c r="A2476">
        <v>676475</v>
      </c>
      <c r="B2476">
        <v>74</v>
      </c>
    </row>
    <row r="2477" spans="1:2" x14ac:dyDescent="0.25">
      <c r="A2477">
        <v>676477</v>
      </c>
      <c r="B2477">
        <v>77</v>
      </c>
    </row>
    <row r="2478" spans="1:2" x14ac:dyDescent="0.25">
      <c r="A2478">
        <v>676498</v>
      </c>
      <c r="B2478">
        <v>72</v>
      </c>
    </row>
    <row r="2479" spans="1:2" x14ac:dyDescent="0.25">
      <c r="A2479">
        <v>676502</v>
      </c>
      <c r="B2479">
        <v>73</v>
      </c>
    </row>
    <row r="2480" spans="1:2" x14ac:dyDescent="0.25">
      <c r="A2480">
        <v>676508</v>
      </c>
      <c r="B2480">
        <v>74</v>
      </c>
    </row>
    <row r="2481" spans="1:2" x14ac:dyDescent="0.25">
      <c r="A2481">
        <v>676510</v>
      </c>
      <c r="B2481">
        <v>76</v>
      </c>
    </row>
    <row r="2482" spans="1:2" x14ac:dyDescent="0.25">
      <c r="A2482">
        <v>676511</v>
      </c>
      <c r="B2482">
        <v>74</v>
      </c>
    </row>
    <row r="2483" spans="1:2" x14ac:dyDescent="0.25">
      <c r="A2483">
        <v>676515</v>
      </c>
      <c r="B2483">
        <v>72</v>
      </c>
    </row>
    <row r="2484" spans="1:2" x14ac:dyDescent="0.25">
      <c r="A2484">
        <v>676520</v>
      </c>
      <c r="B2484">
        <v>75</v>
      </c>
    </row>
    <row r="2485" spans="1:2" x14ac:dyDescent="0.25">
      <c r="A2485">
        <v>676534</v>
      </c>
      <c r="B2485">
        <v>73</v>
      </c>
    </row>
    <row r="2486" spans="1:2" x14ac:dyDescent="0.25">
      <c r="A2486">
        <v>676546</v>
      </c>
      <c r="B2486">
        <v>75</v>
      </c>
    </row>
    <row r="2487" spans="1:2" x14ac:dyDescent="0.25">
      <c r="A2487">
        <v>676568</v>
      </c>
      <c r="B2487">
        <v>75</v>
      </c>
    </row>
    <row r="2488" spans="1:2" x14ac:dyDescent="0.25">
      <c r="A2488">
        <v>676570</v>
      </c>
      <c r="B2488">
        <v>74</v>
      </c>
    </row>
    <row r="2489" spans="1:2" x14ac:dyDescent="0.25">
      <c r="A2489">
        <v>676571</v>
      </c>
      <c r="B2489">
        <v>73</v>
      </c>
    </row>
    <row r="2490" spans="1:2" x14ac:dyDescent="0.25">
      <c r="A2490">
        <v>676596</v>
      </c>
      <c r="B2490">
        <v>74</v>
      </c>
    </row>
    <row r="2491" spans="1:2" x14ac:dyDescent="0.25">
      <c r="A2491">
        <v>676597</v>
      </c>
      <c r="B2491">
        <v>73</v>
      </c>
    </row>
    <row r="2492" spans="1:2" x14ac:dyDescent="0.25">
      <c r="A2492">
        <v>676600</v>
      </c>
      <c r="B2492">
        <v>75</v>
      </c>
    </row>
    <row r="2493" spans="1:2" x14ac:dyDescent="0.25">
      <c r="A2493">
        <v>676601</v>
      </c>
      <c r="B2493">
        <v>73</v>
      </c>
    </row>
    <row r="2494" spans="1:2" x14ac:dyDescent="0.25">
      <c r="A2494">
        <v>676604</v>
      </c>
      <c r="B2494">
        <v>71</v>
      </c>
    </row>
    <row r="2495" spans="1:2" x14ac:dyDescent="0.25">
      <c r="A2495">
        <v>676606</v>
      </c>
      <c r="B2495">
        <v>77</v>
      </c>
    </row>
    <row r="2496" spans="1:2" x14ac:dyDescent="0.25">
      <c r="A2496">
        <v>676611</v>
      </c>
      <c r="B2496">
        <v>78</v>
      </c>
    </row>
    <row r="2497" spans="1:2" x14ac:dyDescent="0.25">
      <c r="A2497">
        <v>676614</v>
      </c>
      <c r="B2497">
        <v>76</v>
      </c>
    </row>
    <row r="2498" spans="1:2" x14ac:dyDescent="0.25">
      <c r="A2498">
        <v>676617</v>
      </c>
      <c r="B2498">
        <v>76</v>
      </c>
    </row>
    <row r="2499" spans="1:2" x14ac:dyDescent="0.25">
      <c r="A2499">
        <v>676620</v>
      </c>
      <c r="B2499">
        <v>75</v>
      </c>
    </row>
    <row r="2500" spans="1:2" x14ac:dyDescent="0.25">
      <c r="A2500">
        <v>676632</v>
      </c>
      <c r="B2500">
        <v>72</v>
      </c>
    </row>
    <row r="2501" spans="1:2" x14ac:dyDescent="0.25">
      <c r="A2501">
        <v>676637</v>
      </c>
      <c r="B2501">
        <v>70</v>
      </c>
    </row>
    <row r="2502" spans="1:2" x14ac:dyDescent="0.25">
      <c r="A2502">
        <v>676641</v>
      </c>
      <c r="B2502">
        <v>74</v>
      </c>
    </row>
    <row r="2503" spans="1:2" x14ac:dyDescent="0.25">
      <c r="A2503">
        <v>676660</v>
      </c>
      <c r="B2503">
        <v>74</v>
      </c>
    </row>
    <row r="2504" spans="1:2" x14ac:dyDescent="0.25">
      <c r="A2504">
        <v>676661</v>
      </c>
      <c r="B2504">
        <v>73</v>
      </c>
    </row>
    <row r="2505" spans="1:2" x14ac:dyDescent="0.25">
      <c r="A2505">
        <v>676664</v>
      </c>
      <c r="B2505">
        <v>71</v>
      </c>
    </row>
    <row r="2506" spans="1:2" x14ac:dyDescent="0.25">
      <c r="A2506">
        <v>676666</v>
      </c>
      <c r="B2506">
        <v>76</v>
      </c>
    </row>
    <row r="2507" spans="1:2" x14ac:dyDescent="0.25">
      <c r="A2507">
        <v>676680</v>
      </c>
      <c r="B2507">
        <v>74</v>
      </c>
    </row>
    <row r="2508" spans="1:2" x14ac:dyDescent="0.25">
      <c r="A2508">
        <v>676684</v>
      </c>
      <c r="B2508">
        <v>72</v>
      </c>
    </row>
    <row r="2509" spans="1:2" x14ac:dyDescent="0.25">
      <c r="A2509">
        <v>676686</v>
      </c>
      <c r="B2509">
        <v>77</v>
      </c>
    </row>
    <row r="2510" spans="1:2" x14ac:dyDescent="0.25">
      <c r="A2510">
        <v>676689</v>
      </c>
      <c r="B2510">
        <v>76</v>
      </c>
    </row>
    <row r="2511" spans="1:2" x14ac:dyDescent="0.25">
      <c r="A2511">
        <v>676696</v>
      </c>
      <c r="B2511">
        <v>76</v>
      </c>
    </row>
    <row r="2512" spans="1:2" x14ac:dyDescent="0.25">
      <c r="A2512">
        <v>676697</v>
      </c>
      <c r="B2512">
        <v>73</v>
      </c>
    </row>
    <row r="2513" spans="1:2" x14ac:dyDescent="0.25">
      <c r="A2513">
        <v>676699</v>
      </c>
      <c r="B2513">
        <v>76</v>
      </c>
    </row>
    <row r="2514" spans="1:2" x14ac:dyDescent="0.25">
      <c r="A2514">
        <v>676700</v>
      </c>
      <c r="B2514">
        <v>74</v>
      </c>
    </row>
    <row r="2515" spans="1:2" x14ac:dyDescent="0.25">
      <c r="A2515">
        <v>676701</v>
      </c>
      <c r="B2515">
        <v>74</v>
      </c>
    </row>
    <row r="2516" spans="1:2" x14ac:dyDescent="0.25">
      <c r="A2516">
        <v>676702</v>
      </c>
      <c r="B2516">
        <v>76</v>
      </c>
    </row>
    <row r="2517" spans="1:2" x14ac:dyDescent="0.25">
      <c r="A2517">
        <v>676709</v>
      </c>
      <c r="B2517">
        <v>69</v>
      </c>
    </row>
    <row r="2518" spans="1:2" x14ac:dyDescent="0.25">
      <c r="A2518">
        <v>676710</v>
      </c>
      <c r="B2518">
        <v>73</v>
      </c>
    </row>
    <row r="2519" spans="1:2" x14ac:dyDescent="0.25">
      <c r="A2519">
        <v>676711</v>
      </c>
      <c r="B2519">
        <v>75</v>
      </c>
    </row>
    <row r="2520" spans="1:2" x14ac:dyDescent="0.25">
      <c r="A2520">
        <v>676713</v>
      </c>
      <c r="B2520">
        <v>74</v>
      </c>
    </row>
    <row r="2521" spans="1:2" x14ac:dyDescent="0.25">
      <c r="A2521">
        <v>676714</v>
      </c>
      <c r="B2521">
        <v>74</v>
      </c>
    </row>
    <row r="2522" spans="1:2" x14ac:dyDescent="0.25">
      <c r="A2522">
        <v>676720</v>
      </c>
      <c r="B2522">
        <v>74</v>
      </c>
    </row>
    <row r="2523" spans="1:2" x14ac:dyDescent="0.25">
      <c r="A2523">
        <v>676724</v>
      </c>
      <c r="B2523">
        <v>72</v>
      </c>
    </row>
    <row r="2524" spans="1:2" x14ac:dyDescent="0.25">
      <c r="A2524">
        <v>676726</v>
      </c>
      <c r="B2524">
        <v>77</v>
      </c>
    </row>
    <row r="2525" spans="1:2" x14ac:dyDescent="0.25">
      <c r="A2525">
        <v>676737</v>
      </c>
      <c r="B2525">
        <v>76</v>
      </c>
    </row>
    <row r="2526" spans="1:2" x14ac:dyDescent="0.25">
      <c r="A2526">
        <v>676742</v>
      </c>
      <c r="B2526">
        <v>74</v>
      </c>
    </row>
    <row r="2527" spans="1:2" x14ac:dyDescent="0.25">
      <c r="A2527">
        <v>676755</v>
      </c>
      <c r="B2527">
        <v>74</v>
      </c>
    </row>
    <row r="2528" spans="1:2" x14ac:dyDescent="0.25">
      <c r="A2528">
        <v>676760</v>
      </c>
      <c r="B2528">
        <v>74</v>
      </c>
    </row>
    <row r="2529" spans="1:2" x14ac:dyDescent="0.25">
      <c r="A2529">
        <v>676761</v>
      </c>
      <c r="B2529">
        <v>67</v>
      </c>
    </row>
    <row r="2530" spans="1:2" x14ac:dyDescent="0.25">
      <c r="A2530">
        <v>676763</v>
      </c>
      <c r="B2530">
        <v>79</v>
      </c>
    </row>
    <row r="2531" spans="1:2" x14ac:dyDescent="0.25">
      <c r="A2531">
        <v>676768</v>
      </c>
      <c r="B2531">
        <v>73</v>
      </c>
    </row>
    <row r="2532" spans="1:2" x14ac:dyDescent="0.25">
      <c r="A2532">
        <v>676769</v>
      </c>
      <c r="B2532">
        <v>75</v>
      </c>
    </row>
    <row r="2533" spans="1:2" x14ac:dyDescent="0.25">
      <c r="A2533">
        <v>676775</v>
      </c>
      <c r="B2533">
        <v>76</v>
      </c>
    </row>
    <row r="2534" spans="1:2" x14ac:dyDescent="0.25">
      <c r="A2534">
        <v>676784</v>
      </c>
      <c r="B2534">
        <v>77</v>
      </c>
    </row>
    <row r="2535" spans="1:2" x14ac:dyDescent="0.25">
      <c r="A2535">
        <v>676785</v>
      </c>
      <c r="B2535">
        <v>75</v>
      </c>
    </row>
    <row r="2536" spans="1:2" x14ac:dyDescent="0.25">
      <c r="A2536">
        <v>676789</v>
      </c>
      <c r="B2536">
        <v>74</v>
      </c>
    </row>
    <row r="2537" spans="1:2" x14ac:dyDescent="0.25">
      <c r="A2537">
        <v>676798</v>
      </c>
      <c r="B2537">
        <v>71</v>
      </c>
    </row>
    <row r="2538" spans="1:2" x14ac:dyDescent="0.25">
      <c r="A2538">
        <v>676802</v>
      </c>
      <c r="B2538">
        <v>72</v>
      </c>
    </row>
    <row r="2539" spans="1:2" x14ac:dyDescent="0.25">
      <c r="A2539">
        <v>676821</v>
      </c>
      <c r="B2539">
        <v>75</v>
      </c>
    </row>
    <row r="2540" spans="1:2" x14ac:dyDescent="0.25">
      <c r="A2540">
        <v>676830</v>
      </c>
      <c r="B2540">
        <v>73</v>
      </c>
    </row>
    <row r="2541" spans="1:2" x14ac:dyDescent="0.25">
      <c r="A2541">
        <v>676831</v>
      </c>
      <c r="B2541">
        <v>75</v>
      </c>
    </row>
    <row r="2542" spans="1:2" x14ac:dyDescent="0.25">
      <c r="A2542">
        <v>676840</v>
      </c>
      <c r="B2542">
        <v>73</v>
      </c>
    </row>
    <row r="2543" spans="1:2" x14ac:dyDescent="0.25">
      <c r="A2543">
        <v>676845</v>
      </c>
      <c r="B2543">
        <v>71</v>
      </c>
    </row>
    <row r="2544" spans="1:2" x14ac:dyDescent="0.25">
      <c r="A2544">
        <v>676847</v>
      </c>
      <c r="B2544">
        <v>73</v>
      </c>
    </row>
    <row r="2545" spans="1:2" x14ac:dyDescent="0.25">
      <c r="A2545">
        <v>676875</v>
      </c>
      <c r="B2545">
        <v>73</v>
      </c>
    </row>
    <row r="2546" spans="1:2" x14ac:dyDescent="0.25">
      <c r="A2546">
        <v>676879</v>
      </c>
      <c r="B2546">
        <v>73</v>
      </c>
    </row>
    <row r="2547" spans="1:2" x14ac:dyDescent="0.25">
      <c r="A2547">
        <v>676881</v>
      </c>
      <c r="B2547">
        <v>77</v>
      </c>
    </row>
    <row r="2548" spans="1:2" x14ac:dyDescent="0.25">
      <c r="A2548">
        <v>676883</v>
      </c>
      <c r="B2548">
        <v>81</v>
      </c>
    </row>
    <row r="2549" spans="1:2" x14ac:dyDescent="0.25">
      <c r="A2549">
        <v>676902</v>
      </c>
      <c r="B2549">
        <v>74</v>
      </c>
    </row>
    <row r="2550" spans="1:2" x14ac:dyDescent="0.25">
      <c r="A2550">
        <v>676903</v>
      </c>
      <c r="B2550">
        <v>73</v>
      </c>
    </row>
    <row r="2551" spans="1:2" x14ac:dyDescent="0.25">
      <c r="A2551">
        <v>676907</v>
      </c>
      <c r="B2551">
        <v>74</v>
      </c>
    </row>
    <row r="2552" spans="1:2" x14ac:dyDescent="0.25">
      <c r="A2552">
        <v>676910</v>
      </c>
      <c r="B2552">
        <v>75</v>
      </c>
    </row>
    <row r="2553" spans="1:2" x14ac:dyDescent="0.25">
      <c r="A2553">
        <v>676917</v>
      </c>
      <c r="B2553">
        <v>76</v>
      </c>
    </row>
    <row r="2554" spans="1:2" x14ac:dyDescent="0.25">
      <c r="A2554">
        <v>676931</v>
      </c>
      <c r="B2554">
        <v>77</v>
      </c>
    </row>
    <row r="2555" spans="1:2" x14ac:dyDescent="0.25">
      <c r="A2555">
        <v>676932</v>
      </c>
      <c r="B2555">
        <v>76</v>
      </c>
    </row>
    <row r="2556" spans="1:2" x14ac:dyDescent="0.25">
      <c r="A2556">
        <v>676942</v>
      </c>
      <c r="B2556">
        <v>74</v>
      </c>
    </row>
    <row r="2557" spans="1:2" x14ac:dyDescent="0.25">
      <c r="A2557">
        <v>676949</v>
      </c>
      <c r="B2557">
        <v>74</v>
      </c>
    </row>
    <row r="2558" spans="1:2" x14ac:dyDescent="0.25">
      <c r="A2558">
        <v>676951</v>
      </c>
      <c r="B2558">
        <v>76</v>
      </c>
    </row>
    <row r="2559" spans="1:2" x14ac:dyDescent="0.25">
      <c r="A2559">
        <v>676952</v>
      </c>
      <c r="B2559">
        <v>75</v>
      </c>
    </row>
    <row r="2560" spans="1:2" x14ac:dyDescent="0.25">
      <c r="A2560">
        <v>676961</v>
      </c>
      <c r="B2560">
        <v>75</v>
      </c>
    </row>
    <row r="2561" spans="1:2" x14ac:dyDescent="0.25">
      <c r="A2561">
        <v>676962</v>
      </c>
      <c r="B2561">
        <v>78</v>
      </c>
    </row>
    <row r="2562" spans="1:2" x14ac:dyDescent="0.25">
      <c r="A2562">
        <v>676969</v>
      </c>
      <c r="B2562">
        <v>74</v>
      </c>
    </row>
    <row r="2563" spans="1:2" x14ac:dyDescent="0.25">
      <c r="A2563">
        <v>676974</v>
      </c>
      <c r="B2563">
        <v>72</v>
      </c>
    </row>
    <row r="2564" spans="1:2" x14ac:dyDescent="0.25">
      <c r="A2564">
        <v>676979</v>
      </c>
      <c r="B2564">
        <v>78</v>
      </c>
    </row>
    <row r="2565" spans="1:2" x14ac:dyDescent="0.25">
      <c r="A2565">
        <v>676984</v>
      </c>
      <c r="B2565">
        <v>74</v>
      </c>
    </row>
    <row r="2566" spans="1:2" x14ac:dyDescent="0.25">
      <c r="A2566">
        <v>676987</v>
      </c>
      <c r="B2566">
        <v>75</v>
      </c>
    </row>
    <row r="2567" spans="1:2" x14ac:dyDescent="0.25">
      <c r="A2567">
        <v>676997</v>
      </c>
      <c r="B2567">
        <v>75</v>
      </c>
    </row>
    <row r="2568" spans="1:2" x14ac:dyDescent="0.25">
      <c r="A2568">
        <v>677004</v>
      </c>
      <c r="B2568">
        <v>73</v>
      </c>
    </row>
    <row r="2569" spans="1:2" x14ac:dyDescent="0.25">
      <c r="A2569">
        <v>677013</v>
      </c>
      <c r="B2569">
        <v>72</v>
      </c>
    </row>
    <row r="2570" spans="1:2" x14ac:dyDescent="0.25">
      <c r="A2570">
        <v>677017</v>
      </c>
      <c r="B2570">
        <v>76</v>
      </c>
    </row>
    <row r="2571" spans="1:2" x14ac:dyDescent="0.25">
      <c r="A2571">
        <v>677020</v>
      </c>
      <c r="B2571">
        <v>78</v>
      </c>
    </row>
    <row r="2572" spans="1:2" x14ac:dyDescent="0.25">
      <c r="A2572">
        <v>677040</v>
      </c>
      <c r="B2572">
        <v>74</v>
      </c>
    </row>
    <row r="2573" spans="1:2" x14ac:dyDescent="0.25">
      <c r="A2573">
        <v>677053</v>
      </c>
      <c r="B2573">
        <v>75</v>
      </c>
    </row>
    <row r="2574" spans="1:2" x14ac:dyDescent="0.25">
      <c r="A2574">
        <v>677066</v>
      </c>
      <c r="B2574">
        <v>74</v>
      </c>
    </row>
    <row r="2575" spans="1:2" x14ac:dyDescent="0.25">
      <c r="A2575">
        <v>677068</v>
      </c>
      <c r="B2575">
        <v>69</v>
      </c>
    </row>
    <row r="2576" spans="1:2" x14ac:dyDescent="0.25">
      <c r="A2576">
        <v>677076</v>
      </c>
      <c r="B2576">
        <v>66</v>
      </c>
    </row>
    <row r="2577" spans="1:2" x14ac:dyDescent="0.25">
      <c r="A2577">
        <v>677124</v>
      </c>
      <c r="B2577">
        <v>75</v>
      </c>
    </row>
    <row r="2578" spans="1:2" x14ac:dyDescent="0.25">
      <c r="A2578">
        <v>677161</v>
      </c>
      <c r="B2578">
        <v>75</v>
      </c>
    </row>
    <row r="2579" spans="1:2" x14ac:dyDescent="0.25">
      <c r="A2579">
        <v>677185</v>
      </c>
      <c r="B2579">
        <v>72</v>
      </c>
    </row>
    <row r="2580" spans="1:2" x14ac:dyDescent="0.25">
      <c r="A2580">
        <v>677298</v>
      </c>
      <c r="B2580">
        <v>72</v>
      </c>
    </row>
    <row r="2581" spans="1:2" x14ac:dyDescent="0.25">
      <c r="A2581">
        <v>677312</v>
      </c>
      <c r="B2581">
        <v>76</v>
      </c>
    </row>
    <row r="2582" spans="1:2" x14ac:dyDescent="0.25">
      <c r="A2582">
        <v>677322</v>
      </c>
      <c r="B2582">
        <v>74</v>
      </c>
    </row>
    <row r="2583" spans="1:2" x14ac:dyDescent="0.25">
      <c r="A2583">
        <v>677323</v>
      </c>
      <c r="B2583">
        <v>77</v>
      </c>
    </row>
    <row r="2584" spans="1:2" x14ac:dyDescent="0.25">
      <c r="A2584">
        <v>677329</v>
      </c>
      <c r="B2584">
        <v>71</v>
      </c>
    </row>
    <row r="2585" spans="1:2" x14ac:dyDescent="0.25">
      <c r="A2585">
        <v>677334</v>
      </c>
      <c r="B2585">
        <v>77</v>
      </c>
    </row>
    <row r="2586" spans="1:2" x14ac:dyDescent="0.25">
      <c r="A2586">
        <v>677337</v>
      </c>
      <c r="B2586">
        <v>74</v>
      </c>
    </row>
    <row r="2587" spans="1:2" x14ac:dyDescent="0.25">
      <c r="A2587">
        <v>677346</v>
      </c>
      <c r="B2587">
        <v>77</v>
      </c>
    </row>
    <row r="2588" spans="1:2" x14ac:dyDescent="0.25">
      <c r="A2588">
        <v>677348</v>
      </c>
      <c r="B2588">
        <v>75</v>
      </c>
    </row>
    <row r="2589" spans="1:2" x14ac:dyDescent="0.25">
      <c r="A2589">
        <v>677349</v>
      </c>
      <c r="B2589">
        <v>76</v>
      </c>
    </row>
    <row r="2590" spans="1:2" x14ac:dyDescent="0.25">
      <c r="A2590">
        <v>677351</v>
      </c>
      <c r="B2590">
        <v>78</v>
      </c>
    </row>
    <row r="2591" spans="1:2" x14ac:dyDescent="0.25">
      <c r="A2591">
        <v>677352</v>
      </c>
      <c r="B2591">
        <v>76</v>
      </c>
    </row>
    <row r="2592" spans="1:2" x14ac:dyDescent="0.25">
      <c r="A2592">
        <v>677353</v>
      </c>
      <c r="B2592">
        <v>73</v>
      </c>
    </row>
    <row r="2593" spans="1:2" x14ac:dyDescent="0.25">
      <c r="A2593">
        <v>677354</v>
      </c>
      <c r="B2593">
        <v>75</v>
      </c>
    </row>
    <row r="2594" spans="1:2" x14ac:dyDescent="0.25">
      <c r="A2594">
        <v>677362</v>
      </c>
      <c r="B2594">
        <v>76</v>
      </c>
    </row>
    <row r="2595" spans="1:2" x14ac:dyDescent="0.25">
      <c r="A2595">
        <v>677369</v>
      </c>
      <c r="B2595">
        <v>71</v>
      </c>
    </row>
    <row r="2596" spans="1:2" x14ac:dyDescent="0.25">
      <c r="A2596">
        <v>677415</v>
      </c>
      <c r="B2596">
        <v>70</v>
      </c>
    </row>
    <row r="2597" spans="1:2" x14ac:dyDescent="0.25">
      <c r="A2597">
        <v>677421</v>
      </c>
      <c r="B2597">
        <v>76</v>
      </c>
    </row>
    <row r="2598" spans="1:2" x14ac:dyDescent="0.25">
      <c r="A2598">
        <v>677541</v>
      </c>
      <c r="B2598">
        <v>74</v>
      </c>
    </row>
    <row r="2599" spans="1:2" x14ac:dyDescent="0.25">
      <c r="A2599">
        <v>677568</v>
      </c>
      <c r="B2599">
        <v>73</v>
      </c>
    </row>
    <row r="2600" spans="1:2" x14ac:dyDescent="0.25">
      <c r="A2600">
        <v>677572</v>
      </c>
      <c r="B2600">
        <v>72</v>
      </c>
    </row>
    <row r="2601" spans="1:2" x14ac:dyDescent="0.25">
      <c r="A2601">
        <v>677573</v>
      </c>
      <c r="B2601">
        <v>78</v>
      </c>
    </row>
    <row r="2602" spans="1:2" x14ac:dyDescent="0.25">
      <c r="A2602">
        <v>677590</v>
      </c>
      <c r="B2602">
        <v>74</v>
      </c>
    </row>
    <row r="2603" spans="1:2" x14ac:dyDescent="0.25">
      <c r="A2603">
        <v>677604</v>
      </c>
      <c r="B2603">
        <v>73</v>
      </c>
    </row>
    <row r="2604" spans="1:2" x14ac:dyDescent="0.25">
      <c r="A2604">
        <v>677614</v>
      </c>
      <c r="B2604">
        <v>72</v>
      </c>
    </row>
    <row r="2605" spans="1:2" x14ac:dyDescent="0.25">
      <c r="A2605">
        <v>677628</v>
      </c>
      <c r="B2605">
        <v>72</v>
      </c>
    </row>
    <row r="2606" spans="1:2" x14ac:dyDescent="0.25">
      <c r="A2606">
        <v>677643</v>
      </c>
      <c r="B2606">
        <v>72</v>
      </c>
    </row>
    <row r="2607" spans="1:2" x14ac:dyDescent="0.25">
      <c r="A2607">
        <v>677644</v>
      </c>
      <c r="B2607">
        <v>72</v>
      </c>
    </row>
    <row r="2608" spans="1:2" x14ac:dyDescent="0.25">
      <c r="A2608">
        <v>677650</v>
      </c>
      <c r="B2608">
        <v>75</v>
      </c>
    </row>
    <row r="2609" spans="1:2" x14ac:dyDescent="0.25">
      <c r="A2609">
        <v>677651</v>
      </c>
      <c r="B2609">
        <v>71</v>
      </c>
    </row>
    <row r="2610" spans="1:2" x14ac:dyDescent="0.25">
      <c r="A2610">
        <v>677656</v>
      </c>
      <c r="B2610">
        <v>74</v>
      </c>
    </row>
    <row r="2611" spans="1:2" x14ac:dyDescent="0.25">
      <c r="A2611">
        <v>677669</v>
      </c>
      <c r="B2611">
        <v>71</v>
      </c>
    </row>
    <row r="2612" spans="1:2" x14ac:dyDescent="0.25">
      <c r="A2612">
        <v>677674</v>
      </c>
      <c r="B2612">
        <v>72</v>
      </c>
    </row>
    <row r="2613" spans="1:2" x14ac:dyDescent="0.25">
      <c r="A2613">
        <v>677676</v>
      </c>
      <c r="B2613">
        <v>77</v>
      </c>
    </row>
    <row r="2614" spans="1:2" x14ac:dyDescent="0.25">
      <c r="A2614">
        <v>677741</v>
      </c>
      <c r="B2614">
        <v>73</v>
      </c>
    </row>
    <row r="2615" spans="1:2" x14ac:dyDescent="0.25">
      <c r="A2615">
        <v>677742</v>
      </c>
      <c r="B2615">
        <v>70</v>
      </c>
    </row>
    <row r="2616" spans="1:2" x14ac:dyDescent="0.25">
      <c r="A2616">
        <v>677743</v>
      </c>
      <c r="B2616">
        <v>72</v>
      </c>
    </row>
    <row r="2617" spans="1:2" x14ac:dyDescent="0.25">
      <c r="A2617">
        <v>677803</v>
      </c>
      <c r="B2617">
        <v>73</v>
      </c>
    </row>
    <row r="2618" spans="1:2" x14ac:dyDescent="0.25">
      <c r="A2618">
        <v>677804</v>
      </c>
      <c r="B2618">
        <v>72</v>
      </c>
    </row>
    <row r="2619" spans="1:2" x14ac:dyDescent="0.25">
      <c r="A2619">
        <v>677865</v>
      </c>
      <c r="B2619">
        <v>74</v>
      </c>
    </row>
    <row r="2620" spans="1:2" x14ac:dyDescent="0.25">
      <c r="A2620">
        <v>677868</v>
      </c>
      <c r="B2620">
        <v>73</v>
      </c>
    </row>
    <row r="2621" spans="1:2" x14ac:dyDescent="0.25">
      <c r="A2621">
        <v>677915</v>
      </c>
      <c r="B2621">
        <v>74</v>
      </c>
    </row>
    <row r="2622" spans="1:2" x14ac:dyDescent="0.25">
      <c r="A2622">
        <v>677916</v>
      </c>
      <c r="B2622">
        <v>73</v>
      </c>
    </row>
    <row r="2623" spans="1:2" x14ac:dyDescent="0.25">
      <c r="A2623">
        <v>677944</v>
      </c>
      <c r="B2623">
        <v>76</v>
      </c>
    </row>
    <row r="2624" spans="1:2" x14ac:dyDescent="0.25">
      <c r="A2624">
        <v>677945</v>
      </c>
      <c r="B2624">
        <v>78</v>
      </c>
    </row>
    <row r="2625" spans="1:2" x14ac:dyDescent="0.25">
      <c r="A2625">
        <v>677946</v>
      </c>
      <c r="B2625">
        <v>73</v>
      </c>
    </row>
    <row r="2626" spans="1:2" x14ac:dyDescent="0.25">
      <c r="A2626">
        <v>677952</v>
      </c>
      <c r="B2626">
        <v>77</v>
      </c>
    </row>
    <row r="2627" spans="1:2" x14ac:dyDescent="0.25">
      <c r="A2627">
        <v>677955</v>
      </c>
      <c r="B2627">
        <v>76</v>
      </c>
    </row>
    <row r="2628" spans="1:2" x14ac:dyDescent="0.25">
      <c r="A2628">
        <v>677957</v>
      </c>
      <c r="B2628">
        <v>73</v>
      </c>
    </row>
    <row r="2629" spans="1:2" x14ac:dyDescent="0.25">
      <c r="A2629">
        <v>677958</v>
      </c>
      <c r="B2629">
        <v>77</v>
      </c>
    </row>
    <row r="2630" spans="1:2" x14ac:dyDescent="0.25">
      <c r="A2630">
        <v>677960</v>
      </c>
      <c r="B2630">
        <v>73</v>
      </c>
    </row>
    <row r="2631" spans="1:2" x14ac:dyDescent="0.25">
      <c r="A2631">
        <v>677961</v>
      </c>
      <c r="B2631">
        <v>77</v>
      </c>
    </row>
    <row r="2632" spans="1:2" x14ac:dyDescent="0.25">
      <c r="A2632">
        <v>677976</v>
      </c>
      <c r="B2632">
        <v>73</v>
      </c>
    </row>
    <row r="2633" spans="1:2" x14ac:dyDescent="0.25">
      <c r="A2633">
        <v>677981</v>
      </c>
      <c r="B2633">
        <v>79</v>
      </c>
    </row>
    <row r="2634" spans="1:2" x14ac:dyDescent="0.25">
      <c r="A2634">
        <v>678013</v>
      </c>
      <c r="B2634">
        <v>73</v>
      </c>
    </row>
    <row r="2635" spans="1:2" x14ac:dyDescent="0.25">
      <c r="A2635">
        <v>678014</v>
      </c>
      <c r="B2635">
        <v>77</v>
      </c>
    </row>
    <row r="2636" spans="1:2" x14ac:dyDescent="0.25">
      <c r="A2636">
        <v>678016</v>
      </c>
      <c r="B2636">
        <v>74</v>
      </c>
    </row>
    <row r="2637" spans="1:2" x14ac:dyDescent="0.25">
      <c r="A2637">
        <v>678020</v>
      </c>
      <c r="B2637">
        <v>74</v>
      </c>
    </row>
    <row r="2638" spans="1:2" x14ac:dyDescent="0.25">
      <c r="A2638">
        <v>678022</v>
      </c>
      <c r="B2638">
        <v>73</v>
      </c>
    </row>
    <row r="2639" spans="1:2" x14ac:dyDescent="0.25">
      <c r="A2639">
        <v>678024</v>
      </c>
      <c r="B2639">
        <v>77</v>
      </c>
    </row>
    <row r="2640" spans="1:2" x14ac:dyDescent="0.25">
      <c r="A2640">
        <v>678041</v>
      </c>
      <c r="B2640">
        <v>72</v>
      </c>
    </row>
    <row r="2641" spans="1:2" x14ac:dyDescent="0.25">
      <c r="A2641">
        <v>678061</v>
      </c>
      <c r="B2641">
        <v>75</v>
      </c>
    </row>
    <row r="2642" spans="1:2" x14ac:dyDescent="0.25">
      <c r="A2642">
        <v>678090</v>
      </c>
      <c r="B2642">
        <v>73</v>
      </c>
    </row>
    <row r="2643" spans="1:2" x14ac:dyDescent="0.25">
      <c r="A2643">
        <v>678095</v>
      </c>
      <c r="B2643">
        <v>74</v>
      </c>
    </row>
    <row r="2644" spans="1:2" x14ac:dyDescent="0.25">
      <c r="A2644">
        <v>678142</v>
      </c>
      <c r="B2644">
        <v>74</v>
      </c>
    </row>
    <row r="2645" spans="1:2" x14ac:dyDescent="0.25">
      <c r="A2645">
        <v>678149</v>
      </c>
      <c r="B2645">
        <v>75</v>
      </c>
    </row>
    <row r="2646" spans="1:2" x14ac:dyDescent="0.25">
      <c r="A2646">
        <v>678163</v>
      </c>
      <c r="B2646">
        <v>76</v>
      </c>
    </row>
    <row r="2647" spans="1:2" x14ac:dyDescent="0.25">
      <c r="A2647">
        <v>678184</v>
      </c>
      <c r="B2647">
        <v>77</v>
      </c>
    </row>
    <row r="2648" spans="1:2" x14ac:dyDescent="0.25">
      <c r="A2648">
        <v>678215</v>
      </c>
      <c r="B2648">
        <v>74</v>
      </c>
    </row>
    <row r="2649" spans="1:2" x14ac:dyDescent="0.25">
      <c r="A2649">
        <v>678219</v>
      </c>
      <c r="B2649">
        <v>73</v>
      </c>
    </row>
    <row r="2650" spans="1:2" x14ac:dyDescent="0.25">
      <c r="A2650">
        <v>678226</v>
      </c>
      <c r="B2650">
        <v>70</v>
      </c>
    </row>
    <row r="2651" spans="1:2" x14ac:dyDescent="0.25">
      <c r="A2651">
        <v>678232</v>
      </c>
      <c r="B2651">
        <v>69</v>
      </c>
    </row>
    <row r="2652" spans="1:2" x14ac:dyDescent="0.25">
      <c r="A2652">
        <v>678255</v>
      </c>
      <c r="B2652">
        <v>74</v>
      </c>
    </row>
    <row r="2653" spans="1:2" x14ac:dyDescent="0.25">
      <c r="A2653">
        <v>678270</v>
      </c>
      <c r="B2653">
        <v>73</v>
      </c>
    </row>
    <row r="2654" spans="1:2" x14ac:dyDescent="0.25">
      <c r="A2654">
        <v>678276</v>
      </c>
      <c r="B2654">
        <v>71</v>
      </c>
    </row>
    <row r="2655" spans="1:2" x14ac:dyDescent="0.25">
      <c r="A2655">
        <v>678279</v>
      </c>
      <c r="B2655">
        <v>72</v>
      </c>
    </row>
    <row r="2656" spans="1:2" x14ac:dyDescent="0.25">
      <c r="A2656">
        <v>678283</v>
      </c>
      <c r="B2656">
        <v>75</v>
      </c>
    </row>
    <row r="2657" spans="1:2" x14ac:dyDescent="0.25">
      <c r="A2657">
        <v>678285</v>
      </c>
      <c r="B2657">
        <v>71</v>
      </c>
    </row>
    <row r="2658" spans="1:2" x14ac:dyDescent="0.25">
      <c r="A2658">
        <v>678286</v>
      </c>
      <c r="B2658">
        <v>73</v>
      </c>
    </row>
    <row r="2659" spans="1:2" x14ac:dyDescent="0.25">
      <c r="A2659">
        <v>678287</v>
      </c>
      <c r="B2659">
        <v>72</v>
      </c>
    </row>
    <row r="2660" spans="1:2" x14ac:dyDescent="0.25">
      <c r="A2660">
        <v>678288</v>
      </c>
      <c r="B2660">
        <v>74</v>
      </c>
    </row>
    <row r="2661" spans="1:2" x14ac:dyDescent="0.25">
      <c r="A2661">
        <v>678296</v>
      </c>
      <c r="B2661">
        <v>73</v>
      </c>
    </row>
    <row r="2662" spans="1:2" x14ac:dyDescent="0.25">
      <c r="A2662">
        <v>678298</v>
      </c>
      <c r="B2662">
        <v>73</v>
      </c>
    </row>
    <row r="2663" spans="1:2" x14ac:dyDescent="0.25">
      <c r="A2663">
        <v>678316</v>
      </c>
      <c r="B2663">
        <v>72</v>
      </c>
    </row>
    <row r="2664" spans="1:2" x14ac:dyDescent="0.25">
      <c r="A2664">
        <v>678317</v>
      </c>
      <c r="B2664">
        <v>70</v>
      </c>
    </row>
    <row r="2665" spans="1:2" x14ac:dyDescent="0.25">
      <c r="A2665">
        <v>678353</v>
      </c>
      <c r="B2665">
        <v>72</v>
      </c>
    </row>
    <row r="2666" spans="1:2" x14ac:dyDescent="0.25">
      <c r="A2666">
        <v>678358</v>
      </c>
      <c r="B2666">
        <v>74</v>
      </c>
    </row>
    <row r="2667" spans="1:2" x14ac:dyDescent="0.25">
      <c r="A2667">
        <v>678364</v>
      </c>
      <c r="B2667">
        <v>76</v>
      </c>
    </row>
    <row r="2668" spans="1:2" x14ac:dyDescent="0.25">
      <c r="A2668">
        <v>678368</v>
      </c>
      <c r="B2668">
        <v>70</v>
      </c>
    </row>
    <row r="2669" spans="1:2" x14ac:dyDescent="0.25">
      <c r="A2669">
        <v>678371</v>
      </c>
      <c r="B2669">
        <v>77</v>
      </c>
    </row>
    <row r="2670" spans="1:2" x14ac:dyDescent="0.25">
      <c r="A2670">
        <v>678378</v>
      </c>
      <c r="B2670">
        <v>73</v>
      </c>
    </row>
    <row r="2671" spans="1:2" x14ac:dyDescent="0.25">
      <c r="A2671">
        <v>678394</v>
      </c>
      <c r="B2671">
        <v>73</v>
      </c>
    </row>
    <row r="2672" spans="1:2" x14ac:dyDescent="0.25">
      <c r="A2672">
        <v>678399</v>
      </c>
      <c r="B2672">
        <v>74</v>
      </c>
    </row>
    <row r="2673" spans="1:2" x14ac:dyDescent="0.25">
      <c r="A2673">
        <v>678404</v>
      </c>
      <c r="B2673">
        <v>70</v>
      </c>
    </row>
    <row r="2674" spans="1:2" x14ac:dyDescent="0.25">
      <c r="A2674">
        <v>678405</v>
      </c>
      <c r="B2674">
        <v>69</v>
      </c>
    </row>
    <row r="2675" spans="1:2" x14ac:dyDescent="0.25">
      <c r="A2675">
        <v>678408</v>
      </c>
      <c r="B2675">
        <v>72</v>
      </c>
    </row>
    <row r="2676" spans="1:2" x14ac:dyDescent="0.25">
      <c r="A2676">
        <v>678409</v>
      </c>
      <c r="B2676">
        <v>73</v>
      </c>
    </row>
    <row r="2677" spans="1:2" x14ac:dyDescent="0.25">
      <c r="A2677">
        <v>678410</v>
      </c>
      <c r="B2677">
        <v>73</v>
      </c>
    </row>
    <row r="2678" spans="1:2" x14ac:dyDescent="0.25">
      <c r="A2678">
        <v>678414</v>
      </c>
      <c r="B2678">
        <v>74</v>
      </c>
    </row>
    <row r="2679" spans="1:2" x14ac:dyDescent="0.25">
      <c r="A2679">
        <v>678424</v>
      </c>
      <c r="B2679">
        <v>74</v>
      </c>
    </row>
    <row r="2680" spans="1:2" x14ac:dyDescent="0.25">
      <c r="A2680">
        <v>678426</v>
      </c>
      <c r="B2680">
        <v>74</v>
      </c>
    </row>
    <row r="2681" spans="1:2" x14ac:dyDescent="0.25">
      <c r="A2681">
        <v>678429</v>
      </c>
      <c r="B2681">
        <v>71</v>
      </c>
    </row>
    <row r="2682" spans="1:2" x14ac:dyDescent="0.25">
      <c r="A2682">
        <v>678455</v>
      </c>
      <c r="B2682">
        <v>69</v>
      </c>
    </row>
    <row r="2683" spans="1:2" x14ac:dyDescent="0.25">
      <c r="A2683">
        <v>678470</v>
      </c>
      <c r="B2683">
        <v>74</v>
      </c>
    </row>
    <row r="2684" spans="1:2" x14ac:dyDescent="0.25">
      <c r="A2684">
        <v>678478</v>
      </c>
      <c r="B2684">
        <v>80</v>
      </c>
    </row>
    <row r="2685" spans="1:2" x14ac:dyDescent="0.25">
      <c r="A2685">
        <v>678493</v>
      </c>
      <c r="B2685">
        <v>73</v>
      </c>
    </row>
    <row r="2686" spans="1:2" x14ac:dyDescent="0.25">
      <c r="A2686">
        <v>678495</v>
      </c>
      <c r="B2686">
        <v>72</v>
      </c>
    </row>
    <row r="2687" spans="1:2" x14ac:dyDescent="0.25">
      <c r="A2687">
        <v>678498</v>
      </c>
      <c r="B2687">
        <v>76</v>
      </c>
    </row>
    <row r="2688" spans="1:2" x14ac:dyDescent="0.25">
      <c r="A2688">
        <v>678515</v>
      </c>
      <c r="B2688">
        <v>68</v>
      </c>
    </row>
    <row r="2689" spans="1:2" x14ac:dyDescent="0.25">
      <c r="A2689">
        <v>678523</v>
      </c>
      <c r="B2689">
        <v>73</v>
      </c>
    </row>
    <row r="2690" spans="1:2" x14ac:dyDescent="0.25">
      <c r="A2690">
        <v>678556</v>
      </c>
      <c r="B2690">
        <v>77</v>
      </c>
    </row>
    <row r="2691" spans="1:2" x14ac:dyDescent="0.25">
      <c r="A2691">
        <v>678576</v>
      </c>
      <c r="B2691">
        <v>77</v>
      </c>
    </row>
    <row r="2692" spans="1:2" x14ac:dyDescent="0.25">
      <c r="A2692">
        <v>678581</v>
      </c>
      <c r="B2692">
        <v>73</v>
      </c>
    </row>
    <row r="2693" spans="1:2" x14ac:dyDescent="0.25">
      <c r="A2693">
        <v>678582</v>
      </c>
      <c r="B2693">
        <v>77</v>
      </c>
    </row>
    <row r="2694" spans="1:2" x14ac:dyDescent="0.25">
      <c r="A2694">
        <v>678584</v>
      </c>
      <c r="B2694">
        <v>70</v>
      </c>
    </row>
    <row r="2695" spans="1:2" x14ac:dyDescent="0.25">
      <c r="A2695">
        <v>678594</v>
      </c>
      <c r="B2695">
        <v>71</v>
      </c>
    </row>
    <row r="2696" spans="1:2" x14ac:dyDescent="0.25">
      <c r="A2696">
        <v>678600</v>
      </c>
      <c r="B2696">
        <v>73</v>
      </c>
    </row>
    <row r="2697" spans="1:2" x14ac:dyDescent="0.25">
      <c r="A2697">
        <v>678602</v>
      </c>
      <c r="B2697">
        <v>73</v>
      </c>
    </row>
    <row r="2698" spans="1:2" x14ac:dyDescent="0.25">
      <c r="A2698">
        <v>678606</v>
      </c>
      <c r="B2698">
        <v>73</v>
      </c>
    </row>
    <row r="2699" spans="1:2" x14ac:dyDescent="0.25">
      <c r="A2699">
        <v>678611</v>
      </c>
      <c r="B2699">
        <v>72</v>
      </c>
    </row>
    <row r="2700" spans="1:2" x14ac:dyDescent="0.25">
      <c r="A2700">
        <v>678616</v>
      </c>
      <c r="B2700">
        <v>74</v>
      </c>
    </row>
    <row r="2701" spans="1:2" x14ac:dyDescent="0.25">
      <c r="A2701">
        <v>678620</v>
      </c>
      <c r="B2701">
        <v>76</v>
      </c>
    </row>
    <row r="2702" spans="1:2" x14ac:dyDescent="0.25">
      <c r="A2702">
        <v>678622</v>
      </c>
      <c r="B2702">
        <v>73</v>
      </c>
    </row>
    <row r="2703" spans="1:2" x14ac:dyDescent="0.25">
      <c r="A2703">
        <v>678640</v>
      </c>
      <c r="B2703">
        <v>73</v>
      </c>
    </row>
    <row r="2704" spans="1:2" x14ac:dyDescent="0.25">
      <c r="A2704">
        <v>678654</v>
      </c>
      <c r="B2704">
        <v>71</v>
      </c>
    </row>
    <row r="2705" spans="1:2" x14ac:dyDescent="0.25">
      <c r="A2705">
        <v>678660</v>
      </c>
      <c r="B2705">
        <v>73</v>
      </c>
    </row>
    <row r="2706" spans="1:2" x14ac:dyDescent="0.25">
      <c r="A2706">
        <v>678663</v>
      </c>
      <c r="B2706">
        <v>71</v>
      </c>
    </row>
    <row r="2707" spans="1:2" x14ac:dyDescent="0.25">
      <c r="A2707">
        <v>678669</v>
      </c>
      <c r="B2707">
        <v>70</v>
      </c>
    </row>
    <row r="2708" spans="1:2" x14ac:dyDescent="0.25">
      <c r="A2708">
        <v>678671</v>
      </c>
      <c r="B2708">
        <v>73</v>
      </c>
    </row>
    <row r="2709" spans="1:2" x14ac:dyDescent="0.25">
      <c r="A2709">
        <v>678672</v>
      </c>
      <c r="B2709">
        <v>74</v>
      </c>
    </row>
    <row r="2710" spans="1:2" x14ac:dyDescent="0.25">
      <c r="A2710">
        <v>678681</v>
      </c>
      <c r="B2710">
        <v>73</v>
      </c>
    </row>
    <row r="2711" spans="1:2" x14ac:dyDescent="0.25">
      <c r="A2711">
        <v>678692</v>
      </c>
      <c r="B2711">
        <v>70</v>
      </c>
    </row>
    <row r="2712" spans="1:2" x14ac:dyDescent="0.25">
      <c r="A2712">
        <v>678707</v>
      </c>
      <c r="B2712">
        <v>75</v>
      </c>
    </row>
    <row r="2713" spans="1:2" x14ac:dyDescent="0.25">
      <c r="A2713">
        <v>678712</v>
      </c>
      <c r="B2713">
        <v>73</v>
      </c>
    </row>
    <row r="2714" spans="1:2" x14ac:dyDescent="0.25">
      <c r="A2714">
        <v>678713</v>
      </c>
      <c r="B2714">
        <v>70</v>
      </c>
    </row>
    <row r="2715" spans="1:2" x14ac:dyDescent="0.25">
      <c r="A2715">
        <v>678714</v>
      </c>
      <c r="B2715">
        <v>74</v>
      </c>
    </row>
    <row r="2716" spans="1:2" x14ac:dyDescent="0.25">
      <c r="A2716">
        <v>678725</v>
      </c>
      <c r="B2716">
        <v>69</v>
      </c>
    </row>
    <row r="2717" spans="1:2" x14ac:dyDescent="0.25">
      <c r="A2717">
        <v>678738</v>
      </c>
      <c r="B2717">
        <v>69</v>
      </c>
    </row>
    <row r="2718" spans="1:2" x14ac:dyDescent="0.25">
      <c r="A2718">
        <v>678741</v>
      </c>
      <c r="B2718">
        <v>74</v>
      </c>
    </row>
    <row r="2719" spans="1:2" x14ac:dyDescent="0.25">
      <c r="A2719">
        <v>678743</v>
      </c>
      <c r="B2719">
        <v>75</v>
      </c>
    </row>
    <row r="2720" spans="1:2" x14ac:dyDescent="0.25">
      <c r="A2720">
        <v>678752</v>
      </c>
      <c r="B2720">
        <v>69</v>
      </c>
    </row>
    <row r="2721" spans="1:2" x14ac:dyDescent="0.25">
      <c r="A2721">
        <v>678756</v>
      </c>
      <c r="B2721">
        <v>75</v>
      </c>
    </row>
    <row r="2722" spans="1:2" x14ac:dyDescent="0.25">
      <c r="A2722">
        <v>678758</v>
      </c>
      <c r="B2722">
        <v>73</v>
      </c>
    </row>
    <row r="2723" spans="1:2" x14ac:dyDescent="0.25">
      <c r="A2723">
        <v>678775</v>
      </c>
      <c r="B2723">
        <v>73</v>
      </c>
    </row>
    <row r="2724" spans="1:2" x14ac:dyDescent="0.25">
      <c r="A2724">
        <v>678783</v>
      </c>
      <c r="B2724">
        <v>71</v>
      </c>
    </row>
    <row r="2725" spans="1:2" x14ac:dyDescent="0.25">
      <c r="A2725">
        <v>678789</v>
      </c>
      <c r="B2725">
        <v>71</v>
      </c>
    </row>
    <row r="2726" spans="1:2" x14ac:dyDescent="0.25">
      <c r="A2726">
        <v>678804</v>
      </c>
      <c r="B2726">
        <v>73</v>
      </c>
    </row>
    <row r="2727" spans="1:2" x14ac:dyDescent="0.25">
      <c r="A2727">
        <v>678821</v>
      </c>
      <c r="B2727">
        <v>71</v>
      </c>
    </row>
    <row r="2728" spans="1:2" x14ac:dyDescent="0.25">
      <c r="A2728">
        <v>678828</v>
      </c>
      <c r="B2728">
        <v>70</v>
      </c>
    </row>
    <row r="2729" spans="1:2" x14ac:dyDescent="0.25">
      <c r="A2729">
        <v>678840</v>
      </c>
      <c r="B2729">
        <v>76</v>
      </c>
    </row>
    <row r="2730" spans="1:2" x14ac:dyDescent="0.25">
      <c r="A2730">
        <v>678843</v>
      </c>
      <c r="B2730">
        <v>75</v>
      </c>
    </row>
    <row r="2731" spans="1:2" x14ac:dyDescent="0.25">
      <c r="A2731">
        <v>678852</v>
      </c>
      <c r="B2731">
        <v>71</v>
      </c>
    </row>
    <row r="2732" spans="1:2" x14ac:dyDescent="0.25">
      <c r="A2732">
        <v>678863</v>
      </c>
      <c r="B2732">
        <v>69</v>
      </c>
    </row>
    <row r="2733" spans="1:2" x14ac:dyDescent="0.25">
      <c r="A2733">
        <v>678868</v>
      </c>
      <c r="B2733">
        <v>73</v>
      </c>
    </row>
    <row r="2734" spans="1:2" x14ac:dyDescent="0.25">
      <c r="A2734">
        <v>678870</v>
      </c>
      <c r="B2734">
        <v>70</v>
      </c>
    </row>
    <row r="2735" spans="1:2" x14ac:dyDescent="0.25">
      <c r="A2735">
        <v>678876</v>
      </c>
      <c r="B2735">
        <v>69</v>
      </c>
    </row>
    <row r="2736" spans="1:2" x14ac:dyDescent="0.25">
      <c r="A2736">
        <v>678883</v>
      </c>
      <c r="B2736">
        <v>75</v>
      </c>
    </row>
    <row r="2737" spans="1:2" x14ac:dyDescent="0.25">
      <c r="A2737">
        <v>678888</v>
      </c>
      <c r="B2737">
        <v>75</v>
      </c>
    </row>
    <row r="2738" spans="1:2" x14ac:dyDescent="0.25">
      <c r="A2738">
        <v>678891</v>
      </c>
      <c r="B2738">
        <v>77</v>
      </c>
    </row>
    <row r="2739" spans="1:2" x14ac:dyDescent="0.25">
      <c r="A2739">
        <v>678893</v>
      </c>
      <c r="B2739">
        <v>73</v>
      </c>
    </row>
    <row r="2740" spans="1:2" x14ac:dyDescent="0.25">
      <c r="A2740">
        <v>678899</v>
      </c>
      <c r="B2740">
        <v>72</v>
      </c>
    </row>
    <row r="2741" spans="1:2" x14ac:dyDescent="0.25">
      <c r="A2741">
        <v>678906</v>
      </c>
      <c r="B2741">
        <v>76</v>
      </c>
    </row>
    <row r="2742" spans="1:2" x14ac:dyDescent="0.25">
      <c r="A2742">
        <v>678914</v>
      </c>
      <c r="B2742">
        <v>74</v>
      </c>
    </row>
    <row r="2743" spans="1:2" x14ac:dyDescent="0.25">
      <c r="A2743">
        <v>678918</v>
      </c>
      <c r="B2743">
        <v>72</v>
      </c>
    </row>
    <row r="2744" spans="1:2" x14ac:dyDescent="0.25">
      <c r="A2744">
        <v>678921</v>
      </c>
      <c r="B2744">
        <v>72</v>
      </c>
    </row>
    <row r="2745" spans="1:2" x14ac:dyDescent="0.25">
      <c r="A2745">
        <v>678922</v>
      </c>
      <c r="B2745">
        <v>74</v>
      </c>
    </row>
    <row r="2746" spans="1:2" x14ac:dyDescent="0.25">
      <c r="A2746">
        <v>678973</v>
      </c>
      <c r="B2746">
        <v>72</v>
      </c>
    </row>
    <row r="2747" spans="1:2" x14ac:dyDescent="0.25">
      <c r="A2747">
        <v>678975</v>
      </c>
      <c r="B2747">
        <v>75</v>
      </c>
    </row>
    <row r="2748" spans="1:2" x14ac:dyDescent="0.25">
      <c r="A2748">
        <v>678977</v>
      </c>
      <c r="B2748">
        <v>72</v>
      </c>
    </row>
    <row r="2749" spans="1:2" x14ac:dyDescent="0.25">
      <c r="A2749">
        <v>678979</v>
      </c>
      <c r="B2749">
        <v>75</v>
      </c>
    </row>
    <row r="2750" spans="1:2" x14ac:dyDescent="0.25">
      <c r="A2750">
        <v>678980</v>
      </c>
      <c r="B2750">
        <v>75</v>
      </c>
    </row>
    <row r="2751" spans="1:2" x14ac:dyDescent="0.25">
      <c r="A2751">
        <v>678981</v>
      </c>
      <c r="B2751">
        <v>72</v>
      </c>
    </row>
    <row r="2752" spans="1:2" x14ac:dyDescent="0.25">
      <c r="A2752">
        <v>679001</v>
      </c>
      <c r="B2752">
        <v>70</v>
      </c>
    </row>
    <row r="2753" spans="1:2" x14ac:dyDescent="0.25">
      <c r="A2753">
        <v>679004</v>
      </c>
      <c r="B2753">
        <v>75</v>
      </c>
    </row>
    <row r="2754" spans="1:2" x14ac:dyDescent="0.25">
      <c r="A2754">
        <v>679005</v>
      </c>
      <c r="B2754">
        <v>72</v>
      </c>
    </row>
    <row r="2755" spans="1:2" x14ac:dyDescent="0.25">
      <c r="A2755">
        <v>679013</v>
      </c>
      <c r="B2755">
        <v>79</v>
      </c>
    </row>
    <row r="2756" spans="1:2" x14ac:dyDescent="0.25">
      <c r="A2756">
        <v>679014</v>
      </c>
      <c r="B2756">
        <v>74</v>
      </c>
    </row>
    <row r="2757" spans="1:2" x14ac:dyDescent="0.25">
      <c r="A2757">
        <v>679015</v>
      </c>
      <c r="B2757">
        <v>75</v>
      </c>
    </row>
    <row r="2758" spans="1:2" x14ac:dyDescent="0.25">
      <c r="A2758">
        <v>679025</v>
      </c>
      <c r="B2758">
        <v>74</v>
      </c>
    </row>
    <row r="2759" spans="1:2" x14ac:dyDescent="0.25">
      <c r="A2759">
        <v>679026</v>
      </c>
      <c r="B2759">
        <v>74</v>
      </c>
    </row>
    <row r="2760" spans="1:2" x14ac:dyDescent="0.25">
      <c r="A2760">
        <v>679029</v>
      </c>
      <c r="B2760">
        <v>75</v>
      </c>
    </row>
    <row r="2761" spans="1:2" x14ac:dyDescent="0.25">
      <c r="A2761">
        <v>679033</v>
      </c>
      <c r="B2761">
        <v>73</v>
      </c>
    </row>
    <row r="2762" spans="1:2" x14ac:dyDescent="0.25">
      <c r="A2762">
        <v>679052</v>
      </c>
      <c r="B2762">
        <v>71</v>
      </c>
    </row>
    <row r="2763" spans="1:2" x14ac:dyDescent="0.25">
      <c r="A2763">
        <v>679056</v>
      </c>
      <c r="B2763">
        <v>75</v>
      </c>
    </row>
    <row r="2764" spans="1:2" x14ac:dyDescent="0.25">
      <c r="A2764">
        <v>679057</v>
      </c>
      <c r="B2764">
        <v>73</v>
      </c>
    </row>
    <row r="2765" spans="1:2" x14ac:dyDescent="0.25">
      <c r="A2765">
        <v>679062</v>
      </c>
      <c r="B2765">
        <v>78</v>
      </c>
    </row>
    <row r="2766" spans="1:2" x14ac:dyDescent="0.25">
      <c r="A2766">
        <v>679066</v>
      </c>
      <c r="B2766">
        <v>77</v>
      </c>
    </row>
    <row r="2767" spans="1:2" x14ac:dyDescent="0.25">
      <c r="A2767">
        <v>679116</v>
      </c>
      <c r="B2767">
        <v>78</v>
      </c>
    </row>
    <row r="2768" spans="1:2" x14ac:dyDescent="0.25">
      <c r="A2768">
        <v>679156</v>
      </c>
      <c r="B2768">
        <v>74</v>
      </c>
    </row>
    <row r="2769" spans="1:2" x14ac:dyDescent="0.25">
      <c r="A2769">
        <v>679161</v>
      </c>
      <c r="B2769">
        <v>72</v>
      </c>
    </row>
    <row r="2770" spans="1:2" x14ac:dyDescent="0.25">
      <c r="A2770">
        <v>679200</v>
      </c>
      <c r="B2770">
        <v>73</v>
      </c>
    </row>
    <row r="2771" spans="1:2" x14ac:dyDescent="0.25">
      <c r="A2771">
        <v>679243</v>
      </c>
      <c r="B2771">
        <v>71</v>
      </c>
    </row>
    <row r="2772" spans="1:2" x14ac:dyDescent="0.25">
      <c r="A2772">
        <v>679304</v>
      </c>
      <c r="B2772">
        <v>70</v>
      </c>
    </row>
    <row r="2773" spans="1:2" x14ac:dyDescent="0.25">
      <c r="A2773">
        <v>679311</v>
      </c>
      <c r="B2773">
        <v>72</v>
      </c>
    </row>
    <row r="2774" spans="1:2" x14ac:dyDescent="0.25">
      <c r="A2774">
        <v>679326</v>
      </c>
      <c r="B2774">
        <v>77</v>
      </c>
    </row>
    <row r="2775" spans="1:2" x14ac:dyDescent="0.25">
      <c r="A2775">
        <v>679338</v>
      </c>
      <c r="B2775">
        <v>72</v>
      </c>
    </row>
    <row r="2776" spans="1:2" x14ac:dyDescent="0.25">
      <c r="A2776">
        <v>679346</v>
      </c>
      <c r="B2776">
        <v>73</v>
      </c>
    </row>
    <row r="2777" spans="1:2" x14ac:dyDescent="0.25">
      <c r="A2777">
        <v>679358</v>
      </c>
      <c r="B2777">
        <v>76</v>
      </c>
    </row>
    <row r="2778" spans="1:2" x14ac:dyDescent="0.25">
      <c r="A2778">
        <v>679371</v>
      </c>
      <c r="B2778">
        <v>71</v>
      </c>
    </row>
    <row r="2779" spans="1:2" x14ac:dyDescent="0.25">
      <c r="A2779">
        <v>679380</v>
      </c>
      <c r="B2779">
        <v>73</v>
      </c>
    </row>
    <row r="2780" spans="1:2" x14ac:dyDescent="0.25">
      <c r="A2780">
        <v>679489</v>
      </c>
      <c r="B2780">
        <v>73</v>
      </c>
    </row>
    <row r="2781" spans="1:2" x14ac:dyDescent="0.25">
      <c r="A2781">
        <v>679525</v>
      </c>
      <c r="B2781">
        <v>74</v>
      </c>
    </row>
    <row r="2782" spans="1:2" x14ac:dyDescent="0.25">
      <c r="A2782">
        <v>679555</v>
      </c>
      <c r="B2782">
        <v>77</v>
      </c>
    </row>
    <row r="2783" spans="1:2" x14ac:dyDescent="0.25">
      <c r="A2783">
        <v>679556</v>
      </c>
      <c r="B2783">
        <v>77</v>
      </c>
    </row>
    <row r="2784" spans="1:2" x14ac:dyDescent="0.25">
      <c r="A2784">
        <v>679560</v>
      </c>
      <c r="B2784">
        <v>73</v>
      </c>
    </row>
    <row r="2785" spans="1:2" x14ac:dyDescent="0.25">
      <c r="A2785">
        <v>679566</v>
      </c>
      <c r="B2785">
        <v>75</v>
      </c>
    </row>
    <row r="2786" spans="1:2" x14ac:dyDescent="0.25">
      <c r="A2786">
        <v>679587</v>
      </c>
      <c r="B2786">
        <v>74</v>
      </c>
    </row>
    <row r="2787" spans="1:2" x14ac:dyDescent="0.25">
      <c r="A2787">
        <v>679595</v>
      </c>
      <c r="B2787">
        <v>76</v>
      </c>
    </row>
    <row r="2788" spans="1:2" x14ac:dyDescent="0.25">
      <c r="A2788">
        <v>679602</v>
      </c>
      <c r="B2788">
        <v>71</v>
      </c>
    </row>
    <row r="2789" spans="1:2" x14ac:dyDescent="0.25">
      <c r="A2789">
        <v>679604</v>
      </c>
      <c r="B2789">
        <v>73</v>
      </c>
    </row>
    <row r="2790" spans="1:2" x14ac:dyDescent="0.25">
      <c r="A2790">
        <v>679622</v>
      </c>
      <c r="B2790">
        <v>72</v>
      </c>
    </row>
    <row r="2791" spans="1:2" x14ac:dyDescent="0.25">
      <c r="A2791">
        <v>679626</v>
      </c>
      <c r="B2791">
        <v>74</v>
      </c>
    </row>
    <row r="2792" spans="1:2" x14ac:dyDescent="0.25">
      <c r="A2792">
        <v>679630</v>
      </c>
      <c r="B2792">
        <v>74</v>
      </c>
    </row>
    <row r="2793" spans="1:2" x14ac:dyDescent="0.25">
      <c r="A2793">
        <v>679645</v>
      </c>
      <c r="B2793">
        <v>75</v>
      </c>
    </row>
    <row r="2794" spans="1:2" x14ac:dyDescent="0.25">
      <c r="A2794">
        <v>679647</v>
      </c>
      <c r="B2794">
        <v>74</v>
      </c>
    </row>
    <row r="2795" spans="1:2" x14ac:dyDescent="0.25">
      <c r="A2795">
        <v>679648</v>
      </c>
      <c r="B2795">
        <v>76</v>
      </c>
    </row>
    <row r="2796" spans="1:2" x14ac:dyDescent="0.25">
      <c r="A2796">
        <v>679655</v>
      </c>
      <c r="B2796">
        <v>72</v>
      </c>
    </row>
    <row r="2797" spans="1:2" x14ac:dyDescent="0.25">
      <c r="A2797">
        <v>679701</v>
      </c>
      <c r="B2797">
        <v>71</v>
      </c>
    </row>
    <row r="2798" spans="1:2" x14ac:dyDescent="0.25">
      <c r="A2798">
        <v>679702</v>
      </c>
      <c r="B2798">
        <v>76</v>
      </c>
    </row>
    <row r="2799" spans="1:2" x14ac:dyDescent="0.25">
      <c r="A2799">
        <v>679711</v>
      </c>
      <c r="B2799">
        <v>73</v>
      </c>
    </row>
    <row r="2800" spans="1:2" x14ac:dyDescent="0.25">
      <c r="A2800">
        <v>679712</v>
      </c>
      <c r="B2800">
        <v>75</v>
      </c>
    </row>
    <row r="2801" spans="1:2" x14ac:dyDescent="0.25">
      <c r="A2801">
        <v>679721</v>
      </c>
      <c r="B2801">
        <v>70</v>
      </c>
    </row>
    <row r="2802" spans="1:2" x14ac:dyDescent="0.25">
      <c r="A2802">
        <v>679735</v>
      </c>
      <c r="B2802">
        <v>76</v>
      </c>
    </row>
    <row r="2803" spans="1:2" x14ac:dyDescent="0.25">
      <c r="A2803">
        <v>679751</v>
      </c>
      <c r="B2803">
        <v>74</v>
      </c>
    </row>
    <row r="2804" spans="1:2" x14ac:dyDescent="0.25">
      <c r="A2804">
        <v>679758</v>
      </c>
      <c r="B2804">
        <v>76</v>
      </c>
    </row>
    <row r="2805" spans="1:2" x14ac:dyDescent="0.25">
      <c r="A2805">
        <v>679775</v>
      </c>
      <c r="B2805">
        <v>76</v>
      </c>
    </row>
    <row r="2806" spans="1:2" x14ac:dyDescent="0.25">
      <c r="A2806">
        <v>679777</v>
      </c>
      <c r="B2806">
        <v>74</v>
      </c>
    </row>
    <row r="2807" spans="1:2" x14ac:dyDescent="0.25">
      <c r="A2807">
        <v>679780</v>
      </c>
      <c r="B2807">
        <v>72</v>
      </c>
    </row>
    <row r="2808" spans="1:2" x14ac:dyDescent="0.25">
      <c r="A2808">
        <v>679793</v>
      </c>
      <c r="B2808">
        <v>72</v>
      </c>
    </row>
    <row r="2809" spans="1:2" x14ac:dyDescent="0.25">
      <c r="A2809">
        <v>679799</v>
      </c>
      <c r="B2809">
        <v>75</v>
      </c>
    </row>
    <row r="2810" spans="1:2" x14ac:dyDescent="0.25">
      <c r="A2810">
        <v>679820</v>
      </c>
      <c r="B2810">
        <v>73</v>
      </c>
    </row>
    <row r="2811" spans="1:2" x14ac:dyDescent="0.25">
      <c r="A2811">
        <v>679845</v>
      </c>
      <c r="B2811">
        <v>71</v>
      </c>
    </row>
    <row r="2812" spans="1:2" x14ac:dyDescent="0.25">
      <c r="A2812">
        <v>679857</v>
      </c>
      <c r="B2812">
        <v>73</v>
      </c>
    </row>
    <row r="2813" spans="1:2" x14ac:dyDescent="0.25">
      <c r="A2813">
        <v>679863</v>
      </c>
      <c r="B2813">
        <v>76</v>
      </c>
    </row>
    <row r="2814" spans="1:2" x14ac:dyDescent="0.25">
      <c r="A2814">
        <v>679882</v>
      </c>
      <c r="B2814">
        <v>71</v>
      </c>
    </row>
    <row r="2815" spans="1:2" x14ac:dyDescent="0.25">
      <c r="A2815">
        <v>679883</v>
      </c>
      <c r="B2815">
        <v>75</v>
      </c>
    </row>
    <row r="2816" spans="1:2" x14ac:dyDescent="0.25">
      <c r="A2816">
        <v>679885</v>
      </c>
      <c r="B2816">
        <v>75</v>
      </c>
    </row>
    <row r="2817" spans="1:2" x14ac:dyDescent="0.25">
      <c r="A2817">
        <v>679886</v>
      </c>
      <c r="B2817">
        <v>72</v>
      </c>
    </row>
    <row r="2818" spans="1:2" x14ac:dyDescent="0.25">
      <c r="A2818">
        <v>679892</v>
      </c>
      <c r="B2818">
        <v>68</v>
      </c>
    </row>
    <row r="2819" spans="1:2" x14ac:dyDescent="0.25">
      <c r="A2819">
        <v>679893</v>
      </c>
      <c r="B2819">
        <v>78</v>
      </c>
    </row>
    <row r="2820" spans="1:2" x14ac:dyDescent="0.25">
      <c r="A2820">
        <v>679903</v>
      </c>
      <c r="B2820">
        <v>74</v>
      </c>
    </row>
    <row r="2821" spans="1:2" x14ac:dyDescent="0.25">
      <c r="A2821">
        <v>679922</v>
      </c>
      <c r="B2821">
        <v>79</v>
      </c>
    </row>
    <row r="2822" spans="1:2" x14ac:dyDescent="0.25">
      <c r="A2822">
        <v>679928</v>
      </c>
      <c r="B2822">
        <v>75</v>
      </c>
    </row>
    <row r="2823" spans="1:2" x14ac:dyDescent="0.25">
      <c r="A2823">
        <v>679943</v>
      </c>
      <c r="B2823">
        <v>74</v>
      </c>
    </row>
    <row r="2824" spans="1:2" x14ac:dyDescent="0.25">
      <c r="A2824">
        <v>679946</v>
      </c>
      <c r="B2824">
        <v>73</v>
      </c>
    </row>
    <row r="2825" spans="1:2" x14ac:dyDescent="0.25">
      <c r="A2825">
        <v>679973</v>
      </c>
      <c r="B2825">
        <v>75</v>
      </c>
    </row>
    <row r="2826" spans="1:2" x14ac:dyDescent="0.25">
      <c r="A2826">
        <v>679977</v>
      </c>
      <c r="B2826">
        <v>76</v>
      </c>
    </row>
    <row r="2827" spans="1:2" x14ac:dyDescent="0.25">
      <c r="A2827">
        <v>679985</v>
      </c>
      <c r="B2827">
        <v>75</v>
      </c>
    </row>
    <row r="2828" spans="1:2" x14ac:dyDescent="0.25">
      <c r="A2828">
        <v>680024</v>
      </c>
      <c r="B2828">
        <v>72</v>
      </c>
    </row>
    <row r="2829" spans="1:2" x14ac:dyDescent="0.25">
      <c r="A2829">
        <v>680029</v>
      </c>
      <c r="B2829">
        <v>66</v>
      </c>
    </row>
    <row r="2830" spans="1:2" x14ac:dyDescent="0.25">
      <c r="A2830">
        <v>680048</v>
      </c>
      <c r="B2830">
        <v>72</v>
      </c>
    </row>
    <row r="2831" spans="1:2" x14ac:dyDescent="0.25">
      <c r="A2831">
        <v>680089</v>
      </c>
      <c r="B2831">
        <v>71</v>
      </c>
    </row>
    <row r="2832" spans="1:2" x14ac:dyDescent="0.25">
      <c r="A2832">
        <v>680093</v>
      </c>
      <c r="B2832">
        <v>74</v>
      </c>
    </row>
    <row r="2833" spans="1:2" x14ac:dyDescent="0.25">
      <c r="A2833">
        <v>680096</v>
      </c>
      <c r="B2833">
        <v>71</v>
      </c>
    </row>
    <row r="2834" spans="1:2" x14ac:dyDescent="0.25">
      <c r="A2834">
        <v>680102</v>
      </c>
      <c r="B2834">
        <v>71</v>
      </c>
    </row>
    <row r="2835" spans="1:2" x14ac:dyDescent="0.25">
      <c r="A2835">
        <v>680192</v>
      </c>
      <c r="B2835">
        <v>77</v>
      </c>
    </row>
    <row r="2836" spans="1:2" x14ac:dyDescent="0.25">
      <c r="A2836">
        <v>680212</v>
      </c>
      <c r="B2836">
        <v>73</v>
      </c>
    </row>
    <row r="2837" spans="1:2" x14ac:dyDescent="0.25">
      <c r="A2837">
        <v>680223</v>
      </c>
      <c r="B2837">
        <v>79</v>
      </c>
    </row>
    <row r="2838" spans="1:2" x14ac:dyDescent="0.25">
      <c r="A2838">
        <v>680229</v>
      </c>
      <c r="B2838">
        <v>75</v>
      </c>
    </row>
    <row r="2839" spans="1:2" x14ac:dyDescent="0.25">
      <c r="A2839">
        <v>680232</v>
      </c>
      <c r="B2839">
        <v>79</v>
      </c>
    </row>
    <row r="2840" spans="1:2" x14ac:dyDescent="0.25">
      <c r="A2840">
        <v>680253</v>
      </c>
      <c r="B2840">
        <v>74</v>
      </c>
    </row>
    <row r="2841" spans="1:2" x14ac:dyDescent="0.25">
      <c r="A2841">
        <v>680397</v>
      </c>
      <c r="B2841">
        <v>75</v>
      </c>
    </row>
    <row r="2842" spans="1:2" x14ac:dyDescent="0.25">
      <c r="A2842">
        <v>680420</v>
      </c>
      <c r="B2842">
        <v>75</v>
      </c>
    </row>
    <row r="2843" spans="1:2" x14ac:dyDescent="0.25">
      <c r="A2843">
        <v>680423</v>
      </c>
      <c r="B2843">
        <v>73</v>
      </c>
    </row>
    <row r="2844" spans="1:2" x14ac:dyDescent="0.25">
      <c r="A2844">
        <v>680430</v>
      </c>
      <c r="B2844">
        <v>75</v>
      </c>
    </row>
    <row r="2845" spans="1:2" x14ac:dyDescent="0.25">
      <c r="A2845">
        <v>680436</v>
      </c>
      <c r="B2845">
        <v>73</v>
      </c>
    </row>
    <row r="2846" spans="1:2" x14ac:dyDescent="0.25">
      <c r="A2846">
        <v>680451</v>
      </c>
      <c r="B2846">
        <v>76</v>
      </c>
    </row>
    <row r="2847" spans="1:2" x14ac:dyDescent="0.25">
      <c r="A2847">
        <v>680454</v>
      </c>
      <c r="B2847">
        <v>74</v>
      </c>
    </row>
    <row r="2848" spans="1:2" x14ac:dyDescent="0.25">
      <c r="A2848">
        <v>680463</v>
      </c>
      <c r="B2848">
        <v>72</v>
      </c>
    </row>
    <row r="2849" spans="1:2" x14ac:dyDescent="0.25">
      <c r="A2849">
        <v>680485</v>
      </c>
      <c r="B2849">
        <v>74</v>
      </c>
    </row>
    <row r="2850" spans="1:2" x14ac:dyDescent="0.25">
      <c r="A2850">
        <v>680493</v>
      </c>
      <c r="B2850">
        <v>70</v>
      </c>
    </row>
    <row r="2851" spans="1:2" x14ac:dyDescent="0.25">
      <c r="A2851">
        <v>680518</v>
      </c>
      <c r="B2851">
        <v>70</v>
      </c>
    </row>
    <row r="2852" spans="1:2" x14ac:dyDescent="0.25">
      <c r="A2852">
        <v>680543</v>
      </c>
      <c r="B2852">
        <v>76</v>
      </c>
    </row>
    <row r="2853" spans="1:2" x14ac:dyDescent="0.25">
      <c r="A2853">
        <v>680570</v>
      </c>
      <c r="B2853">
        <v>77</v>
      </c>
    </row>
    <row r="2854" spans="1:2" x14ac:dyDescent="0.25">
      <c r="A2854">
        <v>680572</v>
      </c>
      <c r="B2854">
        <v>77</v>
      </c>
    </row>
    <row r="2855" spans="1:2" x14ac:dyDescent="0.25">
      <c r="A2855">
        <v>680573</v>
      </c>
      <c r="B2855">
        <v>75</v>
      </c>
    </row>
    <row r="2856" spans="1:2" x14ac:dyDescent="0.25">
      <c r="A2856">
        <v>680580</v>
      </c>
      <c r="B2856">
        <v>72</v>
      </c>
    </row>
    <row r="2857" spans="1:2" x14ac:dyDescent="0.25">
      <c r="A2857">
        <v>680588</v>
      </c>
      <c r="B2857">
        <v>75</v>
      </c>
    </row>
    <row r="2858" spans="1:2" x14ac:dyDescent="0.25">
      <c r="A2858">
        <v>680600</v>
      </c>
      <c r="B2858">
        <v>75</v>
      </c>
    </row>
    <row r="2859" spans="1:2" x14ac:dyDescent="0.25">
      <c r="A2859">
        <v>680601</v>
      </c>
      <c r="B2859">
        <v>72</v>
      </c>
    </row>
    <row r="2860" spans="1:2" x14ac:dyDescent="0.25">
      <c r="A2860">
        <v>680602</v>
      </c>
      <c r="B2860">
        <v>72</v>
      </c>
    </row>
    <row r="2861" spans="1:2" x14ac:dyDescent="0.25">
      <c r="A2861">
        <v>680604</v>
      </c>
      <c r="B2861">
        <v>70</v>
      </c>
    </row>
    <row r="2862" spans="1:2" x14ac:dyDescent="0.25">
      <c r="A2862">
        <v>680606</v>
      </c>
      <c r="B2862">
        <v>73</v>
      </c>
    </row>
    <row r="2863" spans="1:2" x14ac:dyDescent="0.25">
      <c r="A2863">
        <v>680618</v>
      </c>
      <c r="B2863">
        <v>72</v>
      </c>
    </row>
    <row r="2864" spans="1:2" x14ac:dyDescent="0.25">
      <c r="A2864">
        <v>680620</v>
      </c>
      <c r="B2864">
        <v>76</v>
      </c>
    </row>
    <row r="2865" spans="1:2" x14ac:dyDescent="0.25">
      <c r="A2865">
        <v>680622</v>
      </c>
      <c r="B2865">
        <v>73</v>
      </c>
    </row>
    <row r="2866" spans="1:2" x14ac:dyDescent="0.25">
      <c r="A2866">
        <v>680628</v>
      </c>
      <c r="B2866">
        <v>78</v>
      </c>
    </row>
    <row r="2867" spans="1:2" x14ac:dyDescent="0.25">
      <c r="A2867">
        <v>680632</v>
      </c>
      <c r="B2867">
        <v>73</v>
      </c>
    </row>
    <row r="2868" spans="1:2" x14ac:dyDescent="0.25">
      <c r="A2868">
        <v>680640</v>
      </c>
      <c r="B2868">
        <v>73</v>
      </c>
    </row>
    <row r="2869" spans="1:2" x14ac:dyDescent="0.25">
      <c r="A2869">
        <v>680653</v>
      </c>
      <c r="B2869">
        <v>69</v>
      </c>
    </row>
    <row r="2870" spans="1:2" x14ac:dyDescent="0.25">
      <c r="A2870">
        <v>680660</v>
      </c>
      <c r="B2870">
        <v>71</v>
      </c>
    </row>
    <row r="2871" spans="1:2" x14ac:dyDescent="0.25">
      <c r="A2871">
        <v>680684</v>
      </c>
      <c r="B2871">
        <v>76</v>
      </c>
    </row>
    <row r="2872" spans="1:2" x14ac:dyDescent="0.25">
      <c r="A2872">
        <v>680686</v>
      </c>
      <c r="B2872">
        <v>73</v>
      </c>
    </row>
    <row r="2873" spans="1:2" x14ac:dyDescent="0.25">
      <c r="A2873">
        <v>680689</v>
      </c>
      <c r="B2873">
        <v>74</v>
      </c>
    </row>
    <row r="2874" spans="1:2" x14ac:dyDescent="0.25">
      <c r="A2874">
        <v>680691</v>
      </c>
      <c r="B2874">
        <v>74</v>
      </c>
    </row>
    <row r="2875" spans="1:2" x14ac:dyDescent="0.25">
      <c r="A2875">
        <v>680692</v>
      </c>
      <c r="B2875">
        <v>74</v>
      </c>
    </row>
    <row r="2876" spans="1:2" x14ac:dyDescent="0.25">
      <c r="A2876">
        <v>680694</v>
      </c>
      <c r="B2876">
        <v>75</v>
      </c>
    </row>
    <row r="2877" spans="1:2" x14ac:dyDescent="0.25">
      <c r="A2877">
        <v>680701</v>
      </c>
      <c r="B2877">
        <v>77</v>
      </c>
    </row>
    <row r="2878" spans="1:2" x14ac:dyDescent="0.25">
      <c r="A2878">
        <v>680702</v>
      </c>
      <c r="B2878">
        <v>76</v>
      </c>
    </row>
    <row r="2879" spans="1:2" x14ac:dyDescent="0.25">
      <c r="A2879">
        <v>680704</v>
      </c>
      <c r="B2879">
        <v>71</v>
      </c>
    </row>
    <row r="2880" spans="1:2" x14ac:dyDescent="0.25">
      <c r="A2880">
        <v>680713</v>
      </c>
      <c r="B2880">
        <v>70</v>
      </c>
    </row>
    <row r="2881" spans="1:2" x14ac:dyDescent="0.25">
      <c r="A2881">
        <v>680714</v>
      </c>
      <c r="B2881">
        <v>74</v>
      </c>
    </row>
    <row r="2882" spans="1:2" x14ac:dyDescent="0.25">
      <c r="A2882">
        <v>680723</v>
      </c>
      <c r="B2882">
        <v>74</v>
      </c>
    </row>
    <row r="2883" spans="1:2" x14ac:dyDescent="0.25">
      <c r="A2883">
        <v>680724</v>
      </c>
      <c r="B2883">
        <v>76</v>
      </c>
    </row>
    <row r="2884" spans="1:2" x14ac:dyDescent="0.25">
      <c r="A2884">
        <v>680725</v>
      </c>
      <c r="B2884">
        <v>75</v>
      </c>
    </row>
    <row r="2885" spans="1:2" x14ac:dyDescent="0.25">
      <c r="A2885">
        <v>680726</v>
      </c>
      <c r="B2885">
        <v>74</v>
      </c>
    </row>
    <row r="2886" spans="1:2" x14ac:dyDescent="0.25">
      <c r="A2886">
        <v>680727</v>
      </c>
      <c r="B2886">
        <v>77</v>
      </c>
    </row>
    <row r="2887" spans="1:2" x14ac:dyDescent="0.25">
      <c r="A2887">
        <v>680729</v>
      </c>
      <c r="B2887">
        <v>74</v>
      </c>
    </row>
    <row r="2888" spans="1:2" x14ac:dyDescent="0.25">
      <c r="A2888">
        <v>680730</v>
      </c>
      <c r="B2888">
        <v>76</v>
      </c>
    </row>
    <row r="2889" spans="1:2" x14ac:dyDescent="0.25">
      <c r="A2889">
        <v>680732</v>
      </c>
      <c r="B2889">
        <v>78</v>
      </c>
    </row>
    <row r="2890" spans="1:2" x14ac:dyDescent="0.25">
      <c r="A2890">
        <v>680733</v>
      </c>
      <c r="B2890">
        <v>74</v>
      </c>
    </row>
    <row r="2891" spans="1:2" x14ac:dyDescent="0.25">
      <c r="A2891">
        <v>680734</v>
      </c>
      <c r="B2891">
        <v>74</v>
      </c>
    </row>
    <row r="2892" spans="1:2" x14ac:dyDescent="0.25">
      <c r="A2892">
        <v>680735</v>
      </c>
      <c r="B2892">
        <v>76</v>
      </c>
    </row>
    <row r="2893" spans="1:2" x14ac:dyDescent="0.25">
      <c r="A2893">
        <v>680736</v>
      </c>
      <c r="B2893">
        <v>73</v>
      </c>
    </row>
    <row r="2894" spans="1:2" x14ac:dyDescent="0.25">
      <c r="A2894">
        <v>680739</v>
      </c>
      <c r="B2894">
        <v>77</v>
      </c>
    </row>
    <row r="2895" spans="1:2" x14ac:dyDescent="0.25">
      <c r="A2895">
        <v>680742</v>
      </c>
      <c r="B2895">
        <v>78</v>
      </c>
    </row>
    <row r="2896" spans="1:2" x14ac:dyDescent="0.25">
      <c r="A2896">
        <v>680743</v>
      </c>
      <c r="B2896">
        <v>78</v>
      </c>
    </row>
    <row r="2897" spans="1:2" x14ac:dyDescent="0.25">
      <c r="A2897">
        <v>680744</v>
      </c>
      <c r="B2897">
        <v>75</v>
      </c>
    </row>
    <row r="2898" spans="1:2" x14ac:dyDescent="0.25">
      <c r="A2898">
        <v>680749</v>
      </c>
      <c r="B2898">
        <v>74</v>
      </c>
    </row>
    <row r="2899" spans="1:2" x14ac:dyDescent="0.25">
      <c r="A2899">
        <v>680752</v>
      </c>
      <c r="B2899">
        <v>77</v>
      </c>
    </row>
    <row r="2900" spans="1:2" x14ac:dyDescent="0.25">
      <c r="A2900">
        <v>680754</v>
      </c>
      <c r="B2900">
        <v>74</v>
      </c>
    </row>
    <row r="2901" spans="1:2" x14ac:dyDescent="0.25">
      <c r="A2901">
        <v>680755</v>
      </c>
      <c r="B2901">
        <v>76</v>
      </c>
    </row>
    <row r="2902" spans="1:2" x14ac:dyDescent="0.25">
      <c r="A2902">
        <v>680758</v>
      </c>
      <c r="B2902">
        <v>75</v>
      </c>
    </row>
    <row r="2903" spans="1:2" x14ac:dyDescent="0.25">
      <c r="A2903">
        <v>680764</v>
      </c>
      <c r="B2903">
        <v>72</v>
      </c>
    </row>
    <row r="2904" spans="1:2" x14ac:dyDescent="0.25">
      <c r="A2904">
        <v>680765</v>
      </c>
      <c r="B2904">
        <v>74</v>
      </c>
    </row>
    <row r="2905" spans="1:2" x14ac:dyDescent="0.25">
      <c r="A2905">
        <v>680767</v>
      </c>
      <c r="B2905">
        <v>72</v>
      </c>
    </row>
    <row r="2906" spans="1:2" x14ac:dyDescent="0.25">
      <c r="A2906">
        <v>680768</v>
      </c>
      <c r="B2906">
        <v>81</v>
      </c>
    </row>
    <row r="2907" spans="1:2" x14ac:dyDescent="0.25">
      <c r="A2907">
        <v>680770</v>
      </c>
      <c r="B2907">
        <v>76</v>
      </c>
    </row>
    <row r="2908" spans="1:2" x14ac:dyDescent="0.25">
      <c r="A2908">
        <v>680774</v>
      </c>
      <c r="B2908">
        <v>76</v>
      </c>
    </row>
    <row r="2909" spans="1:2" x14ac:dyDescent="0.25">
      <c r="A2909">
        <v>680775</v>
      </c>
      <c r="B2909">
        <v>72</v>
      </c>
    </row>
    <row r="2910" spans="1:2" x14ac:dyDescent="0.25">
      <c r="A2910">
        <v>680780</v>
      </c>
      <c r="B2910">
        <v>75</v>
      </c>
    </row>
    <row r="2911" spans="1:2" x14ac:dyDescent="0.25">
      <c r="A2911">
        <v>680781</v>
      </c>
      <c r="B2911">
        <v>77</v>
      </c>
    </row>
    <row r="2912" spans="1:2" x14ac:dyDescent="0.25">
      <c r="A2912">
        <v>680792</v>
      </c>
      <c r="B2912">
        <v>73</v>
      </c>
    </row>
    <row r="2913" spans="1:2" x14ac:dyDescent="0.25">
      <c r="A2913">
        <v>680801</v>
      </c>
      <c r="B2913">
        <v>72</v>
      </c>
    </row>
    <row r="2914" spans="1:2" x14ac:dyDescent="0.25">
      <c r="A2914">
        <v>680802</v>
      </c>
      <c r="B2914">
        <v>76</v>
      </c>
    </row>
    <row r="2915" spans="1:2" x14ac:dyDescent="0.25">
      <c r="A2915">
        <v>680804</v>
      </c>
      <c r="B2915">
        <v>75</v>
      </c>
    </row>
    <row r="2916" spans="1:2" x14ac:dyDescent="0.25">
      <c r="A2916">
        <v>680815</v>
      </c>
      <c r="B2916">
        <v>72</v>
      </c>
    </row>
    <row r="2917" spans="1:2" x14ac:dyDescent="0.25">
      <c r="A2917">
        <v>680823</v>
      </c>
      <c r="B2917">
        <v>80</v>
      </c>
    </row>
    <row r="2918" spans="1:2" x14ac:dyDescent="0.25">
      <c r="A2918">
        <v>680857</v>
      </c>
      <c r="B2918">
        <v>73</v>
      </c>
    </row>
    <row r="2919" spans="1:2" x14ac:dyDescent="0.25">
      <c r="A2919">
        <v>680860</v>
      </c>
      <c r="B2919">
        <v>70</v>
      </c>
    </row>
    <row r="2920" spans="1:2" x14ac:dyDescent="0.25">
      <c r="A2920">
        <v>680864</v>
      </c>
      <c r="B2920">
        <v>72</v>
      </c>
    </row>
    <row r="2921" spans="1:2" x14ac:dyDescent="0.25">
      <c r="A2921">
        <v>680865</v>
      </c>
      <c r="B2921">
        <v>79</v>
      </c>
    </row>
    <row r="2922" spans="1:2" x14ac:dyDescent="0.25">
      <c r="A2922">
        <v>680874</v>
      </c>
      <c r="B2922">
        <v>73</v>
      </c>
    </row>
    <row r="2923" spans="1:2" x14ac:dyDescent="0.25">
      <c r="A2923">
        <v>680880</v>
      </c>
      <c r="B2923">
        <v>78</v>
      </c>
    </row>
    <row r="2924" spans="1:2" x14ac:dyDescent="0.25">
      <c r="A2924">
        <v>680882</v>
      </c>
      <c r="B2924">
        <v>75</v>
      </c>
    </row>
    <row r="2925" spans="1:2" x14ac:dyDescent="0.25">
      <c r="A2925">
        <v>680885</v>
      </c>
      <c r="B2925">
        <v>73</v>
      </c>
    </row>
    <row r="2926" spans="1:2" x14ac:dyDescent="0.25">
      <c r="A2926">
        <v>680887</v>
      </c>
      <c r="B2926">
        <v>72</v>
      </c>
    </row>
    <row r="2927" spans="1:2" x14ac:dyDescent="0.25">
      <c r="A2927">
        <v>680891</v>
      </c>
      <c r="B2927">
        <v>80</v>
      </c>
    </row>
    <row r="2928" spans="1:2" x14ac:dyDescent="0.25">
      <c r="A2928">
        <v>680893</v>
      </c>
      <c r="B2928">
        <v>72</v>
      </c>
    </row>
    <row r="2929" spans="1:2" x14ac:dyDescent="0.25">
      <c r="A2929">
        <v>680897</v>
      </c>
      <c r="B2929">
        <v>75</v>
      </c>
    </row>
    <row r="2930" spans="1:2" x14ac:dyDescent="0.25">
      <c r="A2930">
        <v>680899</v>
      </c>
      <c r="B2930">
        <v>74</v>
      </c>
    </row>
    <row r="2931" spans="1:2" x14ac:dyDescent="0.25">
      <c r="A2931">
        <v>680900</v>
      </c>
      <c r="B2931">
        <v>75</v>
      </c>
    </row>
    <row r="2932" spans="1:2" x14ac:dyDescent="0.25">
      <c r="A2932">
        <v>680903</v>
      </c>
      <c r="B2932">
        <v>72</v>
      </c>
    </row>
    <row r="2933" spans="1:2" x14ac:dyDescent="0.25">
      <c r="A2933">
        <v>680911</v>
      </c>
      <c r="B2933">
        <v>71</v>
      </c>
    </row>
    <row r="2934" spans="1:2" x14ac:dyDescent="0.25">
      <c r="A2934">
        <v>680916</v>
      </c>
      <c r="B2934">
        <v>78</v>
      </c>
    </row>
    <row r="2935" spans="1:2" x14ac:dyDescent="0.25">
      <c r="A2935">
        <v>680933</v>
      </c>
      <c r="B2935">
        <v>75</v>
      </c>
    </row>
    <row r="2936" spans="1:2" x14ac:dyDescent="0.25">
      <c r="A2936">
        <v>680935</v>
      </c>
      <c r="B2936">
        <v>73</v>
      </c>
    </row>
    <row r="2937" spans="1:2" x14ac:dyDescent="0.25">
      <c r="A2937">
        <v>680951</v>
      </c>
      <c r="B2937">
        <v>72</v>
      </c>
    </row>
    <row r="2938" spans="1:2" x14ac:dyDescent="0.25">
      <c r="A2938">
        <v>680961</v>
      </c>
      <c r="B2938">
        <v>74</v>
      </c>
    </row>
    <row r="2939" spans="1:2" x14ac:dyDescent="0.25">
      <c r="A2939">
        <v>680970</v>
      </c>
      <c r="B2939">
        <v>74</v>
      </c>
    </row>
    <row r="2940" spans="1:2" x14ac:dyDescent="0.25">
      <c r="A2940">
        <v>680983</v>
      </c>
      <c r="B2940">
        <v>73</v>
      </c>
    </row>
    <row r="2941" spans="1:2" x14ac:dyDescent="0.25">
      <c r="A2941">
        <v>680986</v>
      </c>
      <c r="B2941">
        <v>74</v>
      </c>
    </row>
    <row r="2942" spans="1:2" x14ac:dyDescent="0.25">
      <c r="A2942">
        <v>680987</v>
      </c>
      <c r="B2942">
        <v>74</v>
      </c>
    </row>
    <row r="2943" spans="1:2" x14ac:dyDescent="0.25">
      <c r="A2943">
        <v>680994</v>
      </c>
      <c r="B2943">
        <v>70</v>
      </c>
    </row>
    <row r="2944" spans="1:2" x14ac:dyDescent="0.25">
      <c r="A2944">
        <v>681003</v>
      </c>
      <c r="B2944">
        <v>74</v>
      </c>
    </row>
    <row r="2945" spans="1:2" x14ac:dyDescent="0.25">
      <c r="A2945">
        <v>681004</v>
      </c>
      <c r="B2945">
        <v>72</v>
      </c>
    </row>
    <row r="2946" spans="1:2" x14ac:dyDescent="0.25">
      <c r="A2946">
        <v>681006</v>
      </c>
      <c r="B2946">
        <v>74</v>
      </c>
    </row>
    <row r="2947" spans="1:2" x14ac:dyDescent="0.25">
      <c r="A2947">
        <v>681007</v>
      </c>
      <c r="B2947">
        <v>75</v>
      </c>
    </row>
    <row r="2948" spans="1:2" x14ac:dyDescent="0.25">
      <c r="A2948">
        <v>681012</v>
      </c>
      <c r="B2948">
        <v>74</v>
      </c>
    </row>
    <row r="2949" spans="1:2" x14ac:dyDescent="0.25">
      <c r="A2949">
        <v>681025</v>
      </c>
      <c r="B2949">
        <v>74</v>
      </c>
    </row>
    <row r="2950" spans="1:2" x14ac:dyDescent="0.25">
      <c r="A2950">
        <v>681030</v>
      </c>
      <c r="B2950">
        <v>74</v>
      </c>
    </row>
    <row r="2951" spans="1:2" x14ac:dyDescent="0.25">
      <c r="A2951">
        <v>681035</v>
      </c>
      <c r="B2951">
        <v>76</v>
      </c>
    </row>
    <row r="2952" spans="1:2" x14ac:dyDescent="0.25">
      <c r="A2952">
        <v>681036</v>
      </c>
      <c r="B2952">
        <v>70</v>
      </c>
    </row>
    <row r="2953" spans="1:2" x14ac:dyDescent="0.25">
      <c r="A2953">
        <v>681040</v>
      </c>
      <c r="B2953">
        <v>75</v>
      </c>
    </row>
    <row r="2954" spans="1:2" x14ac:dyDescent="0.25">
      <c r="A2954">
        <v>681041</v>
      </c>
      <c r="B2954">
        <v>70</v>
      </c>
    </row>
    <row r="2955" spans="1:2" x14ac:dyDescent="0.25">
      <c r="A2955">
        <v>681051</v>
      </c>
      <c r="B2955">
        <v>72</v>
      </c>
    </row>
    <row r="2956" spans="1:2" x14ac:dyDescent="0.25">
      <c r="A2956">
        <v>681060</v>
      </c>
      <c r="B2956">
        <v>80</v>
      </c>
    </row>
    <row r="2957" spans="1:2" x14ac:dyDescent="0.25">
      <c r="A2957">
        <v>681063</v>
      </c>
      <c r="B2957">
        <v>70</v>
      </c>
    </row>
    <row r="2958" spans="1:2" x14ac:dyDescent="0.25">
      <c r="A2958">
        <v>681064</v>
      </c>
      <c r="B2958">
        <v>77</v>
      </c>
    </row>
    <row r="2959" spans="1:2" x14ac:dyDescent="0.25">
      <c r="A2959">
        <v>681066</v>
      </c>
      <c r="B2959">
        <v>78</v>
      </c>
    </row>
    <row r="2960" spans="1:2" x14ac:dyDescent="0.25">
      <c r="A2960">
        <v>681077</v>
      </c>
      <c r="B2960">
        <v>77</v>
      </c>
    </row>
    <row r="2961" spans="1:2" x14ac:dyDescent="0.25">
      <c r="A2961">
        <v>681084</v>
      </c>
      <c r="B2961">
        <v>75</v>
      </c>
    </row>
    <row r="2962" spans="1:2" x14ac:dyDescent="0.25">
      <c r="A2962">
        <v>681085</v>
      </c>
      <c r="B2962">
        <v>75</v>
      </c>
    </row>
    <row r="2963" spans="1:2" x14ac:dyDescent="0.25">
      <c r="A2963">
        <v>681094</v>
      </c>
      <c r="B2963">
        <v>76</v>
      </c>
    </row>
    <row r="2964" spans="1:2" x14ac:dyDescent="0.25">
      <c r="A2964">
        <v>681097</v>
      </c>
      <c r="B2964">
        <v>77</v>
      </c>
    </row>
    <row r="2965" spans="1:2" x14ac:dyDescent="0.25">
      <c r="A2965">
        <v>681116</v>
      </c>
      <c r="B2965">
        <v>73</v>
      </c>
    </row>
    <row r="2966" spans="1:2" x14ac:dyDescent="0.25">
      <c r="A2966">
        <v>681117</v>
      </c>
      <c r="B2966">
        <v>76</v>
      </c>
    </row>
    <row r="2967" spans="1:2" x14ac:dyDescent="0.25">
      <c r="A2967">
        <v>681124</v>
      </c>
      <c r="B2967">
        <v>73</v>
      </c>
    </row>
    <row r="2968" spans="1:2" x14ac:dyDescent="0.25">
      <c r="A2968">
        <v>681145</v>
      </c>
      <c r="B2968">
        <v>75</v>
      </c>
    </row>
    <row r="2969" spans="1:2" x14ac:dyDescent="0.25">
      <c r="A2969">
        <v>681147</v>
      </c>
      <c r="B2969">
        <v>73</v>
      </c>
    </row>
    <row r="2970" spans="1:2" x14ac:dyDescent="0.25">
      <c r="A2970">
        <v>681151</v>
      </c>
      <c r="B2970">
        <v>73</v>
      </c>
    </row>
    <row r="2971" spans="1:2" x14ac:dyDescent="0.25">
      <c r="A2971">
        <v>681154</v>
      </c>
      <c r="B2971">
        <v>75</v>
      </c>
    </row>
    <row r="2972" spans="1:2" x14ac:dyDescent="0.25">
      <c r="A2972">
        <v>681168</v>
      </c>
      <c r="B2972">
        <v>73</v>
      </c>
    </row>
    <row r="2973" spans="1:2" x14ac:dyDescent="0.25">
      <c r="A2973">
        <v>681173</v>
      </c>
      <c r="B2973">
        <v>79</v>
      </c>
    </row>
    <row r="2974" spans="1:2" x14ac:dyDescent="0.25">
      <c r="A2974">
        <v>681183</v>
      </c>
      <c r="B2974">
        <v>74</v>
      </c>
    </row>
    <row r="2975" spans="1:2" x14ac:dyDescent="0.25">
      <c r="A2975">
        <v>681184</v>
      </c>
      <c r="B2975">
        <v>73</v>
      </c>
    </row>
    <row r="2976" spans="1:2" x14ac:dyDescent="0.25">
      <c r="A2976">
        <v>681185</v>
      </c>
      <c r="B2976">
        <v>73</v>
      </c>
    </row>
    <row r="2977" spans="1:2" x14ac:dyDescent="0.25">
      <c r="A2977">
        <v>681190</v>
      </c>
      <c r="B2977">
        <v>72</v>
      </c>
    </row>
    <row r="2978" spans="1:2" x14ac:dyDescent="0.25">
      <c r="A2978">
        <v>681193</v>
      </c>
      <c r="B2978">
        <v>76</v>
      </c>
    </row>
    <row r="2979" spans="1:2" x14ac:dyDescent="0.25">
      <c r="A2979">
        <v>681212</v>
      </c>
      <c r="B2979">
        <v>72</v>
      </c>
    </row>
    <row r="2980" spans="1:2" x14ac:dyDescent="0.25">
      <c r="A2980">
        <v>681216</v>
      </c>
      <c r="B2980">
        <v>76</v>
      </c>
    </row>
    <row r="2981" spans="1:2" x14ac:dyDescent="0.25">
      <c r="A2981">
        <v>681217</v>
      </c>
      <c r="B2981">
        <v>72</v>
      </c>
    </row>
    <row r="2982" spans="1:2" x14ac:dyDescent="0.25">
      <c r="A2982">
        <v>681221</v>
      </c>
      <c r="B2982">
        <v>78</v>
      </c>
    </row>
    <row r="2983" spans="1:2" x14ac:dyDescent="0.25">
      <c r="A2983">
        <v>681234</v>
      </c>
      <c r="B2983">
        <v>69</v>
      </c>
    </row>
    <row r="2984" spans="1:2" x14ac:dyDescent="0.25">
      <c r="A2984">
        <v>681236</v>
      </c>
      <c r="B2984">
        <v>73</v>
      </c>
    </row>
    <row r="2985" spans="1:2" x14ac:dyDescent="0.25">
      <c r="A2985">
        <v>681246</v>
      </c>
      <c r="B2985">
        <v>77</v>
      </c>
    </row>
    <row r="2986" spans="1:2" x14ac:dyDescent="0.25">
      <c r="A2986">
        <v>681252</v>
      </c>
      <c r="B2986">
        <v>75</v>
      </c>
    </row>
    <row r="2987" spans="1:2" x14ac:dyDescent="0.25">
      <c r="A2987">
        <v>681256</v>
      </c>
      <c r="B2987">
        <v>75</v>
      </c>
    </row>
    <row r="2988" spans="1:2" x14ac:dyDescent="0.25">
      <c r="A2988">
        <v>681273</v>
      </c>
      <c r="B2988">
        <v>75</v>
      </c>
    </row>
    <row r="2989" spans="1:2" x14ac:dyDescent="0.25">
      <c r="A2989">
        <v>681275</v>
      </c>
      <c r="B2989">
        <v>72</v>
      </c>
    </row>
    <row r="2990" spans="1:2" x14ac:dyDescent="0.25">
      <c r="A2990">
        <v>681282</v>
      </c>
      <c r="B2990">
        <v>71</v>
      </c>
    </row>
    <row r="2991" spans="1:2" x14ac:dyDescent="0.25">
      <c r="A2991">
        <v>681289</v>
      </c>
      <c r="B2991">
        <v>76</v>
      </c>
    </row>
    <row r="2992" spans="1:2" x14ac:dyDescent="0.25">
      <c r="A2992">
        <v>681293</v>
      </c>
      <c r="B2992">
        <v>74</v>
      </c>
    </row>
    <row r="2993" spans="1:2" x14ac:dyDescent="0.25">
      <c r="A2993">
        <v>681294</v>
      </c>
      <c r="B2993">
        <v>77</v>
      </c>
    </row>
    <row r="2994" spans="1:2" x14ac:dyDescent="0.25">
      <c r="A2994">
        <v>681298</v>
      </c>
      <c r="B2994">
        <v>73</v>
      </c>
    </row>
    <row r="2995" spans="1:2" x14ac:dyDescent="0.25">
      <c r="A2995">
        <v>681301</v>
      </c>
      <c r="B2995">
        <v>72</v>
      </c>
    </row>
    <row r="2996" spans="1:2" x14ac:dyDescent="0.25">
      <c r="A2996">
        <v>681306</v>
      </c>
      <c r="B2996">
        <v>76</v>
      </c>
    </row>
    <row r="2997" spans="1:2" x14ac:dyDescent="0.25">
      <c r="A2997">
        <v>681310</v>
      </c>
      <c r="B2997">
        <v>73</v>
      </c>
    </row>
    <row r="2998" spans="1:2" x14ac:dyDescent="0.25">
      <c r="A2998">
        <v>681313</v>
      </c>
      <c r="B2998">
        <v>74</v>
      </c>
    </row>
    <row r="2999" spans="1:2" x14ac:dyDescent="0.25">
      <c r="A2999">
        <v>681315</v>
      </c>
      <c r="B2999">
        <v>78</v>
      </c>
    </row>
    <row r="3000" spans="1:2" x14ac:dyDescent="0.25">
      <c r="A3000">
        <v>681320</v>
      </c>
      <c r="B3000">
        <v>74</v>
      </c>
    </row>
    <row r="3001" spans="1:2" x14ac:dyDescent="0.25">
      <c r="A3001">
        <v>681322</v>
      </c>
      <c r="B3001">
        <v>74</v>
      </c>
    </row>
    <row r="3002" spans="1:2" x14ac:dyDescent="0.25">
      <c r="A3002">
        <v>681324</v>
      </c>
      <c r="B3002">
        <v>75</v>
      </c>
    </row>
    <row r="3003" spans="1:2" x14ac:dyDescent="0.25">
      <c r="A3003">
        <v>681328</v>
      </c>
      <c r="B3003">
        <v>75</v>
      </c>
    </row>
    <row r="3004" spans="1:2" x14ac:dyDescent="0.25">
      <c r="A3004">
        <v>681343</v>
      </c>
      <c r="B3004">
        <v>76</v>
      </c>
    </row>
    <row r="3005" spans="1:2" x14ac:dyDescent="0.25">
      <c r="A3005">
        <v>681347</v>
      </c>
      <c r="B3005">
        <v>73</v>
      </c>
    </row>
    <row r="3006" spans="1:2" x14ac:dyDescent="0.25">
      <c r="A3006">
        <v>681348</v>
      </c>
      <c r="B3006">
        <v>72</v>
      </c>
    </row>
    <row r="3007" spans="1:2" x14ac:dyDescent="0.25">
      <c r="A3007">
        <v>681363</v>
      </c>
      <c r="B3007">
        <v>78</v>
      </c>
    </row>
    <row r="3008" spans="1:2" x14ac:dyDescent="0.25">
      <c r="A3008">
        <v>681365</v>
      </c>
      <c r="B3008">
        <v>74</v>
      </c>
    </row>
    <row r="3009" spans="1:2" x14ac:dyDescent="0.25">
      <c r="A3009">
        <v>681369</v>
      </c>
      <c r="B3009">
        <v>76</v>
      </c>
    </row>
    <row r="3010" spans="1:2" x14ac:dyDescent="0.25">
      <c r="A3010">
        <v>681387</v>
      </c>
      <c r="B3010">
        <v>75</v>
      </c>
    </row>
    <row r="3011" spans="1:2" x14ac:dyDescent="0.25">
      <c r="A3011">
        <v>681388</v>
      </c>
      <c r="B3011">
        <v>73</v>
      </c>
    </row>
    <row r="3012" spans="1:2" x14ac:dyDescent="0.25">
      <c r="A3012">
        <v>681391</v>
      </c>
      <c r="B3012">
        <v>74</v>
      </c>
    </row>
    <row r="3013" spans="1:2" x14ac:dyDescent="0.25">
      <c r="A3013">
        <v>681392</v>
      </c>
      <c r="B3013">
        <v>75</v>
      </c>
    </row>
    <row r="3014" spans="1:2" x14ac:dyDescent="0.25">
      <c r="A3014">
        <v>681401</v>
      </c>
      <c r="B3014">
        <v>75</v>
      </c>
    </row>
    <row r="3015" spans="1:2" x14ac:dyDescent="0.25">
      <c r="A3015">
        <v>681402</v>
      </c>
      <c r="B3015">
        <v>73</v>
      </c>
    </row>
    <row r="3016" spans="1:2" x14ac:dyDescent="0.25">
      <c r="A3016">
        <v>681404</v>
      </c>
      <c r="B3016">
        <v>73</v>
      </c>
    </row>
    <row r="3017" spans="1:2" x14ac:dyDescent="0.25">
      <c r="A3017">
        <v>681405</v>
      </c>
      <c r="B3017">
        <v>77</v>
      </c>
    </row>
    <row r="3018" spans="1:2" x14ac:dyDescent="0.25">
      <c r="A3018">
        <v>681407</v>
      </c>
      <c r="B3018">
        <v>75</v>
      </c>
    </row>
    <row r="3019" spans="1:2" x14ac:dyDescent="0.25">
      <c r="A3019">
        <v>681408</v>
      </c>
      <c r="B3019">
        <v>75</v>
      </c>
    </row>
    <row r="3020" spans="1:2" x14ac:dyDescent="0.25">
      <c r="A3020">
        <v>681410</v>
      </c>
      <c r="B3020">
        <v>73</v>
      </c>
    </row>
    <row r="3021" spans="1:2" x14ac:dyDescent="0.25">
      <c r="A3021">
        <v>681411</v>
      </c>
      <c r="B3021">
        <v>75</v>
      </c>
    </row>
    <row r="3022" spans="1:2" x14ac:dyDescent="0.25">
      <c r="A3022">
        <v>681415</v>
      </c>
      <c r="B3022">
        <v>75</v>
      </c>
    </row>
    <row r="3023" spans="1:2" x14ac:dyDescent="0.25">
      <c r="A3023">
        <v>681417</v>
      </c>
      <c r="B3023">
        <v>76</v>
      </c>
    </row>
    <row r="3024" spans="1:2" x14ac:dyDescent="0.25">
      <c r="A3024">
        <v>681423</v>
      </c>
      <c r="B3024">
        <v>74</v>
      </c>
    </row>
    <row r="3025" spans="1:2" x14ac:dyDescent="0.25">
      <c r="A3025">
        <v>681432</v>
      </c>
      <c r="B3025">
        <v>80</v>
      </c>
    </row>
    <row r="3026" spans="1:2" x14ac:dyDescent="0.25">
      <c r="A3026">
        <v>681434</v>
      </c>
      <c r="B3026">
        <v>75</v>
      </c>
    </row>
    <row r="3027" spans="1:2" x14ac:dyDescent="0.25">
      <c r="A3027">
        <v>681439</v>
      </c>
      <c r="B3027">
        <v>72</v>
      </c>
    </row>
    <row r="3028" spans="1:2" x14ac:dyDescent="0.25">
      <c r="A3028">
        <v>681443</v>
      </c>
      <c r="B3028">
        <v>72</v>
      </c>
    </row>
    <row r="3029" spans="1:2" x14ac:dyDescent="0.25">
      <c r="A3029">
        <v>681448</v>
      </c>
      <c r="B3029">
        <v>75</v>
      </c>
    </row>
    <row r="3030" spans="1:2" x14ac:dyDescent="0.25">
      <c r="A3030">
        <v>681449</v>
      </c>
      <c r="B3030">
        <v>80</v>
      </c>
    </row>
    <row r="3031" spans="1:2" x14ac:dyDescent="0.25">
      <c r="A3031">
        <v>681450</v>
      </c>
      <c r="B3031">
        <v>73</v>
      </c>
    </row>
    <row r="3032" spans="1:2" x14ac:dyDescent="0.25">
      <c r="A3032">
        <v>681457</v>
      </c>
      <c r="B3032">
        <v>72</v>
      </c>
    </row>
    <row r="3033" spans="1:2" x14ac:dyDescent="0.25">
      <c r="A3033">
        <v>681458</v>
      </c>
      <c r="B3033">
        <v>73</v>
      </c>
    </row>
    <row r="3034" spans="1:2" x14ac:dyDescent="0.25">
      <c r="A3034">
        <v>681459</v>
      </c>
      <c r="B3034">
        <v>72</v>
      </c>
    </row>
    <row r="3035" spans="1:2" x14ac:dyDescent="0.25">
      <c r="A3035">
        <v>681462</v>
      </c>
      <c r="B3035">
        <v>73</v>
      </c>
    </row>
    <row r="3036" spans="1:2" x14ac:dyDescent="0.25">
      <c r="A3036">
        <v>681463</v>
      </c>
      <c r="B3036">
        <v>75</v>
      </c>
    </row>
    <row r="3037" spans="1:2" x14ac:dyDescent="0.25">
      <c r="A3037">
        <v>681464</v>
      </c>
      <c r="B3037">
        <v>74</v>
      </c>
    </row>
    <row r="3038" spans="1:2" x14ac:dyDescent="0.25">
      <c r="A3038">
        <v>681466</v>
      </c>
      <c r="B3038">
        <v>73</v>
      </c>
    </row>
    <row r="3039" spans="1:2" x14ac:dyDescent="0.25">
      <c r="A3039">
        <v>681473</v>
      </c>
      <c r="B3039">
        <v>78</v>
      </c>
    </row>
    <row r="3040" spans="1:2" x14ac:dyDescent="0.25">
      <c r="A3040">
        <v>681475</v>
      </c>
      <c r="B3040">
        <v>76</v>
      </c>
    </row>
    <row r="3041" spans="1:2" x14ac:dyDescent="0.25">
      <c r="A3041">
        <v>681484</v>
      </c>
      <c r="B3041">
        <v>73</v>
      </c>
    </row>
    <row r="3042" spans="1:2" x14ac:dyDescent="0.25">
      <c r="A3042">
        <v>681487</v>
      </c>
      <c r="B3042">
        <v>72</v>
      </c>
    </row>
    <row r="3043" spans="1:2" x14ac:dyDescent="0.25">
      <c r="A3043">
        <v>681489</v>
      </c>
      <c r="B3043">
        <v>73</v>
      </c>
    </row>
    <row r="3044" spans="1:2" x14ac:dyDescent="0.25">
      <c r="A3044">
        <v>681493</v>
      </c>
      <c r="B3044">
        <v>72</v>
      </c>
    </row>
    <row r="3045" spans="1:2" x14ac:dyDescent="0.25">
      <c r="A3045">
        <v>681501</v>
      </c>
      <c r="B3045">
        <v>75</v>
      </c>
    </row>
    <row r="3046" spans="1:2" x14ac:dyDescent="0.25">
      <c r="A3046">
        <v>681503</v>
      </c>
      <c r="B3046">
        <v>73</v>
      </c>
    </row>
    <row r="3047" spans="1:2" x14ac:dyDescent="0.25">
      <c r="A3047">
        <v>681505</v>
      </c>
      <c r="B3047">
        <v>75</v>
      </c>
    </row>
    <row r="3048" spans="1:2" x14ac:dyDescent="0.25">
      <c r="A3048">
        <v>681508</v>
      </c>
      <c r="B3048">
        <v>69</v>
      </c>
    </row>
    <row r="3049" spans="1:2" x14ac:dyDescent="0.25">
      <c r="A3049">
        <v>681517</v>
      </c>
      <c r="B3049">
        <v>77</v>
      </c>
    </row>
    <row r="3050" spans="1:2" x14ac:dyDescent="0.25">
      <c r="A3050">
        <v>681520</v>
      </c>
      <c r="B3050">
        <v>77</v>
      </c>
    </row>
    <row r="3051" spans="1:2" x14ac:dyDescent="0.25">
      <c r="A3051">
        <v>681533</v>
      </c>
      <c r="B3051">
        <v>71</v>
      </c>
    </row>
    <row r="3052" spans="1:2" x14ac:dyDescent="0.25">
      <c r="A3052">
        <v>681538</v>
      </c>
      <c r="B3052">
        <v>70</v>
      </c>
    </row>
    <row r="3053" spans="1:2" x14ac:dyDescent="0.25">
      <c r="A3053">
        <v>681539</v>
      </c>
      <c r="B3053">
        <v>72</v>
      </c>
    </row>
    <row r="3054" spans="1:2" x14ac:dyDescent="0.25">
      <c r="A3054">
        <v>681544</v>
      </c>
      <c r="B3054">
        <v>72</v>
      </c>
    </row>
    <row r="3055" spans="1:2" x14ac:dyDescent="0.25">
      <c r="A3055">
        <v>681548</v>
      </c>
      <c r="B3055">
        <v>72</v>
      </c>
    </row>
    <row r="3056" spans="1:2" x14ac:dyDescent="0.25">
      <c r="A3056">
        <v>681553</v>
      </c>
      <c r="B3056">
        <v>78</v>
      </c>
    </row>
    <row r="3057" spans="1:2" x14ac:dyDescent="0.25">
      <c r="A3057">
        <v>681555</v>
      </c>
      <c r="B3057">
        <v>72</v>
      </c>
    </row>
    <row r="3058" spans="1:2" x14ac:dyDescent="0.25">
      <c r="A3058">
        <v>681571</v>
      </c>
      <c r="B3058">
        <v>76</v>
      </c>
    </row>
    <row r="3059" spans="1:2" x14ac:dyDescent="0.25">
      <c r="A3059">
        <v>681579</v>
      </c>
      <c r="B3059">
        <v>74</v>
      </c>
    </row>
    <row r="3060" spans="1:2" x14ac:dyDescent="0.25">
      <c r="A3060">
        <v>681584</v>
      </c>
      <c r="B3060">
        <v>73</v>
      </c>
    </row>
    <row r="3061" spans="1:2" x14ac:dyDescent="0.25">
      <c r="A3061">
        <v>681585</v>
      </c>
      <c r="B3061">
        <v>76</v>
      </c>
    </row>
    <row r="3062" spans="1:2" x14ac:dyDescent="0.25">
      <c r="A3062">
        <v>681592</v>
      </c>
      <c r="B3062">
        <v>73</v>
      </c>
    </row>
    <row r="3063" spans="1:2" x14ac:dyDescent="0.25">
      <c r="A3063">
        <v>681597</v>
      </c>
      <c r="B3063">
        <v>73</v>
      </c>
    </row>
    <row r="3064" spans="1:2" x14ac:dyDescent="0.25">
      <c r="A3064">
        <v>681603</v>
      </c>
      <c r="B3064">
        <v>75</v>
      </c>
    </row>
    <row r="3065" spans="1:2" x14ac:dyDescent="0.25">
      <c r="A3065">
        <v>681609</v>
      </c>
      <c r="B3065">
        <v>73</v>
      </c>
    </row>
    <row r="3066" spans="1:2" x14ac:dyDescent="0.25">
      <c r="A3066">
        <v>681617</v>
      </c>
      <c r="B3066">
        <v>72</v>
      </c>
    </row>
    <row r="3067" spans="1:2" x14ac:dyDescent="0.25">
      <c r="A3067">
        <v>681619</v>
      </c>
      <c r="B3067">
        <v>72</v>
      </c>
    </row>
    <row r="3068" spans="1:2" x14ac:dyDescent="0.25">
      <c r="A3068">
        <v>681626</v>
      </c>
      <c r="B3068">
        <v>72</v>
      </c>
    </row>
    <row r="3069" spans="1:2" x14ac:dyDescent="0.25">
      <c r="A3069">
        <v>681631</v>
      </c>
      <c r="B3069">
        <v>77</v>
      </c>
    </row>
    <row r="3070" spans="1:2" x14ac:dyDescent="0.25">
      <c r="A3070">
        <v>681633</v>
      </c>
      <c r="B3070">
        <v>74</v>
      </c>
    </row>
    <row r="3071" spans="1:2" x14ac:dyDescent="0.25">
      <c r="A3071">
        <v>681641</v>
      </c>
      <c r="B3071">
        <v>74</v>
      </c>
    </row>
    <row r="3072" spans="1:2" x14ac:dyDescent="0.25">
      <c r="A3072">
        <v>681643</v>
      </c>
      <c r="B3072">
        <v>71</v>
      </c>
    </row>
    <row r="3073" spans="1:2" x14ac:dyDescent="0.25">
      <c r="A3073">
        <v>681644</v>
      </c>
      <c r="B3073">
        <v>73</v>
      </c>
    </row>
    <row r="3074" spans="1:2" x14ac:dyDescent="0.25">
      <c r="A3074">
        <v>681646</v>
      </c>
      <c r="B3074">
        <v>72</v>
      </c>
    </row>
    <row r="3075" spans="1:2" x14ac:dyDescent="0.25">
      <c r="A3075">
        <v>681659</v>
      </c>
      <c r="B3075">
        <v>71</v>
      </c>
    </row>
    <row r="3076" spans="1:2" x14ac:dyDescent="0.25">
      <c r="A3076">
        <v>681668</v>
      </c>
      <c r="B3076">
        <v>70</v>
      </c>
    </row>
    <row r="3077" spans="1:2" x14ac:dyDescent="0.25">
      <c r="A3077">
        <v>681669</v>
      </c>
      <c r="B3077">
        <v>74</v>
      </c>
    </row>
    <row r="3078" spans="1:2" x14ac:dyDescent="0.25">
      <c r="A3078">
        <v>681671</v>
      </c>
      <c r="B3078">
        <v>74</v>
      </c>
    </row>
    <row r="3079" spans="1:2" x14ac:dyDescent="0.25">
      <c r="A3079">
        <v>681673</v>
      </c>
      <c r="B3079">
        <v>76</v>
      </c>
    </row>
    <row r="3080" spans="1:2" x14ac:dyDescent="0.25">
      <c r="A3080">
        <v>681676</v>
      </c>
      <c r="B3080">
        <v>72</v>
      </c>
    </row>
    <row r="3081" spans="1:2" x14ac:dyDescent="0.25">
      <c r="A3081">
        <v>681709</v>
      </c>
      <c r="B3081">
        <v>74</v>
      </c>
    </row>
    <row r="3082" spans="1:2" x14ac:dyDescent="0.25">
      <c r="A3082">
        <v>681710</v>
      </c>
      <c r="B3082">
        <v>74</v>
      </c>
    </row>
    <row r="3083" spans="1:2" x14ac:dyDescent="0.25">
      <c r="A3083">
        <v>681730</v>
      </c>
      <c r="B3083">
        <v>73</v>
      </c>
    </row>
    <row r="3084" spans="1:2" x14ac:dyDescent="0.25">
      <c r="A3084">
        <v>681732</v>
      </c>
      <c r="B3084">
        <v>73</v>
      </c>
    </row>
    <row r="3085" spans="1:2" x14ac:dyDescent="0.25">
      <c r="A3085">
        <v>681738</v>
      </c>
      <c r="B3085">
        <v>73</v>
      </c>
    </row>
    <row r="3086" spans="1:2" x14ac:dyDescent="0.25">
      <c r="A3086">
        <v>681739</v>
      </c>
      <c r="B3086">
        <v>74</v>
      </c>
    </row>
    <row r="3087" spans="1:2" x14ac:dyDescent="0.25">
      <c r="A3087">
        <v>681740</v>
      </c>
      <c r="B3087">
        <v>72</v>
      </c>
    </row>
    <row r="3088" spans="1:2" x14ac:dyDescent="0.25">
      <c r="A3088">
        <v>681744</v>
      </c>
      <c r="B3088">
        <v>79</v>
      </c>
    </row>
    <row r="3089" spans="1:2" x14ac:dyDescent="0.25">
      <c r="A3089">
        <v>681751</v>
      </c>
      <c r="B3089">
        <v>70</v>
      </c>
    </row>
    <row r="3090" spans="1:2" x14ac:dyDescent="0.25">
      <c r="A3090">
        <v>681753</v>
      </c>
      <c r="B3090">
        <v>68</v>
      </c>
    </row>
    <row r="3091" spans="1:2" x14ac:dyDescent="0.25">
      <c r="A3091">
        <v>681759</v>
      </c>
      <c r="B3091">
        <v>73</v>
      </c>
    </row>
    <row r="3092" spans="1:2" x14ac:dyDescent="0.25">
      <c r="A3092">
        <v>681776</v>
      </c>
      <c r="B3092">
        <v>73</v>
      </c>
    </row>
    <row r="3093" spans="1:2" x14ac:dyDescent="0.25">
      <c r="A3093">
        <v>681792</v>
      </c>
      <c r="B3093">
        <v>76</v>
      </c>
    </row>
    <row r="3094" spans="1:2" x14ac:dyDescent="0.25">
      <c r="A3094">
        <v>681795</v>
      </c>
      <c r="B3094">
        <v>75</v>
      </c>
    </row>
    <row r="3095" spans="1:2" x14ac:dyDescent="0.25">
      <c r="A3095">
        <v>681799</v>
      </c>
      <c r="B3095">
        <v>70</v>
      </c>
    </row>
    <row r="3096" spans="1:2" x14ac:dyDescent="0.25">
      <c r="A3096">
        <v>681803</v>
      </c>
      <c r="B3096">
        <v>75</v>
      </c>
    </row>
    <row r="3097" spans="1:2" x14ac:dyDescent="0.25">
      <c r="A3097">
        <v>681806</v>
      </c>
      <c r="B3097">
        <v>76</v>
      </c>
    </row>
    <row r="3098" spans="1:2" x14ac:dyDescent="0.25">
      <c r="A3098">
        <v>681807</v>
      </c>
      <c r="B3098">
        <v>72</v>
      </c>
    </row>
    <row r="3099" spans="1:2" x14ac:dyDescent="0.25">
      <c r="A3099">
        <v>681808</v>
      </c>
      <c r="B3099">
        <v>77</v>
      </c>
    </row>
    <row r="3100" spans="1:2" x14ac:dyDescent="0.25">
      <c r="A3100">
        <v>681810</v>
      </c>
      <c r="B3100">
        <v>72</v>
      </c>
    </row>
    <row r="3101" spans="1:2" x14ac:dyDescent="0.25">
      <c r="A3101">
        <v>681813</v>
      </c>
      <c r="B3101">
        <v>77</v>
      </c>
    </row>
    <row r="3102" spans="1:2" x14ac:dyDescent="0.25">
      <c r="A3102">
        <v>681815</v>
      </c>
      <c r="B3102">
        <v>76</v>
      </c>
    </row>
    <row r="3103" spans="1:2" x14ac:dyDescent="0.25">
      <c r="A3103">
        <v>681817</v>
      </c>
      <c r="B3103">
        <v>72</v>
      </c>
    </row>
    <row r="3104" spans="1:2" x14ac:dyDescent="0.25">
      <c r="A3104">
        <v>681823</v>
      </c>
      <c r="B3104">
        <v>75</v>
      </c>
    </row>
    <row r="3105" spans="1:2" x14ac:dyDescent="0.25">
      <c r="A3105">
        <v>681835</v>
      </c>
      <c r="B3105">
        <v>69</v>
      </c>
    </row>
    <row r="3106" spans="1:2" x14ac:dyDescent="0.25">
      <c r="A3106">
        <v>681839</v>
      </c>
      <c r="B3106">
        <v>73</v>
      </c>
    </row>
    <row r="3107" spans="1:2" x14ac:dyDescent="0.25">
      <c r="A3107">
        <v>681853</v>
      </c>
      <c r="B3107">
        <v>73</v>
      </c>
    </row>
    <row r="3108" spans="1:2" x14ac:dyDescent="0.25">
      <c r="A3108">
        <v>681854</v>
      </c>
      <c r="B3108">
        <v>78</v>
      </c>
    </row>
    <row r="3109" spans="1:2" x14ac:dyDescent="0.25">
      <c r="A3109">
        <v>681856</v>
      </c>
      <c r="B3109">
        <v>73</v>
      </c>
    </row>
    <row r="3110" spans="1:2" x14ac:dyDescent="0.25">
      <c r="A3110">
        <v>681857</v>
      </c>
      <c r="B3110">
        <v>73</v>
      </c>
    </row>
    <row r="3111" spans="1:2" x14ac:dyDescent="0.25">
      <c r="A3111">
        <v>681867</v>
      </c>
      <c r="B3111">
        <v>78</v>
      </c>
    </row>
    <row r="3112" spans="1:2" x14ac:dyDescent="0.25">
      <c r="A3112">
        <v>681869</v>
      </c>
      <c r="B3112">
        <v>72</v>
      </c>
    </row>
    <row r="3113" spans="1:2" x14ac:dyDescent="0.25">
      <c r="A3113">
        <v>681869</v>
      </c>
      <c r="B3113">
        <v>73</v>
      </c>
    </row>
    <row r="3114" spans="1:2" x14ac:dyDescent="0.25">
      <c r="A3114">
        <v>681870</v>
      </c>
      <c r="B3114">
        <v>76</v>
      </c>
    </row>
    <row r="3115" spans="1:2" x14ac:dyDescent="0.25">
      <c r="A3115">
        <v>681871</v>
      </c>
      <c r="B3115">
        <v>76</v>
      </c>
    </row>
    <row r="3116" spans="1:2" x14ac:dyDescent="0.25">
      <c r="A3116">
        <v>681875</v>
      </c>
      <c r="B3116">
        <v>78</v>
      </c>
    </row>
    <row r="3117" spans="1:2" x14ac:dyDescent="0.25">
      <c r="A3117">
        <v>681882</v>
      </c>
      <c r="B3117">
        <v>74</v>
      </c>
    </row>
    <row r="3118" spans="1:2" x14ac:dyDescent="0.25">
      <c r="A3118">
        <v>681885</v>
      </c>
      <c r="B3118">
        <v>73</v>
      </c>
    </row>
    <row r="3119" spans="1:2" x14ac:dyDescent="0.25">
      <c r="A3119">
        <v>681886</v>
      </c>
      <c r="B3119">
        <v>76</v>
      </c>
    </row>
    <row r="3120" spans="1:2" x14ac:dyDescent="0.25">
      <c r="A3120">
        <v>681890</v>
      </c>
      <c r="B3120">
        <v>74</v>
      </c>
    </row>
    <row r="3121" spans="1:2" x14ac:dyDescent="0.25">
      <c r="A3121">
        <v>681891</v>
      </c>
      <c r="B3121">
        <v>73</v>
      </c>
    </row>
    <row r="3122" spans="1:2" x14ac:dyDescent="0.25">
      <c r="A3122">
        <v>681892</v>
      </c>
      <c r="B3122">
        <v>76</v>
      </c>
    </row>
    <row r="3123" spans="1:2" x14ac:dyDescent="0.25">
      <c r="A3123">
        <v>681895</v>
      </c>
      <c r="B3123">
        <v>74</v>
      </c>
    </row>
    <row r="3124" spans="1:2" x14ac:dyDescent="0.25">
      <c r="A3124">
        <v>681896</v>
      </c>
      <c r="B3124">
        <v>74</v>
      </c>
    </row>
    <row r="3125" spans="1:2" x14ac:dyDescent="0.25">
      <c r="A3125">
        <v>681897</v>
      </c>
      <c r="B3125">
        <v>74</v>
      </c>
    </row>
    <row r="3126" spans="1:2" x14ac:dyDescent="0.25">
      <c r="A3126">
        <v>681902</v>
      </c>
      <c r="B3126">
        <v>78</v>
      </c>
    </row>
    <row r="3127" spans="1:2" x14ac:dyDescent="0.25">
      <c r="A3127">
        <v>681902</v>
      </c>
      <c r="B3127">
        <v>79</v>
      </c>
    </row>
    <row r="3128" spans="1:2" x14ac:dyDescent="0.25">
      <c r="A3128">
        <v>681903</v>
      </c>
      <c r="B3128">
        <v>78</v>
      </c>
    </row>
    <row r="3129" spans="1:2" x14ac:dyDescent="0.25">
      <c r="A3129">
        <v>681911</v>
      </c>
      <c r="B3129">
        <v>73</v>
      </c>
    </row>
    <row r="3130" spans="1:2" x14ac:dyDescent="0.25">
      <c r="A3130">
        <v>681916</v>
      </c>
      <c r="B3130">
        <v>74</v>
      </c>
    </row>
    <row r="3131" spans="1:2" x14ac:dyDescent="0.25">
      <c r="A3131">
        <v>681924</v>
      </c>
      <c r="B3131">
        <v>75</v>
      </c>
    </row>
    <row r="3132" spans="1:2" x14ac:dyDescent="0.25">
      <c r="A3132">
        <v>681930</v>
      </c>
      <c r="B3132">
        <v>75</v>
      </c>
    </row>
    <row r="3133" spans="1:2" x14ac:dyDescent="0.25">
      <c r="A3133">
        <v>681931</v>
      </c>
      <c r="B3133">
        <v>75</v>
      </c>
    </row>
    <row r="3134" spans="1:2" x14ac:dyDescent="0.25">
      <c r="A3134">
        <v>681938</v>
      </c>
      <c r="B3134">
        <v>74</v>
      </c>
    </row>
    <row r="3135" spans="1:2" x14ac:dyDescent="0.25">
      <c r="A3135">
        <v>681943</v>
      </c>
      <c r="B3135">
        <v>74</v>
      </c>
    </row>
    <row r="3136" spans="1:2" x14ac:dyDescent="0.25">
      <c r="A3136">
        <v>681946</v>
      </c>
      <c r="B3136">
        <v>79</v>
      </c>
    </row>
    <row r="3137" spans="1:2" x14ac:dyDescent="0.25">
      <c r="A3137">
        <v>681948</v>
      </c>
      <c r="B3137">
        <v>72</v>
      </c>
    </row>
    <row r="3138" spans="1:2" x14ac:dyDescent="0.25">
      <c r="A3138">
        <v>681958</v>
      </c>
      <c r="B3138">
        <v>71</v>
      </c>
    </row>
    <row r="3139" spans="1:2" x14ac:dyDescent="0.25">
      <c r="A3139">
        <v>681963</v>
      </c>
      <c r="B3139">
        <v>75</v>
      </c>
    </row>
    <row r="3140" spans="1:2" x14ac:dyDescent="0.25">
      <c r="A3140">
        <v>681973</v>
      </c>
      <c r="B3140">
        <v>76</v>
      </c>
    </row>
    <row r="3141" spans="1:2" x14ac:dyDescent="0.25">
      <c r="A3141">
        <v>681977</v>
      </c>
      <c r="B3141">
        <v>76</v>
      </c>
    </row>
    <row r="3142" spans="1:2" x14ac:dyDescent="0.25">
      <c r="A3142">
        <v>681979</v>
      </c>
      <c r="B3142">
        <v>71</v>
      </c>
    </row>
    <row r="3143" spans="1:2" x14ac:dyDescent="0.25">
      <c r="A3143">
        <v>681981</v>
      </c>
      <c r="B3143">
        <v>72</v>
      </c>
    </row>
    <row r="3144" spans="1:2" x14ac:dyDescent="0.25">
      <c r="A3144">
        <v>681982</v>
      </c>
      <c r="B3144">
        <v>72</v>
      </c>
    </row>
    <row r="3145" spans="1:2" x14ac:dyDescent="0.25">
      <c r="A3145">
        <v>681984</v>
      </c>
      <c r="B3145">
        <v>74</v>
      </c>
    </row>
    <row r="3146" spans="1:2" x14ac:dyDescent="0.25">
      <c r="A3146">
        <v>681987</v>
      </c>
      <c r="B3146">
        <v>71</v>
      </c>
    </row>
    <row r="3147" spans="1:2" x14ac:dyDescent="0.25">
      <c r="A3147">
        <v>681989</v>
      </c>
      <c r="B3147">
        <v>74</v>
      </c>
    </row>
    <row r="3148" spans="1:2" x14ac:dyDescent="0.25">
      <c r="A3148">
        <v>681991</v>
      </c>
      <c r="B3148">
        <v>76</v>
      </c>
    </row>
    <row r="3149" spans="1:2" x14ac:dyDescent="0.25">
      <c r="A3149">
        <v>681993</v>
      </c>
      <c r="B3149">
        <v>74</v>
      </c>
    </row>
    <row r="3150" spans="1:2" x14ac:dyDescent="0.25">
      <c r="A3150">
        <v>682002</v>
      </c>
      <c r="B3150">
        <v>75</v>
      </c>
    </row>
    <row r="3151" spans="1:2" x14ac:dyDescent="0.25">
      <c r="A3151">
        <v>682010</v>
      </c>
      <c r="B3151">
        <v>81</v>
      </c>
    </row>
    <row r="3152" spans="1:2" x14ac:dyDescent="0.25">
      <c r="A3152">
        <v>682011</v>
      </c>
      <c r="B3152">
        <v>73</v>
      </c>
    </row>
    <row r="3153" spans="1:2" x14ac:dyDescent="0.25">
      <c r="A3153">
        <v>682015</v>
      </c>
      <c r="B3153">
        <v>79</v>
      </c>
    </row>
    <row r="3154" spans="1:2" x14ac:dyDescent="0.25">
      <c r="A3154">
        <v>682016</v>
      </c>
      <c r="B3154">
        <v>75</v>
      </c>
    </row>
    <row r="3155" spans="1:2" x14ac:dyDescent="0.25">
      <c r="A3155">
        <v>682017</v>
      </c>
      <c r="B3155">
        <v>78</v>
      </c>
    </row>
    <row r="3156" spans="1:2" x14ac:dyDescent="0.25">
      <c r="A3156">
        <v>682023</v>
      </c>
      <c r="B3156">
        <v>77</v>
      </c>
    </row>
    <row r="3157" spans="1:2" x14ac:dyDescent="0.25">
      <c r="A3157">
        <v>682027</v>
      </c>
      <c r="B3157">
        <v>75</v>
      </c>
    </row>
    <row r="3158" spans="1:2" x14ac:dyDescent="0.25">
      <c r="A3158">
        <v>682029</v>
      </c>
      <c r="B3158">
        <v>73</v>
      </c>
    </row>
    <row r="3159" spans="1:2" x14ac:dyDescent="0.25">
      <c r="A3159">
        <v>682034</v>
      </c>
      <c r="B3159">
        <v>77</v>
      </c>
    </row>
    <row r="3160" spans="1:2" x14ac:dyDescent="0.25">
      <c r="A3160">
        <v>682035</v>
      </c>
      <c r="B3160">
        <v>71</v>
      </c>
    </row>
    <row r="3161" spans="1:2" x14ac:dyDescent="0.25">
      <c r="A3161">
        <v>682044</v>
      </c>
      <c r="B3161">
        <v>73</v>
      </c>
    </row>
    <row r="3162" spans="1:2" x14ac:dyDescent="0.25">
      <c r="A3162">
        <v>682051</v>
      </c>
      <c r="B3162">
        <v>72</v>
      </c>
    </row>
    <row r="3163" spans="1:2" x14ac:dyDescent="0.25">
      <c r="A3163">
        <v>682052</v>
      </c>
      <c r="B3163">
        <v>76</v>
      </c>
    </row>
    <row r="3164" spans="1:2" x14ac:dyDescent="0.25">
      <c r="A3164">
        <v>682059</v>
      </c>
      <c r="B3164">
        <v>75</v>
      </c>
    </row>
    <row r="3165" spans="1:2" x14ac:dyDescent="0.25">
      <c r="A3165">
        <v>682064</v>
      </c>
      <c r="B3165">
        <v>75</v>
      </c>
    </row>
    <row r="3166" spans="1:2" x14ac:dyDescent="0.25">
      <c r="A3166">
        <v>682072</v>
      </c>
      <c r="B3166">
        <v>77</v>
      </c>
    </row>
    <row r="3167" spans="1:2" x14ac:dyDescent="0.25">
      <c r="A3167">
        <v>682073</v>
      </c>
      <c r="B3167">
        <v>78</v>
      </c>
    </row>
    <row r="3168" spans="1:2" x14ac:dyDescent="0.25">
      <c r="A3168">
        <v>682077</v>
      </c>
      <c r="B3168">
        <v>76</v>
      </c>
    </row>
    <row r="3169" spans="1:2" x14ac:dyDescent="0.25">
      <c r="A3169">
        <v>682087</v>
      </c>
      <c r="B3169">
        <v>73</v>
      </c>
    </row>
    <row r="3170" spans="1:2" x14ac:dyDescent="0.25">
      <c r="A3170">
        <v>682106</v>
      </c>
      <c r="B3170">
        <v>73</v>
      </c>
    </row>
    <row r="3171" spans="1:2" x14ac:dyDescent="0.25">
      <c r="A3171">
        <v>682118</v>
      </c>
      <c r="B3171">
        <v>72</v>
      </c>
    </row>
    <row r="3172" spans="1:2" x14ac:dyDescent="0.25">
      <c r="A3172">
        <v>682120</v>
      </c>
      <c r="B3172">
        <v>78</v>
      </c>
    </row>
    <row r="3173" spans="1:2" x14ac:dyDescent="0.25">
      <c r="A3173">
        <v>682126</v>
      </c>
      <c r="B3173">
        <v>76</v>
      </c>
    </row>
    <row r="3174" spans="1:2" x14ac:dyDescent="0.25">
      <c r="A3174">
        <v>682132</v>
      </c>
      <c r="B3174">
        <v>76</v>
      </c>
    </row>
    <row r="3175" spans="1:2" x14ac:dyDescent="0.25">
      <c r="A3175">
        <v>682144</v>
      </c>
      <c r="B3175">
        <v>77</v>
      </c>
    </row>
    <row r="3176" spans="1:2" x14ac:dyDescent="0.25">
      <c r="A3176">
        <v>682153</v>
      </c>
      <c r="B3176">
        <v>74</v>
      </c>
    </row>
    <row r="3177" spans="1:2" x14ac:dyDescent="0.25">
      <c r="A3177">
        <v>682154</v>
      </c>
      <c r="B3177">
        <v>75</v>
      </c>
    </row>
    <row r="3178" spans="1:2" x14ac:dyDescent="0.25">
      <c r="A3178">
        <v>682163</v>
      </c>
      <c r="B3178">
        <v>72</v>
      </c>
    </row>
    <row r="3179" spans="1:2" x14ac:dyDescent="0.25">
      <c r="A3179">
        <v>682171</v>
      </c>
      <c r="B3179">
        <v>74</v>
      </c>
    </row>
    <row r="3180" spans="1:2" x14ac:dyDescent="0.25">
      <c r="A3180">
        <v>682175</v>
      </c>
      <c r="B3180">
        <v>76</v>
      </c>
    </row>
    <row r="3181" spans="1:2" x14ac:dyDescent="0.25">
      <c r="A3181">
        <v>682183</v>
      </c>
      <c r="B3181">
        <v>69</v>
      </c>
    </row>
    <row r="3182" spans="1:2" x14ac:dyDescent="0.25">
      <c r="A3182">
        <v>682191</v>
      </c>
      <c r="B3182">
        <v>72</v>
      </c>
    </row>
    <row r="3183" spans="1:2" x14ac:dyDescent="0.25">
      <c r="A3183">
        <v>682193</v>
      </c>
      <c r="B3183">
        <v>72</v>
      </c>
    </row>
    <row r="3184" spans="1:2" x14ac:dyDescent="0.25">
      <c r="A3184">
        <v>682200</v>
      </c>
      <c r="B3184">
        <v>71</v>
      </c>
    </row>
    <row r="3185" spans="1:2" x14ac:dyDescent="0.25">
      <c r="A3185">
        <v>682201</v>
      </c>
      <c r="B3185">
        <v>73</v>
      </c>
    </row>
    <row r="3186" spans="1:2" x14ac:dyDescent="0.25">
      <c r="A3186">
        <v>682202</v>
      </c>
      <c r="B3186">
        <v>73</v>
      </c>
    </row>
    <row r="3187" spans="1:2" x14ac:dyDescent="0.25">
      <c r="A3187">
        <v>682225</v>
      </c>
      <c r="B3187">
        <v>80</v>
      </c>
    </row>
    <row r="3188" spans="1:2" x14ac:dyDescent="0.25">
      <c r="A3188">
        <v>682227</v>
      </c>
      <c r="B3188">
        <v>78</v>
      </c>
    </row>
    <row r="3189" spans="1:2" x14ac:dyDescent="0.25">
      <c r="A3189">
        <v>682240</v>
      </c>
      <c r="B3189">
        <v>76</v>
      </c>
    </row>
    <row r="3190" spans="1:2" x14ac:dyDescent="0.25">
      <c r="A3190">
        <v>682243</v>
      </c>
      <c r="B3190">
        <v>74</v>
      </c>
    </row>
    <row r="3191" spans="1:2" x14ac:dyDescent="0.25">
      <c r="A3191">
        <v>682247</v>
      </c>
      <c r="B3191">
        <v>79</v>
      </c>
    </row>
    <row r="3192" spans="1:2" x14ac:dyDescent="0.25">
      <c r="A3192">
        <v>682251</v>
      </c>
      <c r="B3192">
        <v>72</v>
      </c>
    </row>
    <row r="3193" spans="1:2" x14ac:dyDescent="0.25">
      <c r="A3193">
        <v>682254</v>
      </c>
      <c r="B3193">
        <v>74</v>
      </c>
    </row>
    <row r="3194" spans="1:2" x14ac:dyDescent="0.25">
      <c r="A3194">
        <v>682255</v>
      </c>
      <c r="B3194">
        <v>75</v>
      </c>
    </row>
    <row r="3195" spans="1:2" x14ac:dyDescent="0.25">
      <c r="A3195">
        <v>682263</v>
      </c>
      <c r="B3195">
        <v>70</v>
      </c>
    </row>
    <row r="3196" spans="1:2" x14ac:dyDescent="0.25">
      <c r="A3196">
        <v>682266</v>
      </c>
      <c r="B3196">
        <v>69</v>
      </c>
    </row>
    <row r="3197" spans="1:2" x14ac:dyDescent="0.25">
      <c r="A3197">
        <v>682274</v>
      </c>
      <c r="B3197">
        <v>73</v>
      </c>
    </row>
    <row r="3198" spans="1:2" x14ac:dyDescent="0.25">
      <c r="A3198">
        <v>682284</v>
      </c>
      <c r="B3198">
        <v>70</v>
      </c>
    </row>
    <row r="3199" spans="1:2" x14ac:dyDescent="0.25">
      <c r="A3199">
        <v>682418</v>
      </c>
      <c r="B3199">
        <v>76</v>
      </c>
    </row>
    <row r="3200" spans="1:2" x14ac:dyDescent="0.25">
      <c r="A3200">
        <v>682424</v>
      </c>
      <c r="B3200">
        <v>68</v>
      </c>
    </row>
    <row r="3201" spans="1:2" x14ac:dyDescent="0.25">
      <c r="A3201">
        <v>682445</v>
      </c>
      <c r="B3201">
        <v>72</v>
      </c>
    </row>
    <row r="3202" spans="1:2" x14ac:dyDescent="0.25">
      <c r="A3202">
        <v>682448</v>
      </c>
      <c r="B3202">
        <v>76</v>
      </c>
    </row>
    <row r="3203" spans="1:2" x14ac:dyDescent="0.25">
      <c r="A3203">
        <v>682451</v>
      </c>
      <c r="B3203">
        <v>71</v>
      </c>
    </row>
    <row r="3204" spans="1:2" x14ac:dyDescent="0.25">
      <c r="A3204">
        <v>682489</v>
      </c>
      <c r="B3204">
        <v>75</v>
      </c>
    </row>
    <row r="3205" spans="1:2" x14ac:dyDescent="0.25">
      <c r="A3205">
        <v>682494</v>
      </c>
      <c r="B3205">
        <v>76</v>
      </c>
    </row>
    <row r="3206" spans="1:2" x14ac:dyDescent="0.25">
      <c r="A3206">
        <v>682496</v>
      </c>
      <c r="B3206">
        <v>77</v>
      </c>
    </row>
    <row r="3207" spans="1:2" x14ac:dyDescent="0.25">
      <c r="A3207">
        <v>682503</v>
      </c>
      <c r="B3207">
        <v>75</v>
      </c>
    </row>
    <row r="3208" spans="1:2" x14ac:dyDescent="0.25">
      <c r="A3208">
        <v>682528</v>
      </c>
      <c r="B3208">
        <v>75</v>
      </c>
    </row>
    <row r="3209" spans="1:2" x14ac:dyDescent="0.25">
      <c r="A3209">
        <v>682549</v>
      </c>
      <c r="B3209">
        <v>74</v>
      </c>
    </row>
    <row r="3210" spans="1:2" x14ac:dyDescent="0.25">
      <c r="A3210">
        <v>682551</v>
      </c>
      <c r="B3210">
        <v>72</v>
      </c>
    </row>
    <row r="3211" spans="1:2" x14ac:dyDescent="0.25">
      <c r="A3211">
        <v>682595</v>
      </c>
      <c r="B3211">
        <v>73</v>
      </c>
    </row>
    <row r="3212" spans="1:2" x14ac:dyDescent="0.25">
      <c r="A3212">
        <v>682607</v>
      </c>
      <c r="B3212">
        <v>71</v>
      </c>
    </row>
    <row r="3213" spans="1:2" x14ac:dyDescent="0.25">
      <c r="A3213">
        <v>682608</v>
      </c>
      <c r="B3213">
        <v>76</v>
      </c>
    </row>
    <row r="3214" spans="1:2" x14ac:dyDescent="0.25">
      <c r="A3214">
        <v>682609</v>
      </c>
      <c r="B3214">
        <v>75</v>
      </c>
    </row>
    <row r="3215" spans="1:2" x14ac:dyDescent="0.25">
      <c r="A3215">
        <v>682610</v>
      </c>
      <c r="B3215">
        <v>74</v>
      </c>
    </row>
    <row r="3216" spans="1:2" x14ac:dyDescent="0.25">
      <c r="A3216">
        <v>682615</v>
      </c>
      <c r="B3216">
        <v>77</v>
      </c>
    </row>
    <row r="3217" spans="1:2" x14ac:dyDescent="0.25">
      <c r="A3217">
        <v>682620</v>
      </c>
      <c r="B3217">
        <v>73</v>
      </c>
    </row>
    <row r="3218" spans="1:2" x14ac:dyDescent="0.25">
      <c r="A3218">
        <v>682621</v>
      </c>
      <c r="B3218">
        <v>75</v>
      </c>
    </row>
    <row r="3219" spans="1:2" x14ac:dyDescent="0.25">
      <c r="A3219">
        <v>682623</v>
      </c>
      <c r="B3219">
        <v>72</v>
      </c>
    </row>
    <row r="3220" spans="1:2" x14ac:dyDescent="0.25">
      <c r="A3220">
        <v>682624</v>
      </c>
      <c r="B3220">
        <v>75</v>
      </c>
    </row>
    <row r="3221" spans="1:2" x14ac:dyDescent="0.25">
      <c r="A3221">
        <v>682630</v>
      </c>
      <c r="B3221">
        <v>73</v>
      </c>
    </row>
    <row r="3222" spans="1:2" x14ac:dyDescent="0.25">
      <c r="A3222">
        <v>682640</v>
      </c>
      <c r="B3222">
        <v>74</v>
      </c>
    </row>
    <row r="3223" spans="1:2" x14ac:dyDescent="0.25">
      <c r="A3223">
        <v>682642</v>
      </c>
      <c r="B3223">
        <v>73</v>
      </c>
    </row>
    <row r="3224" spans="1:2" x14ac:dyDescent="0.25">
      <c r="A3224">
        <v>682644</v>
      </c>
      <c r="B3224">
        <v>74</v>
      </c>
    </row>
    <row r="3225" spans="1:2" x14ac:dyDescent="0.25">
      <c r="A3225">
        <v>682645</v>
      </c>
      <c r="B3225">
        <v>73</v>
      </c>
    </row>
    <row r="3226" spans="1:2" x14ac:dyDescent="0.25">
      <c r="A3226">
        <v>682652</v>
      </c>
      <c r="B3226">
        <v>76</v>
      </c>
    </row>
    <row r="3227" spans="1:2" x14ac:dyDescent="0.25">
      <c r="A3227">
        <v>682660</v>
      </c>
      <c r="B3227">
        <v>74</v>
      </c>
    </row>
    <row r="3228" spans="1:2" x14ac:dyDescent="0.25">
      <c r="A3228">
        <v>682684</v>
      </c>
      <c r="B3228">
        <v>72</v>
      </c>
    </row>
    <row r="3229" spans="1:2" x14ac:dyDescent="0.25">
      <c r="A3229">
        <v>682695</v>
      </c>
      <c r="B3229">
        <v>70</v>
      </c>
    </row>
    <row r="3230" spans="1:2" x14ac:dyDescent="0.25">
      <c r="A3230">
        <v>682697</v>
      </c>
      <c r="B3230">
        <v>75</v>
      </c>
    </row>
    <row r="3231" spans="1:2" x14ac:dyDescent="0.25">
      <c r="A3231">
        <v>682712</v>
      </c>
      <c r="B3231">
        <v>72</v>
      </c>
    </row>
    <row r="3232" spans="1:2" x14ac:dyDescent="0.25">
      <c r="A3232">
        <v>682718</v>
      </c>
      <c r="B3232">
        <v>73</v>
      </c>
    </row>
    <row r="3233" spans="1:2" x14ac:dyDescent="0.25">
      <c r="A3233">
        <v>682719</v>
      </c>
      <c r="B3233">
        <v>71</v>
      </c>
    </row>
    <row r="3234" spans="1:2" x14ac:dyDescent="0.25">
      <c r="A3234">
        <v>682724</v>
      </c>
      <c r="B3234">
        <v>75</v>
      </c>
    </row>
    <row r="3235" spans="1:2" x14ac:dyDescent="0.25">
      <c r="A3235">
        <v>682731</v>
      </c>
      <c r="B3235">
        <v>71</v>
      </c>
    </row>
    <row r="3236" spans="1:2" x14ac:dyDescent="0.25">
      <c r="A3236">
        <v>682735</v>
      </c>
      <c r="B3236">
        <v>73</v>
      </c>
    </row>
    <row r="3237" spans="1:2" x14ac:dyDescent="0.25">
      <c r="A3237">
        <v>682736</v>
      </c>
      <c r="B3237">
        <v>74</v>
      </c>
    </row>
    <row r="3238" spans="1:2" x14ac:dyDescent="0.25">
      <c r="A3238">
        <v>682737</v>
      </c>
      <c r="B3238">
        <v>74</v>
      </c>
    </row>
    <row r="3239" spans="1:2" x14ac:dyDescent="0.25">
      <c r="A3239">
        <v>682743</v>
      </c>
      <c r="B3239">
        <v>73</v>
      </c>
    </row>
    <row r="3240" spans="1:2" x14ac:dyDescent="0.25">
      <c r="A3240">
        <v>682746</v>
      </c>
      <c r="B3240">
        <v>73</v>
      </c>
    </row>
    <row r="3241" spans="1:2" x14ac:dyDescent="0.25">
      <c r="A3241">
        <v>682754</v>
      </c>
      <c r="B3241">
        <v>71</v>
      </c>
    </row>
    <row r="3242" spans="1:2" x14ac:dyDescent="0.25">
      <c r="A3242">
        <v>682758</v>
      </c>
      <c r="B3242">
        <v>70</v>
      </c>
    </row>
    <row r="3243" spans="1:2" x14ac:dyDescent="0.25">
      <c r="A3243">
        <v>682763</v>
      </c>
      <c r="B3243">
        <v>69</v>
      </c>
    </row>
    <row r="3244" spans="1:2" x14ac:dyDescent="0.25">
      <c r="A3244">
        <v>682765</v>
      </c>
      <c r="B3244">
        <v>74</v>
      </c>
    </row>
    <row r="3245" spans="1:2" x14ac:dyDescent="0.25">
      <c r="A3245">
        <v>682769</v>
      </c>
      <c r="B3245">
        <v>75</v>
      </c>
    </row>
    <row r="3246" spans="1:2" x14ac:dyDescent="0.25">
      <c r="A3246">
        <v>682770</v>
      </c>
      <c r="B3246">
        <v>70</v>
      </c>
    </row>
    <row r="3247" spans="1:2" x14ac:dyDescent="0.25">
      <c r="A3247">
        <v>682774</v>
      </c>
      <c r="B3247">
        <v>70</v>
      </c>
    </row>
    <row r="3248" spans="1:2" x14ac:dyDescent="0.25">
      <c r="A3248">
        <v>682779</v>
      </c>
      <c r="B3248">
        <v>75</v>
      </c>
    </row>
    <row r="3249" spans="1:2" x14ac:dyDescent="0.25">
      <c r="A3249">
        <v>682785</v>
      </c>
      <c r="B3249">
        <v>73</v>
      </c>
    </row>
    <row r="3250" spans="1:2" x14ac:dyDescent="0.25">
      <c r="A3250">
        <v>682790</v>
      </c>
      <c r="B3250">
        <v>72</v>
      </c>
    </row>
    <row r="3251" spans="1:2" x14ac:dyDescent="0.25">
      <c r="A3251">
        <v>682791</v>
      </c>
      <c r="B3251">
        <v>74</v>
      </c>
    </row>
    <row r="3252" spans="1:2" x14ac:dyDescent="0.25">
      <c r="A3252">
        <v>682801</v>
      </c>
      <c r="B3252">
        <v>72</v>
      </c>
    </row>
    <row r="3253" spans="1:2" x14ac:dyDescent="0.25">
      <c r="A3253">
        <v>682803</v>
      </c>
      <c r="B3253">
        <v>75</v>
      </c>
    </row>
    <row r="3254" spans="1:2" x14ac:dyDescent="0.25">
      <c r="A3254">
        <v>682810</v>
      </c>
      <c r="B3254">
        <v>74</v>
      </c>
    </row>
    <row r="3255" spans="1:2" x14ac:dyDescent="0.25">
      <c r="A3255">
        <v>682825</v>
      </c>
      <c r="B3255">
        <v>74</v>
      </c>
    </row>
    <row r="3256" spans="1:2" x14ac:dyDescent="0.25">
      <c r="A3256">
        <v>682825</v>
      </c>
      <c r="B3256">
        <v>77</v>
      </c>
    </row>
    <row r="3257" spans="1:2" x14ac:dyDescent="0.25">
      <c r="A3257">
        <v>682840</v>
      </c>
      <c r="B3257">
        <v>71</v>
      </c>
    </row>
    <row r="3258" spans="1:2" x14ac:dyDescent="0.25">
      <c r="A3258">
        <v>682842</v>
      </c>
      <c r="B3258">
        <v>75</v>
      </c>
    </row>
    <row r="3259" spans="1:2" x14ac:dyDescent="0.25">
      <c r="A3259">
        <v>682845</v>
      </c>
      <c r="B3259">
        <v>70</v>
      </c>
    </row>
    <row r="3260" spans="1:2" x14ac:dyDescent="0.25">
      <c r="A3260">
        <v>682847</v>
      </c>
      <c r="B3260">
        <v>74</v>
      </c>
    </row>
    <row r="3261" spans="1:2" x14ac:dyDescent="0.25">
      <c r="A3261">
        <v>682851</v>
      </c>
      <c r="B3261">
        <v>76</v>
      </c>
    </row>
    <row r="3262" spans="1:2" x14ac:dyDescent="0.25">
      <c r="A3262">
        <v>682855</v>
      </c>
      <c r="B3262">
        <v>71</v>
      </c>
    </row>
    <row r="3263" spans="1:2" x14ac:dyDescent="0.25">
      <c r="A3263">
        <v>682858</v>
      </c>
      <c r="B3263">
        <v>72</v>
      </c>
    </row>
    <row r="3264" spans="1:2" x14ac:dyDescent="0.25">
      <c r="A3264">
        <v>682863</v>
      </c>
      <c r="B3264">
        <v>76</v>
      </c>
    </row>
    <row r="3265" spans="1:2" x14ac:dyDescent="0.25">
      <c r="A3265">
        <v>682881</v>
      </c>
      <c r="B3265">
        <v>71</v>
      </c>
    </row>
    <row r="3266" spans="1:2" x14ac:dyDescent="0.25">
      <c r="A3266">
        <v>682897</v>
      </c>
      <c r="B3266">
        <v>72</v>
      </c>
    </row>
    <row r="3267" spans="1:2" x14ac:dyDescent="0.25">
      <c r="A3267">
        <v>682915</v>
      </c>
      <c r="B3267">
        <v>73</v>
      </c>
    </row>
    <row r="3268" spans="1:2" x14ac:dyDescent="0.25">
      <c r="A3268">
        <v>682918</v>
      </c>
      <c r="B3268">
        <v>73</v>
      </c>
    </row>
    <row r="3269" spans="1:2" x14ac:dyDescent="0.25">
      <c r="A3269">
        <v>682926</v>
      </c>
      <c r="B3269">
        <v>72</v>
      </c>
    </row>
    <row r="3270" spans="1:2" x14ac:dyDescent="0.25">
      <c r="A3270">
        <v>682931</v>
      </c>
      <c r="B3270">
        <v>71</v>
      </c>
    </row>
    <row r="3271" spans="1:2" x14ac:dyDescent="0.25">
      <c r="A3271">
        <v>682932</v>
      </c>
      <c r="B3271">
        <v>72</v>
      </c>
    </row>
    <row r="3272" spans="1:2" x14ac:dyDescent="0.25">
      <c r="A3272">
        <v>682936</v>
      </c>
      <c r="B3272">
        <v>76</v>
      </c>
    </row>
    <row r="3273" spans="1:2" x14ac:dyDescent="0.25">
      <c r="A3273">
        <v>682944</v>
      </c>
      <c r="B3273">
        <v>76</v>
      </c>
    </row>
    <row r="3274" spans="1:2" x14ac:dyDescent="0.25">
      <c r="A3274">
        <v>682949</v>
      </c>
      <c r="B3274">
        <v>71</v>
      </c>
    </row>
    <row r="3275" spans="1:2" x14ac:dyDescent="0.25">
      <c r="A3275">
        <v>682952</v>
      </c>
      <c r="B3275">
        <v>73</v>
      </c>
    </row>
    <row r="3276" spans="1:2" x14ac:dyDescent="0.25">
      <c r="A3276">
        <v>682957</v>
      </c>
      <c r="B3276">
        <v>71</v>
      </c>
    </row>
    <row r="3277" spans="1:2" x14ac:dyDescent="0.25">
      <c r="A3277">
        <v>682961</v>
      </c>
      <c r="B3277">
        <v>71</v>
      </c>
    </row>
    <row r="3278" spans="1:2" x14ac:dyDescent="0.25">
      <c r="A3278">
        <v>682967</v>
      </c>
      <c r="B3278">
        <v>71</v>
      </c>
    </row>
    <row r="3279" spans="1:2" x14ac:dyDescent="0.25">
      <c r="A3279">
        <v>682972</v>
      </c>
      <c r="B3279">
        <v>71</v>
      </c>
    </row>
    <row r="3280" spans="1:2" x14ac:dyDescent="0.25">
      <c r="A3280">
        <v>682981</v>
      </c>
      <c r="B3280">
        <v>74</v>
      </c>
    </row>
    <row r="3281" spans="1:2" x14ac:dyDescent="0.25">
      <c r="A3281">
        <v>682989</v>
      </c>
      <c r="B3281">
        <v>74</v>
      </c>
    </row>
    <row r="3282" spans="1:2" x14ac:dyDescent="0.25">
      <c r="A3282">
        <v>682990</v>
      </c>
      <c r="B3282">
        <v>75</v>
      </c>
    </row>
    <row r="3283" spans="1:2" x14ac:dyDescent="0.25">
      <c r="A3283">
        <v>682992</v>
      </c>
      <c r="B3283">
        <v>74</v>
      </c>
    </row>
    <row r="3284" spans="1:2" x14ac:dyDescent="0.25">
      <c r="A3284">
        <v>682994</v>
      </c>
      <c r="B3284">
        <v>74</v>
      </c>
    </row>
    <row r="3285" spans="1:2" x14ac:dyDescent="0.25">
      <c r="A3285">
        <v>682995</v>
      </c>
      <c r="B3285">
        <v>76</v>
      </c>
    </row>
    <row r="3286" spans="1:2" x14ac:dyDescent="0.25">
      <c r="A3286">
        <v>682996</v>
      </c>
      <c r="B3286">
        <v>77</v>
      </c>
    </row>
    <row r="3287" spans="1:2" x14ac:dyDescent="0.25">
      <c r="A3287">
        <v>682999</v>
      </c>
      <c r="B3287">
        <v>76</v>
      </c>
    </row>
    <row r="3288" spans="1:2" x14ac:dyDescent="0.25">
      <c r="A3288">
        <v>683000</v>
      </c>
      <c r="B3288">
        <v>75</v>
      </c>
    </row>
    <row r="3289" spans="1:2" x14ac:dyDescent="0.25">
      <c r="A3289">
        <v>683003</v>
      </c>
      <c r="B3289">
        <v>73</v>
      </c>
    </row>
    <row r="3290" spans="1:2" x14ac:dyDescent="0.25">
      <c r="A3290">
        <v>683004</v>
      </c>
      <c r="B3290">
        <v>73</v>
      </c>
    </row>
    <row r="3291" spans="1:2" x14ac:dyDescent="0.25">
      <c r="A3291">
        <v>683005</v>
      </c>
      <c r="B3291">
        <v>76</v>
      </c>
    </row>
    <row r="3292" spans="1:2" x14ac:dyDescent="0.25">
      <c r="A3292">
        <v>683008</v>
      </c>
      <c r="B3292">
        <v>73</v>
      </c>
    </row>
    <row r="3293" spans="1:2" x14ac:dyDescent="0.25">
      <c r="A3293">
        <v>683010</v>
      </c>
      <c r="B3293">
        <v>75</v>
      </c>
    </row>
    <row r="3294" spans="1:2" x14ac:dyDescent="0.25">
      <c r="A3294">
        <v>683014</v>
      </c>
      <c r="B3294">
        <v>76</v>
      </c>
    </row>
    <row r="3295" spans="1:2" x14ac:dyDescent="0.25">
      <c r="A3295">
        <v>683015</v>
      </c>
      <c r="B3295">
        <v>71</v>
      </c>
    </row>
    <row r="3296" spans="1:2" x14ac:dyDescent="0.25">
      <c r="A3296">
        <v>683019</v>
      </c>
      <c r="B3296">
        <v>78</v>
      </c>
    </row>
    <row r="3297" spans="1:2" x14ac:dyDescent="0.25">
      <c r="A3297">
        <v>683020</v>
      </c>
      <c r="B3297">
        <v>75</v>
      </c>
    </row>
    <row r="3298" spans="1:2" x14ac:dyDescent="0.25">
      <c r="A3298">
        <v>683021</v>
      </c>
      <c r="B3298">
        <v>69</v>
      </c>
    </row>
    <row r="3299" spans="1:2" x14ac:dyDescent="0.25">
      <c r="A3299">
        <v>683025</v>
      </c>
      <c r="B3299">
        <v>74</v>
      </c>
    </row>
    <row r="3300" spans="1:2" x14ac:dyDescent="0.25">
      <c r="A3300">
        <v>683030</v>
      </c>
      <c r="B3300">
        <v>73</v>
      </c>
    </row>
    <row r="3301" spans="1:2" x14ac:dyDescent="0.25">
      <c r="A3301">
        <v>683053</v>
      </c>
      <c r="B3301">
        <v>77</v>
      </c>
    </row>
    <row r="3302" spans="1:2" x14ac:dyDescent="0.25">
      <c r="A3302">
        <v>683065</v>
      </c>
      <c r="B3302">
        <v>74</v>
      </c>
    </row>
    <row r="3303" spans="1:2" x14ac:dyDescent="0.25">
      <c r="A3303">
        <v>683068</v>
      </c>
      <c r="B3303">
        <v>74</v>
      </c>
    </row>
    <row r="3304" spans="1:2" x14ac:dyDescent="0.25">
      <c r="A3304">
        <v>683084</v>
      </c>
      <c r="B3304">
        <v>76</v>
      </c>
    </row>
    <row r="3305" spans="1:2" x14ac:dyDescent="0.25">
      <c r="A3305">
        <v>683085</v>
      </c>
      <c r="B3305">
        <v>74</v>
      </c>
    </row>
    <row r="3306" spans="1:2" x14ac:dyDescent="0.25">
      <c r="A3306">
        <v>683086</v>
      </c>
      <c r="B3306">
        <v>78</v>
      </c>
    </row>
    <row r="3307" spans="1:2" x14ac:dyDescent="0.25">
      <c r="A3307">
        <v>683087</v>
      </c>
      <c r="B3307">
        <v>75</v>
      </c>
    </row>
    <row r="3308" spans="1:2" x14ac:dyDescent="0.25">
      <c r="A3308">
        <v>683093</v>
      </c>
      <c r="B3308">
        <v>72</v>
      </c>
    </row>
    <row r="3309" spans="1:2" x14ac:dyDescent="0.25">
      <c r="A3309">
        <v>683094</v>
      </c>
      <c r="B3309">
        <v>72</v>
      </c>
    </row>
    <row r="3310" spans="1:2" x14ac:dyDescent="0.25">
      <c r="A3310">
        <v>683098</v>
      </c>
      <c r="B3310">
        <v>75</v>
      </c>
    </row>
    <row r="3311" spans="1:2" x14ac:dyDescent="0.25">
      <c r="A3311">
        <v>683100</v>
      </c>
      <c r="B3311">
        <v>73</v>
      </c>
    </row>
    <row r="3312" spans="1:2" x14ac:dyDescent="0.25">
      <c r="A3312">
        <v>683101</v>
      </c>
      <c r="B3312">
        <v>75</v>
      </c>
    </row>
    <row r="3313" spans="1:2" x14ac:dyDescent="0.25">
      <c r="A3313">
        <v>683114</v>
      </c>
      <c r="B3313">
        <v>70</v>
      </c>
    </row>
    <row r="3314" spans="1:2" x14ac:dyDescent="0.25">
      <c r="A3314">
        <v>683124</v>
      </c>
      <c r="B3314">
        <v>69</v>
      </c>
    </row>
    <row r="3315" spans="1:2" x14ac:dyDescent="0.25">
      <c r="A3315">
        <v>683138</v>
      </c>
      <c r="B3315">
        <v>74</v>
      </c>
    </row>
    <row r="3316" spans="1:2" x14ac:dyDescent="0.25">
      <c r="A3316">
        <v>683148</v>
      </c>
      <c r="B3316">
        <v>72</v>
      </c>
    </row>
    <row r="3317" spans="1:2" x14ac:dyDescent="0.25">
      <c r="A3317">
        <v>683150</v>
      </c>
      <c r="B3317">
        <v>73</v>
      </c>
    </row>
    <row r="3318" spans="1:2" x14ac:dyDescent="0.25">
      <c r="A3318">
        <v>683153</v>
      </c>
      <c r="B3318">
        <v>70</v>
      </c>
    </row>
    <row r="3319" spans="1:2" x14ac:dyDescent="0.25">
      <c r="A3319">
        <v>683155</v>
      </c>
      <c r="B3319">
        <v>74</v>
      </c>
    </row>
    <row r="3320" spans="1:2" x14ac:dyDescent="0.25">
      <c r="A3320">
        <v>683157</v>
      </c>
      <c r="B3320">
        <v>75</v>
      </c>
    </row>
    <row r="3321" spans="1:2" x14ac:dyDescent="0.25">
      <c r="A3321">
        <v>683162</v>
      </c>
      <c r="B3321">
        <v>74</v>
      </c>
    </row>
    <row r="3322" spans="1:2" x14ac:dyDescent="0.25">
      <c r="A3322">
        <v>683163</v>
      </c>
      <c r="B3322">
        <v>74</v>
      </c>
    </row>
    <row r="3323" spans="1:2" x14ac:dyDescent="0.25">
      <c r="A3323">
        <v>683165</v>
      </c>
      <c r="B3323">
        <v>73</v>
      </c>
    </row>
    <row r="3324" spans="1:2" x14ac:dyDescent="0.25">
      <c r="A3324">
        <v>683167</v>
      </c>
      <c r="B3324">
        <v>78</v>
      </c>
    </row>
    <row r="3325" spans="1:2" x14ac:dyDescent="0.25">
      <c r="A3325">
        <v>683170</v>
      </c>
      <c r="B3325">
        <v>73</v>
      </c>
    </row>
    <row r="3326" spans="1:2" x14ac:dyDescent="0.25">
      <c r="A3326">
        <v>683175</v>
      </c>
      <c r="B3326">
        <v>74</v>
      </c>
    </row>
    <row r="3327" spans="1:2" x14ac:dyDescent="0.25">
      <c r="A3327">
        <v>683177</v>
      </c>
      <c r="B3327">
        <v>74</v>
      </c>
    </row>
    <row r="3328" spans="1:2" x14ac:dyDescent="0.25">
      <c r="A3328">
        <v>683179</v>
      </c>
      <c r="B3328">
        <v>79</v>
      </c>
    </row>
    <row r="3329" spans="1:2" x14ac:dyDescent="0.25">
      <c r="A3329">
        <v>683181</v>
      </c>
      <c r="B3329">
        <v>75</v>
      </c>
    </row>
    <row r="3330" spans="1:2" x14ac:dyDescent="0.25">
      <c r="A3330">
        <v>683232</v>
      </c>
      <c r="B3330">
        <v>74</v>
      </c>
    </row>
    <row r="3331" spans="1:2" x14ac:dyDescent="0.25">
      <c r="A3331">
        <v>683234</v>
      </c>
      <c r="B3331">
        <v>71</v>
      </c>
    </row>
    <row r="3332" spans="1:2" x14ac:dyDescent="0.25">
      <c r="A3332">
        <v>683248</v>
      </c>
      <c r="B3332">
        <v>78</v>
      </c>
    </row>
    <row r="3333" spans="1:2" x14ac:dyDescent="0.25">
      <c r="A3333">
        <v>683264</v>
      </c>
      <c r="B3333">
        <v>72</v>
      </c>
    </row>
    <row r="3334" spans="1:2" x14ac:dyDescent="0.25">
      <c r="A3334">
        <v>683272</v>
      </c>
      <c r="B3334">
        <v>77</v>
      </c>
    </row>
    <row r="3335" spans="1:2" x14ac:dyDescent="0.25">
      <c r="A3335">
        <v>683292</v>
      </c>
      <c r="B3335">
        <v>73</v>
      </c>
    </row>
    <row r="3336" spans="1:2" x14ac:dyDescent="0.25">
      <c r="A3336">
        <v>683302</v>
      </c>
      <c r="B3336">
        <v>70</v>
      </c>
    </row>
    <row r="3337" spans="1:2" x14ac:dyDescent="0.25">
      <c r="A3337">
        <v>683308</v>
      </c>
      <c r="B3337">
        <v>74</v>
      </c>
    </row>
    <row r="3338" spans="1:2" x14ac:dyDescent="0.25">
      <c r="A3338">
        <v>683314</v>
      </c>
      <c r="B3338">
        <v>74</v>
      </c>
    </row>
    <row r="3339" spans="1:2" x14ac:dyDescent="0.25">
      <c r="A3339">
        <v>683318</v>
      </c>
      <c r="B3339">
        <v>72</v>
      </c>
    </row>
    <row r="3340" spans="1:2" x14ac:dyDescent="0.25">
      <c r="A3340">
        <v>683328</v>
      </c>
      <c r="B3340">
        <v>73</v>
      </c>
    </row>
    <row r="3341" spans="1:2" x14ac:dyDescent="0.25">
      <c r="A3341">
        <v>683332</v>
      </c>
      <c r="B3341">
        <v>72</v>
      </c>
    </row>
    <row r="3342" spans="1:2" x14ac:dyDescent="0.25">
      <c r="A3342">
        <v>683336</v>
      </c>
      <c r="B3342">
        <v>72</v>
      </c>
    </row>
    <row r="3343" spans="1:2" x14ac:dyDescent="0.25">
      <c r="A3343">
        <v>683343</v>
      </c>
      <c r="B3343">
        <v>74</v>
      </c>
    </row>
    <row r="3344" spans="1:2" x14ac:dyDescent="0.25">
      <c r="A3344">
        <v>683349</v>
      </c>
      <c r="B3344">
        <v>72</v>
      </c>
    </row>
    <row r="3345" spans="1:2" x14ac:dyDescent="0.25">
      <c r="A3345">
        <v>683352</v>
      </c>
      <c r="B3345">
        <v>73</v>
      </c>
    </row>
    <row r="3346" spans="1:2" x14ac:dyDescent="0.25">
      <c r="A3346">
        <v>683354</v>
      </c>
      <c r="B3346">
        <v>74</v>
      </c>
    </row>
    <row r="3347" spans="1:2" x14ac:dyDescent="0.25">
      <c r="A3347">
        <v>683362</v>
      </c>
      <c r="B3347">
        <v>75</v>
      </c>
    </row>
    <row r="3348" spans="1:2" x14ac:dyDescent="0.25">
      <c r="A3348">
        <v>683363</v>
      </c>
      <c r="B3348">
        <v>73</v>
      </c>
    </row>
    <row r="3349" spans="1:2" x14ac:dyDescent="0.25">
      <c r="A3349">
        <v>683384</v>
      </c>
      <c r="B3349">
        <v>75</v>
      </c>
    </row>
    <row r="3350" spans="1:2" x14ac:dyDescent="0.25">
      <c r="A3350">
        <v>683387</v>
      </c>
      <c r="B3350">
        <v>74</v>
      </c>
    </row>
    <row r="3351" spans="1:2" x14ac:dyDescent="0.25">
      <c r="A3351">
        <v>683388</v>
      </c>
      <c r="B3351">
        <v>71</v>
      </c>
    </row>
    <row r="3352" spans="1:2" x14ac:dyDescent="0.25">
      <c r="A3352">
        <v>683389</v>
      </c>
      <c r="B3352">
        <v>73</v>
      </c>
    </row>
    <row r="3353" spans="1:2" x14ac:dyDescent="0.25">
      <c r="A3353">
        <v>683402</v>
      </c>
      <c r="B3353">
        <v>74</v>
      </c>
    </row>
    <row r="3354" spans="1:2" x14ac:dyDescent="0.25">
      <c r="A3354">
        <v>683406</v>
      </c>
      <c r="B3354">
        <v>76</v>
      </c>
    </row>
    <row r="3355" spans="1:2" x14ac:dyDescent="0.25">
      <c r="A3355">
        <v>683409</v>
      </c>
      <c r="B3355">
        <v>74</v>
      </c>
    </row>
    <row r="3356" spans="1:2" x14ac:dyDescent="0.25">
      <c r="A3356">
        <v>683414</v>
      </c>
      <c r="B3356">
        <v>71</v>
      </c>
    </row>
    <row r="3357" spans="1:2" x14ac:dyDescent="0.25">
      <c r="A3357">
        <v>683416</v>
      </c>
      <c r="B3357">
        <v>71</v>
      </c>
    </row>
    <row r="3358" spans="1:2" x14ac:dyDescent="0.25">
      <c r="A3358">
        <v>683423</v>
      </c>
      <c r="B3358">
        <v>76</v>
      </c>
    </row>
    <row r="3359" spans="1:2" x14ac:dyDescent="0.25">
      <c r="A3359">
        <v>683425</v>
      </c>
      <c r="B3359">
        <v>74</v>
      </c>
    </row>
    <row r="3360" spans="1:2" x14ac:dyDescent="0.25">
      <c r="A3360">
        <v>683441</v>
      </c>
      <c r="B3360">
        <v>73</v>
      </c>
    </row>
    <row r="3361" spans="1:2" x14ac:dyDescent="0.25">
      <c r="A3361">
        <v>683446</v>
      </c>
      <c r="B3361">
        <v>75</v>
      </c>
    </row>
    <row r="3362" spans="1:2" x14ac:dyDescent="0.25">
      <c r="A3362">
        <v>683450</v>
      </c>
      <c r="B3362">
        <v>72</v>
      </c>
    </row>
    <row r="3363" spans="1:2" x14ac:dyDescent="0.25">
      <c r="A3363">
        <v>683456</v>
      </c>
      <c r="B3363">
        <v>72</v>
      </c>
    </row>
    <row r="3364" spans="1:2" x14ac:dyDescent="0.25">
      <c r="A3364">
        <v>683457</v>
      </c>
      <c r="B3364">
        <v>75</v>
      </c>
    </row>
    <row r="3365" spans="1:2" x14ac:dyDescent="0.25">
      <c r="A3365">
        <v>683459</v>
      </c>
      <c r="B3365">
        <v>71</v>
      </c>
    </row>
    <row r="3366" spans="1:2" x14ac:dyDescent="0.25">
      <c r="A3366">
        <v>683476</v>
      </c>
      <c r="B3366">
        <v>73</v>
      </c>
    </row>
    <row r="3367" spans="1:2" x14ac:dyDescent="0.25">
      <c r="A3367">
        <v>683478</v>
      </c>
      <c r="B3367">
        <v>76</v>
      </c>
    </row>
    <row r="3368" spans="1:2" x14ac:dyDescent="0.25">
      <c r="A3368">
        <v>683497</v>
      </c>
      <c r="B3368">
        <v>73</v>
      </c>
    </row>
    <row r="3369" spans="1:2" x14ac:dyDescent="0.25">
      <c r="A3369">
        <v>683499</v>
      </c>
      <c r="B3369">
        <v>75</v>
      </c>
    </row>
    <row r="3370" spans="1:2" x14ac:dyDescent="0.25">
      <c r="A3370">
        <v>683500</v>
      </c>
      <c r="B3370">
        <v>70</v>
      </c>
    </row>
    <row r="3371" spans="1:2" x14ac:dyDescent="0.25">
      <c r="A3371">
        <v>683504</v>
      </c>
      <c r="B3371">
        <v>72</v>
      </c>
    </row>
    <row r="3372" spans="1:2" x14ac:dyDescent="0.25">
      <c r="A3372">
        <v>683508</v>
      </c>
      <c r="B3372">
        <v>72</v>
      </c>
    </row>
    <row r="3373" spans="1:2" x14ac:dyDescent="0.25">
      <c r="A3373">
        <v>683510</v>
      </c>
      <c r="B3373">
        <v>73</v>
      </c>
    </row>
    <row r="3374" spans="1:2" x14ac:dyDescent="0.25">
      <c r="A3374">
        <v>683517</v>
      </c>
      <c r="B3374">
        <v>72</v>
      </c>
    </row>
    <row r="3375" spans="1:2" x14ac:dyDescent="0.25">
      <c r="A3375">
        <v>683522</v>
      </c>
      <c r="B3375">
        <v>72</v>
      </c>
    </row>
    <row r="3376" spans="1:2" x14ac:dyDescent="0.25">
      <c r="A3376">
        <v>683529</v>
      </c>
      <c r="B3376">
        <v>71</v>
      </c>
    </row>
    <row r="3377" spans="1:2" x14ac:dyDescent="0.25">
      <c r="A3377">
        <v>683535</v>
      </c>
      <c r="B3377">
        <v>76</v>
      </c>
    </row>
    <row r="3378" spans="1:2" x14ac:dyDescent="0.25">
      <c r="A3378">
        <v>683538</v>
      </c>
      <c r="B3378">
        <v>76</v>
      </c>
    </row>
    <row r="3379" spans="1:2" x14ac:dyDescent="0.25">
      <c r="A3379">
        <v>683540</v>
      </c>
      <c r="B3379">
        <v>75</v>
      </c>
    </row>
    <row r="3380" spans="1:2" x14ac:dyDescent="0.25">
      <c r="A3380">
        <v>683560</v>
      </c>
      <c r="B3380">
        <v>74</v>
      </c>
    </row>
    <row r="3381" spans="1:2" x14ac:dyDescent="0.25">
      <c r="A3381">
        <v>683563</v>
      </c>
      <c r="B3381">
        <v>73</v>
      </c>
    </row>
    <row r="3382" spans="1:2" x14ac:dyDescent="0.25">
      <c r="A3382">
        <v>683565</v>
      </c>
      <c r="B3382">
        <v>74</v>
      </c>
    </row>
    <row r="3383" spans="1:2" x14ac:dyDescent="0.25">
      <c r="A3383">
        <v>683568</v>
      </c>
      <c r="B3383">
        <v>74</v>
      </c>
    </row>
    <row r="3384" spans="1:2" x14ac:dyDescent="0.25">
      <c r="A3384">
        <v>683583</v>
      </c>
      <c r="B3384">
        <v>75</v>
      </c>
    </row>
    <row r="3385" spans="1:2" x14ac:dyDescent="0.25">
      <c r="A3385">
        <v>683587</v>
      </c>
      <c r="B3385">
        <v>75</v>
      </c>
    </row>
    <row r="3386" spans="1:2" x14ac:dyDescent="0.25">
      <c r="A3386">
        <v>683602</v>
      </c>
      <c r="B3386">
        <v>74</v>
      </c>
    </row>
    <row r="3387" spans="1:2" x14ac:dyDescent="0.25">
      <c r="A3387">
        <v>683617</v>
      </c>
      <c r="B3387">
        <v>70</v>
      </c>
    </row>
    <row r="3388" spans="1:2" x14ac:dyDescent="0.25">
      <c r="A3388">
        <v>683618</v>
      </c>
      <c r="B3388">
        <v>76</v>
      </c>
    </row>
    <row r="3389" spans="1:2" x14ac:dyDescent="0.25">
      <c r="A3389">
        <v>683627</v>
      </c>
      <c r="B3389">
        <v>73</v>
      </c>
    </row>
    <row r="3390" spans="1:2" x14ac:dyDescent="0.25">
      <c r="A3390">
        <v>683634</v>
      </c>
      <c r="B3390">
        <v>73</v>
      </c>
    </row>
    <row r="3391" spans="1:2" x14ac:dyDescent="0.25">
      <c r="A3391">
        <v>683636</v>
      </c>
      <c r="B3391">
        <v>75</v>
      </c>
    </row>
    <row r="3392" spans="1:2" x14ac:dyDescent="0.25">
      <c r="A3392">
        <v>683637</v>
      </c>
      <c r="B3392">
        <v>74</v>
      </c>
    </row>
    <row r="3393" spans="1:2" x14ac:dyDescent="0.25">
      <c r="A3393">
        <v>683638</v>
      </c>
      <c r="B3393">
        <v>76</v>
      </c>
    </row>
    <row r="3394" spans="1:2" x14ac:dyDescent="0.25">
      <c r="A3394">
        <v>683639</v>
      </c>
      <c r="B3394">
        <v>74</v>
      </c>
    </row>
    <row r="3395" spans="1:2" x14ac:dyDescent="0.25">
      <c r="A3395">
        <v>683643</v>
      </c>
      <c r="B3395">
        <v>72</v>
      </c>
    </row>
    <row r="3396" spans="1:2" x14ac:dyDescent="0.25">
      <c r="A3396">
        <v>683650</v>
      </c>
      <c r="B3396">
        <v>75</v>
      </c>
    </row>
    <row r="3397" spans="1:2" x14ac:dyDescent="0.25">
      <c r="A3397">
        <v>683652</v>
      </c>
      <c r="B3397">
        <v>73</v>
      </c>
    </row>
    <row r="3398" spans="1:2" x14ac:dyDescent="0.25">
      <c r="A3398">
        <v>683676</v>
      </c>
      <c r="B3398">
        <v>75</v>
      </c>
    </row>
    <row r="3399" spans="1:2" x14ac:dyDescent="0.25">
      <c r="A3399">
        <v>683681</v>
      </c>
      <c r="B3399">
        <v>75</v>
      </c>
    </row>
    <row r="3400" spans="1:2" x14ac:dyDescent="0.25">
      <c r="A3400">
        <v>683689</v>
      </c>
      <c r="B3400">
        <v>72</v>
      </c>
    </row>
    <row r="3401" spans="1:2" x14ac:dyDescent="0.25">
      <c r="A3401">
        <v>683690</v>
      </c>
      <c r="B3401">
        <v>75</v>
      </c>
    </row>
    <row r="3402" spans="1:2" x14ac:dyDescent="0.25">
      <c r="A3402">
        <v>683711</v>
      </c>
      <c r="B3402">
        <v>70</v>
      </c>
    </row>
    <row r="3403" spans="1:2" x14ac:dyDescent="0.25">
      <c r="A3403">
        <v>683720</v>
      </c>
      <c r="B3403">
        <v>75</v>
      </c>
    </row>
    <row r="3404" spans="1:2" x14ac:dyDescent="0.25">
      <c r="A3404">
        <v>683724</v>
      </c>
      <c r="B3404">
        <v>78</v>
      </c>
    </row>
    <row r="3405" spans="1:2" x14ac:dyDescent="0.25">
      <c r="A3405">
        <v>683726</v>
      </c>
      <c r="B3405">
        <v>76</v>
      </c>
    </row>
    <row r="3406" spans="1:2" x14ac:dyDescent="0.25">
      <c r="A3406">
        <v>683728</v>
      </c>
      <c r="B3406">
        <v>74</v>
      </c>
    </row>
    <row r="3407" spans="1:2" x14ac:dyDescent="0.25">
      <c r="A3407">
        <v>683733</v>
      </c>
      <c r="B3407">
        <v>72</v>
      </c>
    </row>
    <row r="3408" spans="1:2" x14ac:dyDescent="0.25">
      <c r="A3408">
        <v>683735</v>
      </c>
      <c r="B3408">
        <v>69</v>
      </c>
    </row>
    <row r="3409" spans="1:2" x14ac:dyDescent="0.25">
      <c r="A3409">
        <v>683740</v>
      </c>
      <c r="B3409">
        <v>75</v>
      </c>
    </row>
    <row r="3410" spans="1:2" x14ac:dyDescent="0.25">
      <c r="A3410">
        <v>683742</v>
      </c>
      <c r="B3410">
        <v>74</v>
      </c>
    </row>
    <row r="3411" spans="1:2" x14ac:dyDescent="0.25">
      <c r="A3411">
        <v>683751</v>
      </c>
      <c r="B3411">
        <v>74</v>
      </c>
    </row>
    <row r="3412" spans="1:2" x14ac:dyDescent="0.25">
      <c r="A3412">
        <v>683769</v>
      </c>
      <c r="B3412">
        <v>78</v>
      </c>
    </row>
    <row r="3413" spans="1:2" x14ac:dyDescent="0.25">
      <c r="A3413">
        <v>683822</v>
      </c>
      <c r="B3413">
        <v>73</v>
      </c>
    </row>
    <row r="3414" spans="1:2" x14ac:dyDescent="0.25">
      <c r="A3414">
        <v>683826</v>
      </c>
      <c r="B3414">
        <v>67</v>
      </c>
    </row>
    <row r="3415" spans="1:2" x14ac:dyDescent="0.25">
      <c r="A3415">
        <v>683841</v>
      </c>
      <c r="B3415">
        <v>70</v>
      </c>
    </row>
    <row r="3416" spans="1:2" x14ac:dyDescent="0.25">
      <c r="A3416">
        <v>683846</v>
      </c>
      <c r="B3416">
        <v>72</v>
      </c>
    </row>
    <row r="3417" spans="1:2" x14ac:dyDescent="0.25">
      <c r="A3417">
        <v>683855</v>
      </c>
      <c r="B3417">
        <v>76</v>
      </c>
    </row>
    <row r="3418" spans="1:2" x14ac:dyDescent="0.25">
      <c r="A3418">
        <v>683858</v>
      </c>
      <c r="B3418">
        <v>73</v>
      </c>
    </row>
    <row r="3419" spans="1:2" x14ac:dyDescent="0.25">
      <c r="A3419">
        <v>683871</v>
      </c>
      <c r="B3419">
        <v>75</v>
      </c>
    </row>
    <row r="3420" spans="1:2" x14ac:dyDescent="0.25">
      <c r="A3420">
        <v>683874</v>
      </c>
      <c r="B3420">
        <v>74</v>
      </c>
    </row>
    <row r="3421" spans="1:2" x14ac:dyDescent="0.25">
      <c r="A3421">
        <v>683876</v>
      </c>
      <c r="B3421">
        <v>72</v>
      </c>
    </row>
    <row r="3422" spans="1:2" x14ac:dyDescent="0.25">
      <c r="A3422">
        <v>683885</v>
      </c>
      <c r="B3422">
        <v>73</v>
      </c>
    </row>
    <row r="3423" spans="1:2" x14ac:dyDescent="0.25">
      <c r="A3423">
        <v>683928</v>
      </c>
      <c r="B3423">
        <v>72</v>
      </c>
    </row>
    <row r="3424" spans="1:2" x14ac:dyDescent="0.25">
      <c r="A3424">
        <v>683931</v>
      </c>
      <c r="B3424">
        <v>75</v>
      </c>
    </row>
    <row r="3425" spans="1:2" x14ac:dyDescent="0.25">
      <c r="A3425">
        <v>683939</v>
      </c>
      <c r="B3425">
        <v>70</v>
      </c>
    </row>
    <row r="3426" spans="1:2" x14ac:dyDescent="0.25">
      <c r="A3426">
        <v>683941</v>
      </c>
      <c r="B3426">
        <v>72</v>
      </c>
    </row>
    <row r="3427" spans="1:2" x14ac:dyDescent="0.25">
      <c r="A3427">
        <v>683948</v>
      </c>
      <c r="B3427">
        <v>73</v>
      </c>
    </row>
    <row r="3428" spans="1:2" x14ac:dyDescent="0.25">
      <c r="A3428">
        <v>683988</v>
      </c>
      <c r="B3428">
        <v>75</v>
      </c>
    </row>
    <row r="3429" spans="1:2" x14ac:dyDescent="0.25">
      <c r="A3429">
        <v>683990</v>
      </c>
      <c r="B3429">
        <v>71</v>
      </c>
    </row>
    <row r="3430" spans="1:2" x14ac:dyDescent="0.25">
      <c r="A3430">
        <v>684005</v>
      </c>
      <c r="B3430">
        <v>72</v>
      </c>
    </row>
    <row r="3431" spans="1:2" x14ac:dyDescent="0.25">
      <c r="A3431">
        <v>684007</v>
      </c>
      <c r="B3431">
        <v>70</v>
      </c>
    </row>
    <row r="3432" spans="1:2" x14ac:dyDescent="0.25">
      <c r="A3432">
        <v>684041</v>
      </c>
      <c r="B3432">
        <v>73</v>
      </c>
    </row>
    <row r="3433" spans="1:2" x14ac:dyDescent="0.25">
      <c r="A3433">
        <v>684046</v>
      </c>
      <c r="B3433">
        <v>71</v>
      </c>
    </row>
    <row r="3434" spans="1:2" x14ac:dyDescent="0.25">
      <c r="A3434">
        <v>684049</v>
      </c>
      <c r="B3434">
        <v>74</v>
      </c>
    </row>
    <row r="3435" spans="1:2" x14ac:dyDescent="0.25">
      <c r="A3435">
        <v>684059</v>
      </c>
      <c r="B3435">
        <v>75</v>
      </c>
    </row>
    <row r="3436" spans="1:2" x14ac:dyDescent="0.25">
      <c r="A3436">
        <v>684078</v>
      </c>
      <c r="B3436">
        <v>75</v>
      </c>
    </row>
    <row r="3437" spans="1:2" x14ac:dyDescent="0.25">
      <c r="A3437">
        <v>684080</v>
      </c>
      <c r="B3437">
        <v>74</v>
      </c>
    </row>
    <row r="3438" spans="1:2" x14ac:dyDescent="0.25">
      <c r="A3438">
        <v>684083</v>
      </c>
      <c r="B3438">
        <v>77</v>
      </c>
    </row>
    <row r="3439" spans="1:2" x14ac:dyDescent="0.25">
      <c r="A3439">
        <v>684084</v>
      </c>
      <c r="B3439">
        <v>72</v>
      </c>
    </row>
    <row r="3440" spans="1:2" x14ac:dyDescent="0.25">
      <c r="A3440">
        <v>684085</v>
      </c>
      <c r="B3440">
        <v>76</v>
      </c>
    </row>
    <row r="3441" spans="1:2" x14ac:dyDescent="0.25">
      <c r="A3441">
        <v>684118</v>
      </c>
      <c r="B3441">
        <v>71</v>
      </c>
    </row>
    <row r="3442" spans="1:2" x14ac:dyDescent="0.25">
      <c r="A3442">
        <v>684124</v>
      </c>
      <c r="B3442">
        <v>77</v>
      </c>
    </row>
    <row r="3443" spans="1:2" x14ac:dyDescent="0.25">
      <c r="A3443">
        <v>684126</v>
      </c>
      <c r="B3443">
        <v>72</v>
      </c>
    </row>
    <row r="3444" spans="1:2" x14ac:dyDescent="0.25">
      <c r="A3444">
        <v>684128</v>
      </c>
      <c r="B3444">
        <v>70</v>
      </c>
    </row>
    <row r="3445" spans="1:2" x14ac:dyDescent="0.25">
      <c r="A3445">
        <v>684133</v>
      </c>
      <c r="B3445">
        <v>71</v>
      </c>
    </row>
    <row r="3446" spans="1:2" x14ac:dyDescent="0.25">
      <c r="A3446">
        <v>684148</v>
      </c>
      <c r="B3446">
        <v>74</v>
      </c>
    </row>
    <row r="3447" spans="1:2" x14ac:dyDescent="0.25">
      <c r="A3447">
        <v>684169</v>
      </c>
      <c r="B3447">
        <v>72</v>
      </c>
    </row>
    <row r="3448" spans="1:2" x14ac:dyDescent="0.25">
      <c r="A3448">
        <v>684173</v>
      </c>
      <c r="B3448">
        <v>73</v>
      </c>
    </row>
    <row r="3449" spans="1:2" x14ac:dyDescent="0.25">
      <c r="A3449">
        <v>684195</v>
      </c>
      <c r="B3449">
        <v>80</v>
      </c>
    </row>
    <row r="3450" spans="1:2" x14ac:dyDescent="0.25">
      <c r="A3450">
        <v>684225</v>
      </c>
      <c r="B3450">
        <v>74</v>
      </c>
    </row>
    <row r="3451" spans="1:2" x14ac:dyDescent="0.25">
      <c r="A3451">
        <v>684228</v>
      </c>
      <c r="B3451">
        <v>73</v>
      </c>
    </row>
    <row r="3452" spans="1:2" x14ac:dyDescent="0.25">
      <c r="A3452">
        <v>684232</v>
      </c>
      <c r="B3452">
        <v>75</v>
      </c>
    </row>
    <row r="3453" spans="1:2" x14ac:dyDescent="0.25">
      <c r="A3453">
        <v>684266</v>
      </c>
      <c r="B3453">
        <v>70</v>
      </c>
    </row>
    <row r="3454" spans="1:2" x14ac:dyDescent="0.25">
      <c r="A3454">
        <v>684284</v>
      </c>
      <c r="B3454">
        <v>74</v>
      </c>
    </row>
    <row r="3455" spans="1:2" x14ac:dyDescent="0.25">
      <c r="A3455">
        <v>684296</v>
      </c>
      <c r="B3455">
        <v>74</v>
      </c>
    </row>
    <row r="3456" spans="1:2" x14ac:dyDescent="0.25">
      <c r="A3456">
        <v>684320</v>
      </c>
      <c r="B3456">
        <v>72</v>
      </c>
    </row>
    <row r="3457" spans="1:2" x14ac:dyDescent="0.25">
      <c r="A3457">
        <v>684322</v>
      </c>
      <c r="B3457">
        <v>67</v>
      </c>
    </row>
    <row r="3458" spans="1:2" x14ac:dyDescent="0.25">
      <c r="A3458">
        <v>684328</v>
      </c>
      <c r="B3458">
        <v>77</v>
      </c>
    </row>
    <row r="3459" spans="1:2" x14ac:dyDescent="0.25">
      <c r="A3459">
        <v>684362</v>
      </c>
      <c r="B3459">
        <v>80</v>
      </c>
    </row>
    <row r="3460" spans="1:2" x14ac:dyDescent="0.25">
      <c r="A3460">
        <v>684384</v>
      </c>
      <c r="B3460">
        <v>76</v>
      </c>
    </row>
    <row r="3461" spans="1:2" x14ac:dyDescent="0.25">
      <c r="A3461">
        <v>684390</v>
      </c>
      <c r="B3461">
        <v>77</v>
      </c>
    </row>
    <row r="3462" spans="1:2" x14ac:dyDescent="0.25">
      <c r="A3462">
        <v>684442</v>
      </c>
      <c r="B3462">
        <v>77</v>
      </c>
    </row>
    <row r="3463" spans="1:2" x14ac:dyDescent="0.25">
      <c r="A3463">
        <v>684483</v>
      </c>
      <c r="B3463">
        <v>71</v>
      </c>
    </row>
    <row r="3464" spans="1:2" x14ac:dyDescent="0.25">
      <c r="A3464">
        <v>684485</v>
      </c>
      <c r="B3464">
        <v>77</v>
      </c>
    </row>
    <row r="3465" spans="1:2" x14ac:dyDescent="0.25">
      <c r="A3465">
        <v>684486</v>
      </c>
      <c r="B3465">
        <v>73</v>
      </c>
    </row>
    <row r="3466" spans="1:2" x14ac:dyDescent="0.25">
      <c r="A3466">
        <v>684516</v>
      </c>
      <c r="B3466">
        <v>74</v>
      </c>
    </row>
    <row r="3467" spans="1:2" x14ac:dyDescent="0.25">
      <c r="A3467">
        <v>684544</v>
      </c>
      <c r="B3467">
        <v>73</v>
      </c>
    </row>
    <row r="3468" spans="1:2" x14ac:dyDescent="0.25">
      <c r="A3468">
        <v>684559</v>
      </c>
      <c r="B3468">
        <v>73</v>
      </c>
    </row>
    <row r="3469" spans="1:2" x14ac:dyDescent="0.25">
      <c r="A3469">
        <v>684604</v>
      </c>
      <c r="B3469">
        <v>75</v>
      </c>
    </row>
    <row r="3470" spans="1:2" x14ac:dyDescent="0.25">
      <c r="A3470">
        <v>684608</v>
      </c>
      <c r="B3470">
        <v>71</v>
      </c>
    </row>
    <row r="3471" spans="1:2" x14ac:dyDescent="0.25">
      <c r="A3471">
        <v>684609</v>
      </c>
      <c r="B3471">
        <v>74</v>
      </c>
    </row>
    <row r="3472" spans="1:2" x14ac:dyDescent="0.25">
      <c r="A3472">
        <v>684665</v>
      </c>
      <c r="B3472">
        <v>77</v>
      </c>
    </row>
    <row r="3473" spans="1:2" x14ac:dyDescent="0.25">
      <c r="A3473">
        <v>684682</v>
      </c>
      <c r="B3473">
        <v>74</v>
      </c>
    </row>
    <row r="3474" spans="1:2" x14ac:dyDescent="0.25">
      <c r="A3474">
        <v>684711</v>
      </c>
      <c r="B3474">
        <v>74</v>
      </c>
    </row>
    <row r="3475" spans="1:2" x14ac:dyDescent="0.25">
      <c r="A3475">
        <v>684713</v>
      </c>
      <c r="B3475">
        <v>77</v>
      </c>
    </row>
    <row r="3476" spans="1:2" x14ac:dyDescent="0.25">
      <c r="A3476">
        <v>684725</v>
      </c>
      <c r="B3476">
        <v>78</v>
      </c>
    </row>
    <row r="3477" spans="1:2" x14ac:dyDescent="0.25">
      <c r="A3477">
        <v>684727</v>
      </c>
      <c r="B3477">
        <v>78</v>
      </c>
    </row>
    <row r="3478" spans="1:2" x14ac:dyDescent="0.25">
      <c r="A3478">
        <v>684841</v>
      </c>
      <c r="B3478">
        <v>72</v>
      </c>
    </row>
    <row r="3479" spans="1:2" x14ac:dyDescent="0.25">
      <c r="A3479">
        <v>684846</v>
      </c>
      <c r="B3479">
        <v>72</v>
      </c>
    </row>
    <row r="3480" spans="1:2" x14ac:dyDescent="0.25">
      <c r="A3480">
        <v>684848</v>
      </c>
      <c r="B3480">
        <v>71</v>
      </c>
    </row>
    <row r="3481" spans="1:2" x14ac:dyDescent="0.25">
      <c r="A3481">
        <v>684862</v>
      </c>
      <c r="B3481">
        <v>77</v>
      </c>
    </row>
    <row r="3482" spans="1:2" x14ac:dyDescent="0.25">
      <c r="A3482">
        <v>684870</v>
      </c>
      <c r="B3482">
        <v>73</v>
      </c>
    </row>
    <row r="3483" spans="1:2" x14ac:dyDescent="0.25">
      <c r="A3483">
        <v>684871</v>
      </c>
      <c r="B3483">
        <v>71</v>
      </c>
    </row>
    <row r="3484" spans="1:2" x14ac:dyDescent="0.25">
      <c r="A3484">
        <v>684874</v>
      </c>
      <c r="B3484">
        <v>70</v>
      </c>
    </row>
    <row r="3485" spans="1:2" x14ac:dyDescent="0.25">
      <c r="A3485">
        <v>684875</v>
      </c>
      <c r="B3485">
        <v>73</v>
      </c>
    </row>
    <row r="3486" spans="1:2" x14ac:dyDescent="0.25">
      <c r="A3486">
        <v>684937</v>
      </c>
      <c r="B3486">
        <v>75</v>
      </c>
    </row>
    <row r="3487" spans="1:2" x14ac:dyDescent="0.25">
      <c r="A3487">
        <v>684941</v>
      </c>
      <c r="B3487">
        <v>74</v>
      </c>
    </row>
    <row r="3488" spans="1:2" x14ac:dyDescent="0.25">
      <c r="A3488">
        <v>684945</v>
      </c>
      <c r="B3488">
        <v>74</v>
      </c>
    </row>
    <row r="3489" spans="1:2" x14ac:dyDescent="0.25">
      <c r="A3489">
        <v>684946</v>
      </c>
      <c r="B3489">
        <v>75</v>
      </c>
    </row>
    <row r="3490" spans="1:2" x14ac:dyDescent="0.25">
      <c r="A3490">
        <v>684949</v>
      </c>
      <c r="B3490">
        <v>72</v>
      </c>
    </row>
    <row r="3491" spans="1:2" x14ac:dyDescent="0.25">
      <c r="A3491">
        <v>684957</v>
      </c>
      <c r="B3491">
        <v>72</v>
      </c>
    </row>
    <row r="3492" spans="1:2" x14ac:dyDescent="0.25">
      <c r="A3492">
        <v>684963</v>
      </c>
      <c r="B3492">
        <v>75</v>
      </c>
    </row>
    <row r="3493" spans="1:2" x14ac:dyDescent="0.25">
      <c r="A3493">
        <v>684964</v>
      </c>
      <c r="B3493">
        <v>71</v>
      </c>
    </row>
    <row r="3494" spans="1:2" x14ac:dyDescent="0.25">
      <c r="A3494">
        <v>684967</v>
      </c>
      <c r="B3494">
        <v>76</v>
      </c>
    </row>
    <row r="3495" spans="1:2" x14ac:dyDescent="0.25">
      <c r="A3495">
        <v>684974</v>
      </c>
      <c r="B3495">
        <v>75</v>
      </c>
    </row>
    <row r="3496" spans="1:2" x14ac:dyDescent="0.25">
      <c r="A3496">
        <v>685001</v>
      </c>
      <c r="B3496">
        <v>72</v>
      </c>
    </row>
    <row r="3497" spans="1:2" x14ac:dyDescent="0.25">
      <c r="A3497">
        <v>685005</v>
      </c>
      <c r="B3497">
        <v>76</v>
      </c>
    </row>
    <row r="3498" spans="1:2" x14ac:dyDescent="0.25">
      <c r="A3498">
        <v>685010</v>
      </c>
      <c r="B3498">
        <v>71</v>
      </c>
    </row>
    <row r="3499" spans="1:2" x14ac:dyDescent="0.25">
      <c r="A3499">
        <v>685044</v>
      </c>
      <c r="B3499">
        <v>72</v>
      </c>
    </row>
    <row r="3500" spans="1:2" x14ac:dyDescent="0.25">
      <c r="A3500">
        <v>685045</v>
      </c>
      <c r="B3500">
        <v>76</v>
      </c>
    </row>
    <row r="3501" spans="1:2" x14ac:dyDescent="0.25">
      <c r="A3501">
        <v>685046</v>
      </c>
      <c r="B3501">
        <v>74</v>
      </c>
    </row>
    <row r="3502" spans="1:2" x14ac:dyDescent="0.25">
      <c r="A3502">
        <v>685064</v>
      </c>
      <c r="B3502">
        <v>73</v>
      </c>
    </row>
    <row r="3503" spans="1:2" x14ac:dyDescent="0.25">
      <c r="A3503">
        <v>685067</v>
      </c>
      <c r="B3503">
        <v>76</v>
      </c>
    </row>
    <row r="3504" spans="1:2" x14ac:dyDescent="0.25">
      <c r="A3504">
        <v>685068</v>
      </c>
      <c r="B3504">
        <v>80</v>
      </c>
    </row>
    <row r="3505" spans="1:2" x14ac:dyDescent="0.25">
      <c r="A3505">
        <v>685073</v>
      </c>
      <c r="B3505">
        <v>71</v>
      </c>
    </row>
    <row r="3506" spans="1:2" x14ac:dyDescent="0.25">
      <c r="A3506">
        <v>685086</v>
      </c>
      <c r="B3506">
        <v>75</v>
      </c>
    </row>
    <row r="3507" spans="1:2" x14ac:dyDescent="0.25">
      <c r="A3507">
        <v>685095</v>
      </c>
      <c r="B3507">
        <v>73</v>
      </c>
    </row>
    <row r="3508" spans="1:2" x14ac:dyDescent="0.25">
      <c r="A3508">
        <v>685097</v>
      </c>
      <c r="B3508">
        <v>75</v>
      </c>
    </row>
    <row r="3509" spans="1:2" x14ac:dyDescent="0.25">
      <c r="A3509">
        <v>685107</v>
      </c>
      <c r="B3509">
        <v>77</v>
      </c>
    </row>
    <row r="3510" spans="1:2" x14ac:dyDescent="0.25">
      <c r="A3510">
        <v>685112</v>
      </c>
      <c r="B3510">
        <v>74</v>
      </c>
    </row>
    <row r="3511" spans="1:2" x14ac:dyDescent="0.25">
      <c r="A3511">
        <v>685115</v>
      </c>
      <c r="B3511">
        <v>73</v>
      </c>
    </row>
    <row r="3512" spans="1:2" x14ac:dyDescent="0.25">
      <c r="A3512">
        <v>685116</v>
      </c>
      <c r="B3512">
        <v>72</v>
      </c>
    </row>
    <row r="3513" spans="1:2" x14ac:dyDescent="0.25">
      <c r="A3513">
        <v>685121</v>
      </c>
      <c r="B3513">
        <v>71</v>
      </c>
    </row>
    <row r="3514" spans="1:2" x14ac:dyDescent="0.25">
      <c r="A3514">
        <v>685124</v>
      </c>
      <c r="B3514">
        <v>73</v>
      </c>
    </row>
    <row r="3515" spans="1:2" x14ac:dyDescent="0.25">
      <c r="A3515">
        <v>685125</v>
      </c>
      <c r="B3515">
        <v>70</v>
      </c>
    </row>
    <row r="3516" spans="1:2" x14ac:dyDescent="0.25">
      <c r="A3516">
        <v>685126</v>
      </c>
      <c r="B3516">
        <v>74</v>
      </c>
    </row>
    <row r="3517" spans="1:2" x14ac:dyDescent="0.25">
      <c r="A3517">
        <v>685277</v>
      </c>
      <c r="B3517">
        <v>68</v>
      </c>
    </row>
    <row r="3518" spans="1:2" x14ac:dyDescent="0.25">
      <c r="A3518">
        <v>685279</v>
      </c>
      <c r="B3518">
        <v>72</v>
      </c>
    </row>
    <row r="3519" spans="1:2" x14ac:dyDescent="0.25">
      <c r="A3519">
        <v>685290</v>
      </c>
      <c r="B3519">
        <v>72</v>
      </c>
    </row>
    <row r="3520" spans="1:2" x14ac:dyDescent="0.25">
      <c r="A3520">
        <v>685299</v>
      </c>
      <c r="B3520">
        <v>77</v>
      </c>
    </row>
    <row r="3521" spans="1:2" x14ac:dyDescent="0.25">
      <c r="A3521">
        <v>685308</v>
      </c>
      <c r="B3521">
        <v>75</v>
      </c>
    </row>
    <row r="3522" spans="1:2" x14ac:dyDescent="0.25">
      <c r="A3522">
        <v>685310</v>
      </c>
      <c r="B3522">
        <v>75</v>
      </c>
    </row>
    <row r="3523" spans="1:2" x14ac:dyDescent="0.25">
      <c r="A3523">
        <v>685311</v>
      </c>
      <c r="B3523">
        <v>76</v>
      </c>
    </row>
    <row r="3524" spans="1:2" x14ac:dyDescent="0.25">
      <c r="A3524">
        <v>685314</v>
      </c>
      <c r="B3524">
        <v>75</v>
      </c>
    </row>
    <row r="3525" spans="1:2" x14ac:dyDescent="0.25">
      <c r="A3525">
        <v>685319</v>
      </c>
      <c r="B3525">
        <v>75</v>
      </c>
    </row>
    <row r="3526" spans="1:2" x14ac:dyDescent="0.25">
      <c r="A3526">
        <v>685320</v>
      </c>
      <c r="B3526">
        <v>74</v>
      </c>
    </row>
    <row r="3527" spans="1:2" x14ac:dyDescent="0.25">
      <c r="A3527">
        <v>685321</v>
      </c>
      <c r="B3527">
        <v>74</v>
      </c>
    </row>
    <row r="3528" spans="1:2" x14ac:dyDescent="0.25">
      <c r="A3528">
        <v>685326</v>
      </c>
      <c r="B3528">
        <v>78</v>
      </c>
    </row>
    <row r="3529" spans="1:2" x14ac:dyDescent="0.25">
      <c r="A3529">
        <v>685329</v>
      </c>
      <c r="B3529">
        <v>71</v>
      </c>
    </row>
    <row r="3530" spans="1:2" x14ac:dyDescent="0.25">
      <c r="A3530">
        <v>685344</v>
      </c>
      <c r="B3530">
        <v>76</v>
      </c>
    </row>
    <row r="3531" spans="1:2" x14ac:dyDescent="0.25">
      <c r="A3531">
        <v>685364</v>
      </c>
      <c r="B3531">
        <v>77</v>
      </c>
    </row>
    <row r="3532" spans="1:2" x14ac:dyDescent="0.25">
      <c r="A3532">
        <v>685377</v>
      </c>
      <c r="B3532">
        <v>73</v>
      </c>
    </row>
    <row r="3533" spans="1:2" x14ac:dyDescent="0.25">
      <c r="A3533">
        <v>685379</v>
      </c>
      <c r="B3533">
        <v>75</v>
      </c>
    </row>
    <row r="3534" spans="1:2" x14ac:dyDescent="0.25">
      <c r="A3534">
        <v>685396</v>
      </c>
      <c r="B3534">
        <v>70</v>
      </c>
    </row>
    <row r="3535" spans="1:2" x14ac:dyDescent="0.25">
      <c r="A3535">
        <v>685399</v>
      </c>
      <c r="B3535">
        <v>75</v>
      </c>
    </row>
    <row r="3536" spans="1:2" x14ac:dyDescent="0.25">
      <c r="A3536">
        <v>685401</v>
      </c>
      <c r="B3536">
        <v>77</v>
      </c>
    </row>
    <row r="3537" spans="1:2" x14ac:dyDescent="0.25">
      <c r="A3537">
        <v>685402</v>
      </c>
      <c r="B3537">
        <v>76</v>
      </c>
    </row>
    <row r="3538" spans="1:2" x14ac:dyDescent="0.25">
      <c r="A3538">
        <v>685410</v>
      </c>
      <c r="B3538">
        <v>76</v>
      </c>
    </row>
    <row r="3539" spans="1:2" x14ac:dyDescent="0.25">
      <c r="A3539">
        <v>685461</v>
      </c>
      <c r="B3539">
        <v>75</v>
      </c>
    </row>
    <row r="3540" spans="1:2" x14ac:dyDescent="0.25">
      <c r="A3540">
        <v>685464</v>
      </c>
      <c r="B3540">
        <v>74</v>
      </c>
    </row>
    <row r="3541" spans="1:2" x14ac:dyDescent="0.25">
      <c r="A3541">
        <v>685473</v>
      </c>
      <c r="B3541">
        <v>71</v>
      </c>
    </row>
    <row r="3542" spans="1:2" x14ac:dyDescent="0.25">
      <c r="A3542">
        <v>685474</v>
      </c>
      <c r="B3542">
        <v>76</v>
      </c>
    </row>
    <row r="3543" spans="1:2" x14ac:dyDescent="0.25">
      <c r="A3543">
        <v>685477</v>
      </c>
      <c r="B3543">
        <v>69</v>
      </c>
    </row>
    <row r="3544" spans="1:2" x14ac:dyDescent="0.25">
      <c r="A3544">
        <v>685478</v>
      </c>
      <c r="B3544">
        <v>75</v>
      </c>
    </row>
    <row r="3545" spans="1:2" x14ac:dyDescent="0.25">
      <c r="A3545">
        <v>685481</v>
      </c>
      <c r="B3545">
        <v>74</v>
      </c>
    </row>
    <row r="3546" spans="1:2" x14ac:dyDescent="0.25">
      <c r="A3546">
        <v>685588</v>
      </c>
      <c r="B3546">
        <v>73</v>
      </c>
    </row>
    <row r="3547" spans="1:2" x14ac:dyDescent="0.25">
      <c r="A3547">
        <v>685692</v>
      </c>
      <c r="B3547">
        <v>69</v>
      </c>
    </row>
    <row r="3548" spans="1:2" x14ac:dyDescent="0.25">
      <c r="A3548">
        <v>685719</v>
      </c>
      <c r="B3548">
        <v>72</v>
      </c>
    </row>
    <row r="3549" spans="1:2" x14ac:dyDescent="0.25">
      <c r="A3549">
        <v>685721</v>
      </c>
      <c r="B3549">
        <v>73</v>
      </c>
    </row>
    <row r="3550" spans="1:2" x14ac:dyDescent="0.25">
      <c r="A3550">
        <v>685722</v>
      </c>
      <c r="B3550">
        <v>71</v>
      </c>
    </row>
    <row r="3551" spans="1:2" x14ac:dyDescent="0.25">
      <c r="A3551">
        <v>685729</v>
      </c>
      <c r="B3551">
        <v>72</v>
      </c>
    </row>
    <row r="3552" spans="1:2" x14ac:dyDescent="0.25">
      <c r="A3552">
        <v>685730</v>
      </c>
      <c r="B3552">
        <v>73</v>
      </c>
    </row>
    <row r="3553" spans="1:2" x14ac:dyDescent="0.25">
      <c r="A3553">
        <v>685734</v>
      </c>
      <c r="B3553">
        <v>76</v>
      </c>
    </row>
    <row r="3554" spans="1:2" x14ac:dyDescent="0.25">
      <c r="A3554">
        <v>685763</v>
      </c>
      <c r="B3554">
        <v>73</v>
      </c>
    </row>
    <row r="3555" spans="1:2" x14ac:dyDescent="0.25">
      <c r="A3555">
        <v>685769</v>
      </c>
      <c r="B3555">
        <v>70</v>
      </c>
    </row>
    <row r="3556" spans="1:2" x14ac:dyDescent="0.25">
      <c r="A3556">
        <v>685771</v>
      </c>
      <c r="B3556">
        <v>69</v>
      </c>
    </row>
    <row r="3557" spans="1:2" x14ac:dyDescent="0.25">
      <c r="A3557">
        <v>685777</v>
      </c>
      <c r="B3557">
        <v>75</v>
      </c>
    </row>
    <row r="3558" spans="1:2" x14ac:dyDescent="0.25">
      <c r="A3558">
        <v>685784</v>
      </c>
      <c r="B3558">
        <v>72</v>
      </c>
    </row>
    <row r="3559" spans="1:2" x14ac:dyDescent="0.25">
      <c r="A3559">
        <v>685801</v>
      </c>
      <c r="B3559">
        <v>73</v>
      </c>
    </row>
    <row r="3560" spans="1:2" x14ac:dyDescent="0.25">
      <c r="A3560">
        <v>685813</v>
      </c>
      <c r="B3560">
        <v>76</v>
      </c>
    </row>
    <row r="3561" spans="1:2" x14ac:dyDescent="0.25">
      <c r="A3561">
        <v>685824</v>
      </c>
      <c r="B3561">
        <v>73</v>
      </c>
    </row>
    <row r="3562" spans="1:2" x14ac:dyDescent="0.25">
      <c r="A3562">
        <v>685829</v>
      </c>
      <c r="B3562">
        <v>74</v>
      </c>
    </row>
    <row r="3563" spans="1:2" x14ac:dyDescent="0.25">
      <c r="A3563">
        <v>686124</v>
      </c>
      <c r="B3563">
        <v>72</v>
      </c>
    </row>
    <row r="3564" spans="1:2" x14ac:dyDescent="0.25">
      <c r="A3564">
        <v>686170</v>
      </c>
      <c r="B3564">
        <v>73</v>
      </c>
    </row>
    <row r="3565" spans="1:2" x14ac:dyDescent="0.25">
      <c r="A3565">
        <v>686184</v>
      </c>
      <c r="B3565">
        <v>72</v>
      </c>
    </row>
    <row r="3566" spans="1:2" x14ac:dyDescent="0.25">
      <c r="A3566">
        <v>686218</v>
      </c>
      <c r="B3566">
        <v>77</v>
      </c>
    </row>
    <row r="3567" spans="1:2" x14ac:dyDescent="0.25">
      <c r="A3567">
        <v>686223</v>
      </c>
      <c r="B3567">
        <v>73</v>
      </c>
    </row>
    <row r="3568" spans="1:2" x14ac:dyDescent="0.25">
      <c r="A3568">
        <v>686228</v>
      </c>
      <c r="B3568">
        <v>72</v>
      </c>
    </row>
    <row r="3569" spans="1:2" x14ac:dyDescent="0.25">
      <c r="A3569">
        <v>686236</v>
      </c>
      <c r="B3569">
        <v>73</v>
      </c>
    </row>
    <row r="3570" spans="1:2" x14ac:dyDescent="0.25">
      <c r="A3570">
        <v>686245</v>
      </c>
      <c r="B3570">
        <v>74</v>
      </c>
    </row>
    <row r="3571" spans="1:2" x14ac:dyDescent="0.25">
      <c r="A3571">
        <v>686248</v>
      </c>
      <c r="B3571">
        <v>72</v>
      </c>
    </row>
    <row r="3572" spans="1:2" x14ac:dyDescent="0.25">
      <c r="A3572">
        <v>686249</v>
      </c>
      <c r="B3572">
        <v>76</v>
      </c>
    </row>
    <row r="3573" spans="1:2" x14ac:dyDescent="0.25">
      <c r="A3573">
        <v>686282</v>
      </c>
      <c r="B3573">
        <v>73</v>
      </c>
    </row>
    <row r="3574" spans="1:2" x14ac:dyDescent="0.25">
      <c r="A3574">
        <v>686288</v>
      </c>
      <c r="B3574">
        <v>76</v>
      </c>
    </row>
    <row r="3575" spans="1:2" x14ac:dyDescent="0.25">
      <c r="A3575">
        <v>686294</v>
      </c>
      <c r="B3575">
        <v>76</v>
      </c>
    </row>
    <row r="3576" spans="1:2" x14ac:dyDescent="0.25">
      <c r="A3576">
        <v>686311</v>
      </c>
      <c r="B3576">
        <v>72</v>
      </c>
    </row>
    <row r="3577" spans="1:2" x14ac:dyDescent="0.25">
      <c r="A3577">
        <v>686317</v>
      </c>
      <c r="B3577">
        <v>71</v>
      </c>
    </row>
    <row r="3578" spans="1:2" x14ac:dyDescent="0.25">
      <c r="A3578">
        <v>686339</v>
      </c>
      <c r="B3578">
        <v>73</v>
      </c>
    </row>
    <row r="3579" spans="1:2" x14ac:dyDescent="0.25">
      <c r="A3579">
        <v>686340</v>
      </c>
      <c r="B3579">
        <v>71</v>
      </c>
    </row>
    <row r="3580" spans="1:2" x14ac:dyDescent="0.25">
      <c r="A3580">
        <v>686401</v>
      </c>
      <c r="B3580">
        <v>75</v>
      </c>
    </row>
    <row r="3581" spans="1:2" x14ac:dyDescent="0.25">
      <c r="A3581">
        <v>686402</v>
      </c>
      <c r="B3581">
        <v>74</v>
      </c>
    </row>
    <row r="3582" spans="1:2" x14ac:dyDescent="0.25">
      <c r="A3582">
        <v>686406</v>
      </c>
      <c r="B3582">
        <v>76</v>
      </c>
    </row>
    <row r="3583" spans="1:2" x14ac:dyDescent="0.25">
      <c r="A3583">
        <v>686433</v>
      </c>
      <c r="B3583">
        <v>70</v>
      </c>
    </row>
    <row r="3584" spans="1:2" x14ac:dyDescent="0.25">
      <c r="A3584">
        <v>686449</v>
      </c>
      <c r="B3584">
        <v>75</v>
      </c>
    </row>
    <row r="3585" spans="1:2" x14ac:dyDescent="0.25">
      <c r="A3585">
        <v>686459</v>
      </c>
      <c r="B3585">
        <v>68</v>
      </c>
    </row>
    <row r="3586" spans="1:2" x14ac:dyDescent="0.25">
      <c r="A3586">
        <v>686460</v>
      </c>
      <c r="B3586">
        <v>72</v>
      </c>
    </row>
    <row r="3587" spans="1:2" x14ac:dyDescent="0.25">
      <c r="A3587">
        <v>686463</v>
      </c>
      <c r="B3587">
        <v>78</v>
      </c>
    </row>
    <row r="3588" spans="1:2" x14ac:dyDescent="0.25">
      <c r="A3588">
        <v>686470</v>
      </c>
      <c r="B3588">
        <v>74</v>
      </c>
    </row>
    <row r="3589" spans="1:2" x14ac:dyDescent="0.25">
      <c r="A3589">
        <v>686489</v>
      </c>
      <c r="B3589">
        <v>75</v>
      </c>
    </row>
    <row r="3590" spans="1:2" x14ac:dyDescent="0.25">
      <c r="A3590">
        <v>686529</v>
      </c>
      <c r="B3590">
        <v>73</v>
      </c>
    </row>
    <row r="3591" spans="1:2" x14ac:dyDescent="0.25">
      <c r="A3591">
        <v>686533</v>
      </c>
      <c r="B3591">
        <v>76</v>
      </c>
    </row>
    <row r="3592" spans="1:2" x14ac:dyDescent="0.25">
      <c r="A3592">
        <v>686539</v>
      </c>
      <c r="B3592">
        <v>76</v>
      </c>
    </row>
    <row r="3593" spans="1:2" x14ac:dyDescent="0.25">
      <c r="A3593">
        <v>686544</v>
      </c>
      <c r="B3593">
        <v>74</v>
      </c>
    </row>
    <row r="3594" spans="1:2" x14ac:dyDescent="0.25">
      <c r="A3594">
        <v>686560</v>
      </c>
      <c r="B3594">
        <v>73</v>
      </c>
    </row>
    <row r="3595" spans="1:2" x14ac:dyDescent="0.25">
      <c r="A3595">
        <v>686563</v>
      </c>
      <c r="B3595">
        <v>78</v>
      </c>
    </row>
    <row r="3596" spans="1:2" x14ac:dyDescent="0.25">
      <c r="A3596">
        <v>686572</v>
      </c>
      <c r="B3596">
        <v>70</v>
      </c>
    </row>
    <row r="3597" spans="1:2" x14ac:dyDescent="0.25">
      <c r="A3597">
        <v>686577</v>
      </c>
      <c r="B3597">
        <v>72</v>
      </c>
    </row>
    <row r="3598" spans="1:2" x14ac:dyDescent="0.25">
      <c r="A3598">
        <v>686580</v>
      </c>
      <c r="B3598">
        <v>76</v>
      </c>
    </row>
    <row r="3599" spans="1:2" x14ac:dyDescent="0.25">
      <c r="A3599">
        <v>686585</v>
      </c>
      <c r="B3599">
        <v>73</v>
      </c>
    </row>
    <row r="3600" spans="1:2" x14ac:dyDescent="0.25">
      <c r="A3600">
        <v>686588</v>
      </c>
      <c r="B3600">
        <v>75</v>
      </c>
    </row>
    <row r="3601" spans="1:2" x14ac:dyDescent="0.25">
      <c r="A3601">
        <v>686593</v>
      </c>
      <c r="B3601">
        <v>74</v>
      </c>
    </row>
    <row r="3602" spans="1:2" x14ac:dyDescent="0.25">
      <c r="A3602">
        <v>686597</v>
      </c>
      <c r="B3602">
        <v>70</v>
      </c>
    </row>
    <row r="3603" spans="1:2" x14ac:dyDescent="0.25">
      <c r="A3603">
        <v>686599</v>
      </c>
      <c r="B3603">
        <v>74</v>
      </c>
    </row>
    <row r="3604" spans="1:2" x14ac:dyDescent="0.25">
      <c r="A3604">
        <v>686602</v>
      </c>
      <c r="B3604">
        <v>75</v>
      </c>
    </row>
    <row r="3605" spans="1:2" x14ac:dyDescent="0.25">
      <c r="A3605">
        <v>686607</v>
      </c>
      <c r="B3605">
        <v>78</v>
      </c>
    </row>
    <row r="3606" spans="1:2" x14ac:dyDescent="0.25">
      <c r="A3606">
        <v>686608</v>
      </c>
      <c r="B3606">
        <v>73</v>
      </c>
    </row>
    <row r="3607" spans="1:2" x14ac:dyDescent="0.25">
      <c r="A3607">
        <v>686610</v>
      </c>
      <c r="B3607">
        <v>76</v>
      </c>
    </row>
    <row r="3608" spans="1:2" x14ac:dyDescent="0.25">
      <c r="A3608">
        <v>686613</v>
      </c>
      <c r="B3608">
        <v>74</v>
      </c>
    </row>
    <row r="3609" spans="1:2" x14ac:dyDescent="0.25">
      <c r="A3609">
        <v>686619</v>
      </c>
      <c r="B3609">
        <v>72</v>
      </c>
    </row>
    <row r="3610" spans="1:2" x14ac:dyDescent="0.25">
      <c r="A3610">
        <v>686622</v>
      </c>
      <c r="B3610">
        <v>75</v>
      </c>
    </row>
    <row r="3611" spans="1:2" x14ac:dyDescent="0.25">
      <c r="A3611">
        <v>686623</v>
      </c>
      <c r="B3611">
        <v>79</v>
      </c>
    </row>
    <row r="3612" spans="1:2" x14ac:dyDescent="0.25">
      <c r="A3612">
        <v>686627</v>
      </c>
      <c r="B3612">
        <v>73</v>
      </c>
    </row>
    <row r="3613" spans="1:2" x14ac:dyDescent="0.25">
      <c r="A3613">
        <v>686628</v>
      </c>
      <c r="B3613">
        <v>72</v>
      </c>
    </row>
    <row r="3614" spans="1:2" x14ac:dyDescent="0.25">
      <c r="A3614">
        <v>686629</v>
      </c>
      <c r="B3614">
        <v>76</v>
      </c>
    </row>
    <row r="3615" spans="1:2" x14ac:dyDescent="0.25">
      <c r="A3615">
        <v>686632</v>
      </c>
      <c r="B3615">
        <v>75</v>
      </c>
    </row>
    <row r="3616" spans="1:2" x14ac:dyDescent="0.25">
      <c r="A3616">
        <v>686636</v>
      </c>
      <c r="B3616">
        <v>74</v>
      </c>
    </row>
    <row r="3617" spans="1:2" x14ac:dyDescent="0.25">
      <c r="A3617">
        <v>686639</v>
      </c>
      <c r="B3617">
        <v>73</v>
      </c>
    </row>
    <row r="3618" spans="1:2" x14ac:dyDescent="0.25">
      <c r="A3618">
        <v>686641</v>
      </c>
      <c r="B3618">
        <v>74</v>
      </c>
    </row>
    <row r="3619" spans="1:2" x14ac:dyDescent="0.25">
      <c r="A3619">
        <v>686642</v>
      </c>
      <c r="B3619">
        <v>76</v>
      </c>
    </row>
    <row r="3620" spans="1:2" x14ac:dyDescent="0.25">
      <c r="A3620">
        <v>686643</v>
      </c>
      <c r="B3620">
        <v>73</v>
      </c>
    </row>
    <row r="3621" spans="1:2" x14ac:dyDescent="0.25">
      <c r="A3621">
        <v>686645</v>
      </c>
      <c r="B3621">
        <v>71</v>
      </c>
    </row>
    <row r="3622" spans="1:2" x14ac:dyDescent="0.25">
      <c r="A3622">
        <v>686646</v>
      </c>
      <c r="B3622">
        <v>72</v>
      </c>
    </row>
    <row r="3623" spans="1:2" x14ac:dyDescent="0.25">
      <c r="A3623">
        <v>686651</v>
      </c>
      <c r="B3623">
        <v>73</v>
      </c>
    </row>
    <row r="3624" spans="1:2" x14ac:dyDescent="0.25">
      <c r="A3624">
        <v>686654</v>
      </c>
      <c r="B3624">
        <v>72</v>
      </c>
    </row>
    <row r="3625" spans="1:2" x14ac:dyDescent="0.25">
      <c r="A3625">
        <v>686657</v>
      </c>
      <c r="B3625">
        <v>74</v>
      </c>
    </row>
    <row r="3626" spans="1:2" x14ac:dyDescent="0.25">
      <c r="A3626">
        <v>686662</v>
      </c>
      <c r="B3626">
        <v>74</v>
      </c>
    </row>
    <row r="3627" spans="1:2" x14ac:dyDescent="0.25">
      <c r="A3627">
        <v>686663</v>
      </c>
      <c r="B3627">
        <v>77</v>
      </c>
    </row>
    <row r="3628" spans="1:2" x14ac:dyDescent="0.25">
      <c r="A3628">
        <v>686664</v>
      </c>
      <c r="B3628">
        <v>71</v>
      </c>
    </row>
    <row r="3629" spans="1:2" x14ac:dyDescent="0.25">
      <c r="A3629">
        <v>686671</v>
      </c>
      <c r="B3629">
        <v>72</v>
      </c>
    </row>
    <row r="3630" spans="1:2" x14ac:dyDescent="0.25">
      <c r="A3630">
        <v>686672</v>
      </c>
      <c r="B3630">
        <v>76</v>
      </c>
    </row>
    <row r="3631" spans="1:2" x14ac:dyDescent="0.25">
      <c r="A3631">
        <v>686678</v>
      </c>
      <c r="B3631">
        <v>75</v>
      </c>
    </row>
    <row r="3632" spans="1:2" x14ac:dyDescent="0.25">
      <c r="A3632">
        <v>686679</v>
      </c>
      <c r="B3632">
        <v>72</v>
      </c>
    </row>
    <row r="3633" spans="1:2" x14ac:dyDescent="0.25">
      <c r="A3633">
        <v>686693</v>
      </c>
      <c r="B3633">
        <v>70</v>
      </c>
    </row>
    <row r="3634" spans="1:2" x14ac:dyDescent="0.25">
      <c r="A3634">
        <v>686700</v>
      </c>
      <c r="B3634">
        <v>72</v>
      </c>
    </row>
    <row r="3635" spans="1:2" x14ac:dyDescent="0.25">
      <c r="A3635">
        <v>686701</v>
      </c>
      <c r="B3635">
        <v>73</v>
      </c>
    </row>
    <row r="3636" spans="1:2" x14ac:dyDescent="0.25">
      <c r="A3636">
        <v>686705</v>
      </c>
      <c r="B3636">
        <v>81</v>
      </c>
    </row>
    <row r="3637" spans="1:2" x14ac:dyDescent="0.25">
      <c r="A3637">
        <v>686710</v>
      </c>
      <c r="B3637">
        <v>71</v>
      </c>
    </row>
    <row r="3638" spans="1:2" x14ac:dyDescent="0.25">
      <c r="A3638">
        <v>686728</v>
      </c>
      <c r="B3638">
        <v>77</v>
      </c>
    </row>
    <row r="3639" spans="1:2" x14ac:dyDescent="0.25">
      <c r="A3639">
        <v>686730</v>
      </c>
      <c r="B3639">
        <v>75</v>
      </c>
    </row>
    <row r="3640" spans="1:2" x14ac:dyDescent="0.25">
      <c r="A3640">
        <v>686731</v>
      </c>
      <c r="B3640">
        <v>74</v>
      </c>
    </row>
    <row r="3641" spans="1:2" x14ac:dyDescent="0.25">
      <c r="A3641">
        <v>686734</v>
      </c>
      <c r="B3641">
        <v>73</v>
      </c>
    </row>
    <row r="3642" spans="1:2" x14ac:dyDescent="0.25">
      <c r="A3642">
        <v>686745</v>
      </c>
      <c r="B3642">
        <v>75</v>
      </c>
    </row>
    <row r="3643" spans="1:2" x14ac:dyDescent="0.25">
      <c r="A3643">
        <v>686747</v>
      </c>
      <c r="B3643">
        <v>77</v>
      </c>
    </row>
    <row r="3644" spans="1:2" x14ac:dyDescent="0.25">
      <c r="A3644">
        <v>686751</v>
      </c>
      <c r="B3644">
        <v>73</v>
      </c>
    </row>
    <row r="3645" spans="1:2" x14ac:dyDescent="0.25">
      <c r="A3645">
        <v>686752</v>
      </c>
      <c r="B3645">
        <v>75</v>
      </c>
    </row>
    <row r="3646" spans="1:2" x14ac:dyDescent="0.25">
      <c r="A3646">
        <v>686753</v>
      </c>
      <c r="B3646">
        <v>72</v>
      </c>
    </row>
    <row r="3647" spans="1:2" x14ac:dyDescent="0.25">
      <c r="A3647">
        <v>686754</v>
      </c>
      <c r="B3647">
        <v>72</v>
      </c>
    </row>
    <row r="3648" spans="1:2" x14ac:dyDescent="0.25">
      <c r="A3648">
        <v>686758</v>
      </c>
      <c r="B3648">
        <v>69</v>
      </c>
    </row>
    <row r="3649" spans="1:2" x14ac:dyDescent="0.25">
      <c r="A3649">
        <v>686762</v>
      </c>
      <c r="B3649">
        <v>72</v>
      </c>
    </row>
    <row r="3650" spans="1:2" x14ac:dyDescent="0.25">
      <c r="A3650">
        <v>686763</v>
      </c>
      <c r="B3650">
        <v>78</v>
      </c>
    </row>
    <row r="3651" spans="1:2" x14ac:dyDescent="0.25">
      <c r="A3651">
        <v>686768</v>
      </c>
      <c r="B3651">
        <v>71</v>
      </c>
    </row>
    <row r="3652" spans="1:2" x14ac:dyDescent="0.25">
      <c r="A3652">
        <v>686769</v>
      </c>
      <c r="B3652">
        <v>74</v>
      </c>
    </row>
    <row r="3653" spans="1:2" x14ac:dyDescent="0.25">
      <c r="A3653">
        <v>686771</v>
      </c>
      <c r="B3653">
        <v>72</v>
      </c>
    </row>
    <row r="3654" spans="1:2" x14ac:dyDescent="0.25">
      <c r="A3654">
        <v>686783</v>
      </c>
      <c r="B3654">
        <v>76</v>
      </c>
    </row>
    <row r="3655" spans="1:2" x14ac:dyDescent="0.25">
      <c r="A3655">
        <v>686790</v>
      </c>
      <c r="B3655">
        <v>74</v>
      </c>
    </row>
    <row r="3656" spans="1:2" x14ac:dyDescent="0.25">
      <c r="A3656">
        <v>686796</v>
      </c>
      <c r="B3656">
        <v>77</v>
      </c>
    </row>
    <row r="3657" spans="1:2" x14ac:dyDescent="0.25">
      <c r="A3657">
        <v>686799</v>
      </c>
      <c r="B3657">
        <v>79</v>
      </c>
    </row>
    <row r="3658" spans="1:2" x14ac:dyDescent="0.25">
      <c r="A3658">
        <v>686800</v>
      </c>
      <c r="B3658">
        <v>77</v>
      </c>
    </row>
    <row r="3659" spans="1:2" x14ac:dyDescent="0.25">
      <c r="A3659">
        <v>686802</v>
      </c>
      <c r="B3659">
        <v>74</v>
      </c>
    </row>
    <row r="3660" spans="1:2" x14ac:dyDescent="0.25">
      <c r="A3660">
        <v>686806</v>
      </c>
      <c r="B3660">
        <v>76</v>
      </c>
    </row>
    <row r="3661" spans="1:2" x14ac:dyDescent="0.25">
      <c r="A3661">
        <v>686807</v>
      </c>
      <c r="B3661">
        <v>74</v>
      </c>
    </row>
    <row r="3662" spans="1:2" x14ac:dyDescent="0.25">
      <c r="A3662">
        <v>686809</v>
      </c>
      <c r="B3662">
        <v>71</v>
      </c>
    </row>
    <row r="3663" spans="1:2" x14ac:dyDescent="0.25">
      <c r="A3663">
        <v>686811</v>
      </c>
      <c r="B3663">
        <v>76</v>
      </c>
    </row>
    <row r="3664" spans="1:2" x14ac:dyDescent="0.25">
      <c r="A3664">
        <v>686819</v>
      </c>
      <c r="B3664">
        <v>73</v>
      </c>
    </row>
    <row r="3665" spans="1:2" x14ac:dyDescent="0.25">
      <c r="A3665">
        <v>686825</v>
      </c>
      <c r="B3665">
        <v>72</v>
      </c>
    </row>
    <row r="3666" spans="1:2" x14ac:dyDescent="0.25">
      <c r="A3666">
        <v>686826</v>
      </c>
      <c r="B3666">
        <v>74</v>
      </c>
    </row>
    <row r="3667" spans="1:2" x14ac:dyDescent="0.25">
      <c r="A3667">
        <v>686827</v>
      </c>
      <c r="B3667">
        <v>75</v>
      </c>
    </row>
    <row r="3668" spans="1:2" x14ac:dyDescent="0.25">
      <c r="A3668">
        <v>686830</v>
      </c>
      <c r="B3668">
        <v>74</v>
      </c>
    </row>
    <row r="3669" spans="1:2" x14ac:dyDescent="0.25">
      <c r="A3669">
        <v>686831</v>
      </c>
      <c r="B3669">
        <v>72</v>
      </c>
    </row>
    <row r="3670" spans="1:2" x14ac:dyDescent="0.25">
      <c r="A3670">
        <v>686839</v>
      </c>
      <c r="B3670">
        <v>71</v>
      </c>
    </row>
    <row r="3671" spans="1:2" x14ac:dyDescent="0.25">
      <c r="A3671">
        <v>686842</v>
      </c>
      <c r="B3671">
        <v>78</v>
      </c>
    </row>
    <row r="3672" spans="1:2" x14ac:dyDescent="0.25">
      <c r="A3672">
        <v>686844</v>
      </c>
      <c r="B3672">
        <v>74</v>
      </c>
    </row>
    <row r="3673" spans="1:2" x14ac:dyDescent="0.25">
      <c r="A3673">
        <v>686846</v>
      </c>
      <c r="B3673">
        <v>76</v>
      </c>
    </row>
    <row r="3674" spans="1:2" x14ac:dyDescent="0.25">
      <c r="A3674">
        <v>686856</v>
      </c>
      <c r="B3674">
        <v>71</v>
      </c>
    </row>
    <row r="3675" spans="1:2" x14ac:dyDescent="0.25">
      <c r="A3675">
        <v>686857</v>
      </c>
      <c r="B3675">
        <v>74</v>
      </c>
    </row>
    <row r="3676" spans="1:2" x14ac:dyDescent="0.25">
      <c r="A3676">
        <v>686859</v>
      </c>
      <c r="B3676">
        <v>70</v>
      </c>
    </row>
    <row r="3677" spans="1:2" x14ac:dyDescent="0.25">
      <c r="A3677">
        <v>686873</v>
      </c>
      <c r="B3677">
        <v>75</v>
      </c>
    </row>
    <row r="3678" spans="1:2" x14ac:dyDescent="0.25">
      <c r="A3678">
        <v>686900</v>
      </c>
      <c r="B3678">
        <v>72</v>
      </c>
    </row>
    <row r="3679" spans="1:2" x14ac:dyDescent="0.25">
      <c r="A3679">
        <v>686908</v>
      </c>
      <c r="B3679">
        <v>76</v>
      </c>
    </row>
    <row r="3680" spans="1:2" x14ac:dyDescent="0.25">
      <c r="A3680">
        <v>686922</v>
      </c>
      <c r="B3680">
        <v>74</v>
      </c>
    </row>
    <row r="3681" spans="1:2" x14ac:dyDescent="0.25">
      <c r="A3681">
        <v>686924</v>
      </c>
      <c r="B3681">
        <v>72</v>
      </c>
    </row>
    <row r="3682" spans="1:2" x14ac:dyDescent="0.25">
      <c r="A3682">
        <v>686930</v>
      </c>
      <c r="B3682">
        <v>72</v>
      </c>
    </row>
    <row r="3683" spans="1:2" x14ac:dyDescent="0.25">
      <c r="A3683">
        <v>686933</v>
      </c>
      <c r="B3683">
        <v>74</v>
      </c>
    </row>
    <row r="3684" spans="1:2" x14ac:dyDescent="0.25">
      <c r="A3684">
        <v>686934</v>
      </c>
      <c r="B3684">
        <v>75</v>
      </c>
    </row>
    <row r="3685" spans="1:2" x14ac:dyDescent="0.25">
      <c r="A3685">
        <v>686938</v>
      </c>
      <c r="B3685">
        <v>77</v>
      </c>
    </row>
    <row r="3686" spans="1:2" x14ac:dyDescent="0.25">
      <c r="A3686">
        <v>686946</v>
      </c>
      <c r="B3686">
        <v>75</v>
      </c>
    </row>
    <row r="3687" spans="1:2" x14ac:dyDescent="0.25">
      <c r="A3687">
        <v>686951</v>
      </c>
      <c r="B3687">
        <v>75</v>
      </c>
    </row>
    <row r="3688" spans="1:2" x14ac:dyDescent="0.25">
      <c r="A3688">
        <v>686953</v>
      </c>
      <c r="B3688">
        <v>75</v>
      </c>
    </row>
    <row r="3689" spans="1:2" x14ac:dyDescent="0.25">
      <c r="A3689">
        <v>686957</v>
      </c>
      <c r="B3689">
        <v>78</v>
      </c>
    </row>
    <row r="3690" spans="1:2" x14ac:dyDescent="0.25">
      <c r="A3690">
        <v>686964</v>
      </c>
      <c r="B3690">
        <v>73</v>
      </c>
    </row>
    <row r="3691" spans="1:2" x14ac:dyDescent="0.25">
      <c r="A3691">
        <v>686972</v>
      </c>
      <c r="B3691">
        <v>75</v>
      </c>
    </row>
    <row r="3692" spans="1:2" x14ac:dyDescent="0.25">
      <c r="A3692">
        <v>686973</v>
      </c>
      <c r="B3692">
        <v>73</v>
      </c>
    </row>
    <row r="3693" spans="1:2" x14ac:dyDescent="0.25">
      <c r="A3693">
        <v>686974</v>
      </c>
      <c r="B3693">
        <v>70</v>
      </c>
    </row>
    <row r="3694" spans="1:2" x14ac:dyDescent="0.25">
      <c r="A3694">
        <v>686978</v>
      </c>
      <c r="B3694">
        <v>71</v>
      </c>
    </row>
    <row r="3695" spans="1:2" x14ac:dyDescent="0.25">
      <c r="A3695">
        <v>686981</v>
      </c>
      <c r="B3695">
        <v>71</v>
      </c>
    </row>
    <row r="3696" spans="1:2" x14ac:dyDescent="0.25">
      <c r="A3696">
        <v>686987</v>
      </c>
      <c r="B3696">
        <v>78</v>
      </c>
    </row>
    <row r="3697" spans="1:2" x14ac:dyDescent="0.25">
      <c r="A3697">
        <v>686993</v>
      </c>
      <c r="B3697">
        <v>73</v>
      </c>
    </row>
    <row r="3698" spans="1:2" x14ac:dyDescent="0.25">
      <c r="A3698">
        <v>687001</v>
      </c>
      <c r="B3698">
        <v>74</v>
      </c>
    </row>
    <row r="3699" spans="1:2" x14ac:dyDescent="0.25">
      <c r="A3699">
        <v>687003</v>
      </c>
      <c r="B3699">
        <v>75</v>
      </c>
    </row>
    <row r="3700" spans="1:2" x14ac:dyDescent="0.25">
      <c r="A3700">
        <v>687014</v>
      </c>
      <c r="B3700">
        <v>76</v>
      </c>
    </row>
    <row r="3701" spans="1:2" x14ac:dyDescent="0.25">
      <c r="A3701">
        <v>687015</v>
      </c>
      <c r="B3701">
        <v>73</v>
      </c>
    </row>
    <row r="3702" spans="1:2" x14ac:dyDescent="0.25">
      <c r="A3702">
        <v>687020</v>
      </c>
      <c r="B3702">
        <v>72</v>
      </c>
    </row>
    <row r="3703" spans="1:2" x14ac:dyDescent="0.25">
      <c r="A3703">
        <v>687028</v>
      </c>
      <c r="B3703">
        <v>75</v>
      </c>
    </row>
    <row r="3704" spans="1:2" x14ac:dyDescent="0.25">
      <c r="A3704">
        <v>687033</v>
      </c>
      <c r="B3704">
        <v>76</v>
      </c>
    </row>
    <row r="3705" spans="1:2" x14ac:dyDescent="0.25">
      <c r="A3705">
        <v>687038</v>
      </c>
      <c r="B3705">
        <v>76</v>
      </c>
    </row>
    <row r="3706" spans="1:2" x14ac:dyDescent="0.25">
      <c r="A3706">
        <v>687040</v>
      </c>
      <c r="B3706">
        <v>72</v>
      </c>
    </row>
    <row r="3707" spans="1:2" x14ac:dyDescent="0.25">
      <c r="A3707">
        <v>687043</v>
      </c>
      <c r="B3707">
        <v>77</v>
      </c>
    </row>
    <row r="3708" spans="1:2" x14ac:dyDescent="0.25">
      <c r="A3708">
        <v>687046</v>
      </c>
      <c r="B3708">
        <v>72</v>
      </c>
    </row>
    <row r="3709" spans="1:2" x14ac:dyDescent="0.25">
      <c r="A3709">
        <v>687060</v>
      </c>
      <c r="B3709">
        <v>74</v>
      </c>
    </row>
    <row r="3710" spans="1:2" x14ac:dyDescent="0.25">
      <c r="A3710">
        <v>687062</v>
      </c>
      <c r="B3710">
        <v>75</v>
      </c>
    </row>
    <row r="3711" spans="1:2" x14ac:dyDescent="0.25">
      <c r="A3711">
        <v>687064</v>
      </c>
      <c r="B3711">
        <v>78</v>
      </c>
    </row>
    <row r="3712" spans="1:2" x14ac:dyDescent="0.25">
      <c r="A3712">
        <v>687066</v>
      </c>
      <c r="B3712">
        <v>71</v>
      </c>
    </row>
    <row r="3713" spans="1:2" x14ac:dyDescent="0.25">
      <c r="A3713">
        <v>687070</v>
      </c>
      <c r="B3713">
        <v>76</v>
      </c>
    </row>
    <row r="3714" spans="1:2" x14ac:dyDescent="0.25">
      <c r="A3714">
        <v>687073</v>
      </c>
      <c r="B3714">
        <v>74</v>
      </c>
    </row>
    <row r="3715" spans="1:2" x14ac:dyDescent="0.25">
      <c r="A3715">
        <v>687074</v>
      </c>
      <c r="B3715">
        <v>70</v>
      </c>
    </row>
    <row r="3716" spans="1:2" x14ac:dyDescent="0.25">
      <c r="A3716">
        <v>687075</v>
      </c>
      <c r="B3716">
        <v>75</v>
      </c>
    </row>
    <row r="3717" spans="1:2" x14ac:dyDescent="0.25">
      <c r="A3717">
        <v>687077</v>
      </c>
      <c r="B3717">
        <v>74</v>
      </c>
    </row>
    <row r="3718" spans="1:2" x14ac:dyDescent="0.25">
      <c r="A3718">
        <v>687079</v>
      </c>
      <c r="B3718">
        <v>76</v>
      </c>
    </row>
    <row r="3719" spans="1:2" x14ac:dyDescent="0.25">
      <c r="A3719">
        <v>687080</v>
      </c>
      <c r="B3719">
        <v>76</v>
      </c>
    </row>
    <row r="3720" spans="1:2" x14ac:dyDescent="0.25">
      <c r="A3720">
        <v>687085</v>
      </c>
      <c r="B3720">
        <v>78</v>
      </c>
    </row>
    <row r="3721" spans="1:2" x14ac:dyDescent="0.25">
      <c r="A3721">
        <v>687086</v>
      </c>
      <c r="B3721">
        <v>75</v>
      </c>
    </row>
    <row r="3722" spans="1:2" x14ac:dyDescent="0.25">
      <c r="A3722">
        <v>687087</v>
      </c>
      <c r="B3722">
        <v>75</v>
      </c>
    </row>
    <row r="3723" spans="1:2" x14ac:dyDescent="0.25">
      <c r="A3723">
        <v>687088</v>
      </c>
      <c r="B3723">
        <v>74</v>
      </c>
    </row>
    <row r="3724" spans="1:2" x14ac:dyDescent="0.25">
      <c r="A3724">
        <v>687095</v>
      </c>
      <c r="B3724">
        <v>73</v>
      </c>
    </row>
    <row r="3725" spans="1:2" x14ac:dyDescent="0.25">
      <c r="A3725">
        <v>687096</v>
      </c>
      <c r="B3725">
        <v>78</v>
      </c>
    </row>
    <row r="3726" spans="1:2" x14ac:dyDescent="0.25">
      <c r="A3726">
        <v>687102</v>
      </c>
      <c r="B3726">
        <v>74</v>
      </c>
    </row>
    <row r="3727" spans="1:2" x14ac:dyDescent="0.25">
      <c r="A3727">
        <v>687107</v>
      </c>
      <c r="B3727">
        <v>74</v>
      </c>
    </row>
    <row r="3728" spans="1:2" x14ac:dyDescent="0.25">
      <c r="A3728">
        <v>687114</v>
      </c>
      <c r="B3728">
        <v>73</v>
      </c>
    </row>
    <row r="3729" spans="1:2" x14ac:dyDescent="0.25">
      <c r="A3729">
        <v>687122</v>
      </c>
      <c r="B3729">
        <v>75</v>
      </c>
    </row>
    <row r="3730" spans="1:2" x14ac:dyDescent="0.25">
      <c r="A3730">
        <v>687125</v>
      </c>
      <c r="B3730">
        <v>72</v>
      </c>
    </row>
    <row r="3731" spans="1:2" x14ac:dyDescent="0.25">
      <c r="A3731">
        <v>687134</v>
      </c>
      <c r="B3731">
        <v>74</v>
      </c>
    </row>
    <row r="3732" spans="1:2" x14ac:dyDescent="0.25">
      <c r="A3732">
        <v>687135</v>
      </c>
      <c r="B3732">
        <v>72</v>
      </c>
    </row>
    <row r="3733" spans="1:2" x14ac:dyDescent="0.25">
      <c r="A3733">
        <v>687137</v>
      </c>
      <c r="B3733">
        <v>72</v>
      </c>
    </row>
    <row r="3734" spans="1:2" x14ac:dyDescent="0.25">
      <c r="A3734">
        <v>687138</v>
      </c>
      <c r="B3734">
        <v>72</v>
      </c>
    </row>
    <row r="3735" spans="1:2" x14ac:dyDescent="0.25">
      <c r="A3735">
        <v>687143</v>
      </c>
      <c r="B3735">
        <v>71</v>
      </c>
    </row>
    <row r="3736" spans="1:2" x14ac:dyDescent="0.25">
      <c r="A3736">
        <v>687145</v>
      </c>
      <c r="B3736">
        <v>76</v>
      </c>
    </row>
    <row r="3737" spans="1:2" x14ac:dyDescent="0.25">
      <c r="A3737">
        <v>687159</v>
      </c>
      <c r="B3737">
        <v>77</v>
      </c>
    </row>
    <row r="3738" spans="1:2" x14ac:dyDescent="0.25">
      <c r="A3738">
        <v>687161</v>
      </c>
      <c r="B3738">
        <v>76</v>
      </c>
    </row>
    <row r="3739" spans="1:2" x14ac:dyDescent="0.25">
      <c r="A3739">
        <v>687166</v>
      </c>
      <c r="B3739">
        <v>75</v>
      </c>
    </row>
    <row r="3740" spans="1:2" x14ac:dyDescent="0.25">
      <c r="A3740">
        <v>687187</v>
      </c>
      <c r="B3740">
        <v>75</v>
      </c>
    </row>
    <row r="3741" spans="1:2" x14ac:dyDescent="0.25">
      <c r="A3741">
        <v>687189</v>
      </c>
      <c r="B3741">
        <v>78</v>
      </c>
    </row>
    <row r="3742" spans="1:2" x14ac:dyDescent="0.25">
      <c r="A3742">
        <v>687190</v>
      </c>
      <c r="B3742">
        <v>76</v>
      </c>
    </row>
    <row r="3743" spans="1:2" x14ac:dyDescent="0.25">
      <c r="A3743">
        <v>687195</v>
      </c>
      <c r="B3743">
        <v>77</v>
      </c>
    </row>
    <row r="3744" spans="1:2" x14ac:dyDescent="0.25">
      <c r="A3744">
        <v>687198</v>
      </c>
      <c r="B3744">
        <v>77</v>
      </c>
    </row>
    <row r="3745" spans="1:2" x14ac:dyDescent="0.25">
      <c r="A3745">
        <v>687199</v>
      </c>
      <c r="B3745">
        <v>72</v>
      </c>
    </row>
    <row r="3746" spans="1:2" x14ac:dyDescent="0.25">
      <c r="A3746">
        <v>687202</v>
      </c>
      <c r="B3746">
        <v>75</v>
      </c>
    </row>
    <row r="3747" spans="1:2" x14ac:dyDescent="0.25">
      <c r="A3747">
        <v>687204</v>
      </c>
      <c r="B3747">
        <v>71</v>
      </c>
    </row>
    <row r="3748" spans="1:2" x14ac:dyDescent="0.25">
      <c r="A3748">
        <v>687205</v>
      </c>
      <c r="B3748">
        <v>70</v>
      </c>
    </row>
    <row r="3749" spans="1:2" x14ac:dyDescent="0.25">
      <c r="A3749">
        <v>687209</v>
      </c>
      <c r="B3749">
        <v>78</v>
      </c>
    </row>
    <row r="3750" spans="1:2" x14ac:dyDescent="0.25">
      <c r="A3750">
        <v>687214</v>
      </c>
      <c r="B3750">
        <v>76</v>
      </c>
    </row>
    <row r="3751" spans="1:2" x14ac:dyDescent="0.25">
      <c r="A3751">
        <v>687216</v>
      </c>
      <c r="B3751">
        <v>76</v>
      </c>
    </row>
    <row r="3752" spans="1:2" x14ac:dyDescent="0.25">
      <c r="A3752">
        <v>687218</v>
      </c>
      <c r="B3752">
        <v>74</v>
      </c>
    </row>
    <row r="3753" spans="1:2" x14ac:dyDescent="0.25">
      <c r="A3753">
        <v>687222</v>
      </c>
      <c r="B3753">
        <v>72</v>
      </c>
    </row>
    <row r="3754" spans="1:2" x14ac:dyDescent="0.25">
      <c r="A3754">
        <v>687223</v>
      </c>
      <c r="B3754">
        <v>75</v>
      </c>
    </row>
    <row r="3755" spans="1:2" x14ac:dyDescent="0.25">
      <c r="A3755">
        <v>687225</v>
      </c>
      <c r="B3755">
        <v>72</v>
      </c>
    </row>
    <row r="3756" spans="1:2" x14ac:dyDescent="0.25">
      <c r="A3756">
        <v>687226</v>
      </c>
      <c r="B3756">
        <v>72</v>
      </c>
    </row>
    <row r="3757" spans="1:2" x14ac:dyDescent="0.25">
      <c r="A3757">
        <v>687238</v>
      </c>
      <c r="B3757">
        <v>76</v>
      </c>
    </row>
    <row r="3758" spans="1:2" x14ac:dyDescent="0.25">
      <c r="A3758">
        <v>687239</v>
      </c>
      <c r="B3758">
        <v>73</v>
      </c>
    </row>
    <row r="3759" spans="1:2" x14ac:dyDescent="0.25">
      <c r="A3759">
        <v>687242</v>
      </c>
      <c r="B3759">
        <v>72</v>
      </c>
    </row>
    <row r="3760" spans="1:2" x14ac:dyDescent="0.25">
      <c r="A3760">
        <v>687243</v>
      </c>
      <c r="B3760">
        <v>71</v>
      </c>
    </row>
    <row r="3761" spans="1:2" x14ac:dyDescent="0.25">
      <c r="A3761">
        <v>687253</v>
      </c>
      <c r="B3761">
        <v>75</v>
      </c>
    </row>
    <row r="3762" spans="1:2" x14ac:dyDescent="0.25">
      <c r="A3762">
        <v>687258</v>
      </c>
      <c r="B3762">
        <v>74</v>
      </c>
    </row>
    <row r="3763" spans="1:2" x14ac:dyDescent="0.25">
      <c r="A3763">
        <v>687259</v>
      </c>
      <c r="B3763">
        <v>76</v>
      </c>
    </row>
    <row r="3764" spans="1:2" x14ac:dyDescent="0.25">
      <c r="A3764">
        <v>687268</v>
      </c>
      <c r="B3764">
        <v>75</v>
      </c>
    </row>
    <row r="3765" spans="1:2" x14ac:dyDescent="0.25">
      <c r="A3765">
        <v>687271</v>
      </c>
      <c r="B3765">
        <v>78</v>
      </c>
    </row>
    <row r="3766" spans="1:2" x14ac:dyDescent="0.25">
      <c r="A3766">
        <v>687273</v>
      </c>
      <c r="B3766">
        <v>77</v>
      </c>
    </row>
    <row r="3767" spans="1:2" x14ac:dyDescent="0.25">
      <c r="A3767">
        <v>687274</v>
      </c>
      <c r="B3767">
        <v>75</v>
      </c>
    </row>
    <row r="3768" spans="1:2" x14ac:dyDescent="0.25">
      <c r="A3768">
        <v>687280</v>
      </c>
      <c r="B3768">
        <v>72</v>
      </c>
    </row>
    <row r="3769" spans="1:2" x14ac:dyDescent="0.25">
      <c r="A3769">
        <v>687284</v>
      </c>
      <c r="B3769">
        <v>70</v>
      </c>
    </row>
    <row r="3770" spans="1:2" x14ac:dyDescent="0.25">
      <c r="A3770">
        <v>687287</v>
      </c>
      <c r="B3770">
        <v>74</v>
      </c>
    </row>
    <row r="3771" spans="1:2" x14ac:dyDescent="0.25">
      <c r="A3771">
        <v>687288</v>
      </c>
      <c r="B3771">
        <v>72</v>
      </c>
    </row>
    <row r="3772" spans="1:2" x14ac:dyDescent="0.25">
      <c r="A3772">
        <v>687295</v>
      </c>
      <c r="B3772">
        <v>75</v>
      </c>
    </row>
    <row r="3773" spans="1:2" x14ac:dyDescent="0.25">
      <c r="A3773">
        <v>687300</v>
      </c>
      <c r="B3773">
        <v>76</v>
      </c>
    </row>
    <row r="3774" spans="1:2" x14ac:dyDescent="0.25">
      <c r="A3774">
        <v>687308</v>
      </c>
      <c r="B3774">
        <v>75</v>
      </c>
    </row>
    <row r="3775" spans="1:2" x14ac:dyDescent="0.25">
      <c r="A3775">
        <v>687309</v>
      </c>
      <c r="B3775">
        <v>75</v>
      </c>
    </row>
    <row r="3776" spans="1:2" x14ac:dyDescent="0.25">
      <c r="A3776">
        <v>687312</v>
      </c>
      <c r="B3776">
        <v>76</v>
      </c>
    </row>
    <row r="3777" spans="1:2" x14ac:dyDescent="0.25">
      <c r="A3777">
        <v>687317</v>
      </c>
      <c r="B3777">
        <v>77</v>
      </c>
    </row>
    <row r="3778" spans="1:2" x14ac:dyDescent="0.25">
      <c r="A3778">
        <v>687328</v>
      </c>
      <c r="B3778">
        <v>74</v>
      </c>
    </row>
    <row r="3779" spans="1:2" x14ac:dyDescent="0.25">
      <c r="A3779">
        <v>687330</v>
      </c>
      <c r="B3779">
        <v>74</v>
      </c>
    </row>
    <row r="3780" spans="1:2" x14ac:dyDescent="0.25">
      <c r="A3780">
        <v>687333</v>
      </c>
      <c r="B3780">
        <v>76</v>
      </c>
    </row>
    <row r="3781" spans="1:2" x14ac:dyDescent="0.25">
      <c r="A3781">
        <v>687344</v>
      </c>
      <c r="B3781">
        <v>72</v>
      </c>
    </row>
    <row r="3782" spans="1:2" x14ac:dyDescent="0.25">
      <c r="A3782">
        <v>687347</v>
      </c>
      <c r="B3782">
        <v>75</v>
      </c>
    </row>
    <row r="3783" spans="1:2" x14ac:dyDescent="0.25">
      <c r="A3783">
        <v>687349</v>
      </c>
      <c r="B3783">
        <v>69</v>
      </c>
    </row>
    <row r="3784" spans="1:2" x14ac:dyDescent="0.25">
      <c r="A3784">
        <v>687352</v>
      </c>
      <c r="B3784">
        <v>73</v>
      </c>
    </row>
    <row r="3785" spans="1:2" x14ac:dyDescent="0.25">
      <c r="A3785">
        <v>687355</v>
      </c>
      <c r="B3785">
        <v>76</v>
      </c>
    </row>
    <row r="3786" spans="1:2" x14ac:dyDescent="0.25">
      <c r="A3786">
        <v>687362</v>
      </c>
      <c r="B3786">
        <v>71</v>
      </c>
    </row>
    <row r="3787" spans="1:2" x14ac:dyDescent="0.25">
      <c r="A3787">
        <v>687366</v>
      </c>
      <c r="B3787">
        <v>76</v>
      </c>
    </row>
    <row r="3788" spans="1:2" x14ac:dyDescent="0.25">
      <c r="A3788">
        <v>687376</v>
      </c>
      <c r="B3788">
        <v>74</v>
      </c>
    </row>
    <row r="3789" spans="1:2" x14ac:dyDescent="0.25">
      <c r="A3789">
        <v>687377</v>
      </c>
      <c r="B3789">
        <v>79</v>
      </c>
    </row>
    <row r="3790" spans="1:2" x14ac:dyDescent="0.25">
      <c r="A3790">
        <v>687379</v>
      </c>
      <c r="B3790">
        <v>76</v>
      </c>
    </row>
    <row r="3791" spans="1:2" x14ac:dyDescent="0.25">
      <c r="A3791">
        <v>687392</v>
      </c>
      <c r="B3791">
        <v>74</v>
      </c>
    </row>
    <row r="3792" spans="1:2" x14ac:dyDescent="0.25">
      <c r="A3792">
        <v>687393</v>
      </c>
      <c r="B3792">
        <v>71</v>
      </c>
    </row>
    <row r="3793" spans="1:2" x14ac:dyDescent="0.25">
      <c r="A3793">
        <v>687396</v>
      </c>
      <c r="B3793">
        <v>78</v>
      </c>
    </row>
    <row r="3794" spans="1:2" x14ac:dyDescent="0.25">
      <c r="A3794">
        <v>687397</v>
      </c>
      <c r="B3794">
        <v>73</v>
      </c>
    </row>
    <row r="3795" spans="1:2" x14ac:dyDescent="0.25">
      <c r="A3795">
        <v>687422</v>
      </c>
      <c r="B3795">
        <v>74</v>
      </c>
    </row>
    <row r="3796" spans="1:2" x14ac:dyDescent="0.25">
      <c r="A3796">
        <v>687423</v>
      </c>
      <c r="B3796">
        <v>72</v>
      </c>
    </row>
    <row r="3797" spans="1:2" x14ac:dyDescent="0.25">
      <c r="A3797">
        <v>687424</v>
      </c>
      <c r="B3797">
        <v>76</v>
      </c>
    </row>
    <row r="3798" spans="1:2" x14ac:dyDescent="0.25">
      <c r="A3798">
        <v>687425</v>
      </c>
      <c r="B3798">
        <v>73</v>
      </c>
    </row>
    <row r="3799" spans="1:2" x14ac:dyDescent="0.25">
      <c r="A3799">
        <v>687426</v>
      </c>
      <c r="B3799">
        <v>70</v>
      </c>
    </row>
    <row r="3800" spans="1:2" x14ac:dyDescent="0.25">
      <c r="A3800">
        <v>687436</v>
      </c>
      <c r="B3800">
        <v>72</v>
      </c>
    </row>
    <row r="3801" spans="1:2" x14ac:dyDescent="0.25">
      <c r="A3801">
        <v>687437</v>
      </c>
      <c r="B3801">
        <v>82</v>
      </c>
    </row>
    <row r="3802" spans="1:2" x14ac:dyDescent="0.25">
      <c r="A3802">
        <v>687439</v>
      </c>
      <c r="B3802">
        <v>76</v>
      </c>
    </row>
    <row r="3803" spans="1:2" x14ac:dyDescent="0.25">
      <c r="A3803">
        <v>687455</v>
      </c>
      <c r="B3803">
        <v>72</v>
      </c>
    </row>
    <row r="3804" spans="1:2" x14ac:dyDescent="0.25">
      <c r="A3804">
        <v>687464</v>
      </c>
      <c r="B3804">
        <v>74</v>
      </c>
    </row>
    <row r="3805" spans="1:2" x14ac:dyDescent="0.25">
      <c r="A3805">
        <v>687473</v>
      </c>
      <c r="B3805">
        <v>76</v>
      </c>
    </row>
    <row r="3806" spans="1:2" x14ac:dyDescent="0.25">
      <c r="A3806">
        <v>687481</v>
      </c>
      <c r="B3806">
        <v>73</v>
      </c>
    </row>
    <row r="3807" spans="1:2" x14ac:dyDescent="0.25">
      <c r="A3807">
        <v>687482</v>
      </c>
      <c r="B3807">
        <v>80</v>
      </c>
    </row>
    <row r="3808" spans="1:2" x14ac:dyDescent="0.25">
      <c r="A3808">
        <v>687486</v>
      </c>
      <c r="B3808">
        <v>72</v>
      </c>
    </row>
    <row r="3809" spans="1:2" x14ac:dyDescent="0.25">
      <c r="A3809">
        <v>687498</v>
      </c>
      <c r="B3809">
        <v>75</v>
      </c>
    </row>
    <row r="3810" spans="1:2" x14ac:dyDescent="0.25">
      <c r="A3810">
        <v>687504</v>
      </c>
      <c r="B3810">
        <v>72</v>
      </c>
    </row>
    <row r="3811" spans="1:2" x14ac:dyDescent="0.25">
      <c r="A3811">
        <v>687512</v>
      </c>
      <c r="B3811">
        <v>76</v>
      </c>
    </row>
    <row r="3812" spans="1:2" x14ac:dyDescent="0.25">
      <c r="A3812">
        <v>687514</v>
      </c>
      <c r="B3812">
        <v>75</v>
      </c>
    </row>
    <row r="3813" spans="1:2" x14ac:dyDescent="0.25">
      <c r="A3813">
        <v>687516</v>
      </c>
      <c r="B3813">
        <v>74</v>
      </c>
    </row>
    <row r="3814" spans="1:2" x14ac:dyDescent="0.25">
      <c r="A3814">
        <v>687519</v>
      </c>
      <c r="B3814">
        <v>73</v>
      </c>
    </row>
    <row r="3815" spans="1:2" x14ac:dyDescent="0.25">
      <c r="A3815">
        <v>687531</v>
      </c>
      <c r="B3815">
        <v>72</v>
      </c>
    </row>
    <row r="3816" spans="1:2" x14ac:dyDescent="0.25">
      <c r="A3816">
        <v>687532</v>
      </c>
      <c r="B3816">
        <v>76</v>
      </c>
    </row>
    <row r="3817" spans="1:2" x14ac:dyDescent="0.25">
      <c r="A3817">
        <v>687534</v>
      </c>
      <c r="B3817">
        <v>74</v>
      </c>
    </row>
    <row r="3818" spans="1:2" x14ac:dyDescent="0.25">
      <c r="A3818">
        <v>687535</v>
      </c>
      <c r="B3818">
        <v>75</v>
      </c>
    </row>
    <row r="3819" spans="1:2" x14ac:dyDescent="0.25">
      <c r="A3819">
        <v>687544</v>
      </c>
      <c r="B3819">
        <v>71</v>
      </c>
    </row>
    <row r="3820" spans="1:2" x14ac:dyDescent="0.25">
      <c r="A3820">
        <v>687547</v>
      </c>
      <c r="B3820">
        <v>72</v>
      </c>
    </row>
    <row r="3821" spans="1:2" x14ac:dyDescent="0.25">
      <c r="A3821">
        <v>687557</v>
      </c>
      <c r="B3821">
        <v>76</v>
      </c>
    </row>
    <row r="3822" spans="1:2" x14ac:dyDescent="0.25">
      <c r="A3822">
        <v>687560</v>
      </c>
      <c r="B3822">
        <v>73</v>
      </c>
    </row>
    <row r="3823" spans="1:2" x14ac:dyDescent="0.25">
      <c r="A3823">
        <v>687561</v>
      </c>
      <c r="B3823">
        <v>74</v>
      </c>
    </row>
    <row r="3824" spans="1:2" x14ac:dyDescent="0.25">
      <c r="A3824">
        <v>687562</v>
      </c>
      <c r="B3824">
        <v>78</v>
      </c>
    </row>
    <row r="3825" spans="1:2" x14ac:dyDescent="0.25">
      <c r="A3825">
        <v>687567</v>
      </c>
      <c r="B3825">
        <v>72</v>
      </c>
    </row>
    <row r="3826" spans="1:2" x14ac:dyDescent="0.25">
      <c r="A3826">
        <v>687570</v>
      </c>
      <c r="B3826">
        <v>74</v>
      </c>
    </row>
    <row r="3827" spans="1:2" x14ac:dyDescent="0.25">
      <c r="A3827">
        <v>687572</v>
      </c>
      <c r="B3827">
        <v>74</v>
      </c>
    </row>
    <row r="3828" spans="1:2" x14ac:dyDescent="0.25">
      <c r="A3828">
        <v>687578</v>
      </c>
      <c r="B3828">
        <v>77</v>
      </c>
    </row>
    <row r="3829" spans="1:2" x14ac:dyDescent="0.25">
      <c r="A3829">
        <v>687589</v>
      </c>
      <c r="B3829">
        <v>74</v>
      </c>
    </row>
    <row r="3830" spans="1:2" x14ac:dyDescent="0.25">
      <c r="A3830">
        <v>687593</v>
      </c>
      <c r="B3830">
        <v>76</v>
      </c>
    </row>
    <row r="3831" spans="1:2" x14ac:dyDescent="0.25">
      <c r="A3831">
        <v>687606</v>
      </c>
      <c r="B3831">
        <v>75</v>
      </c>
    </row>
    <row r="3832" spans="1:2" x14ac:dyDescent="0.25">
      <c r="A3832">
        <v>687607</v>
      </c>
      <c r="B3832">
        <v>70</v>
      </c>
    </row>
    <row r="3833" spans="1:2" x14ac:dyDescent="0.25">
      <c r="A3833">
        <v>687629</v>
      </c>
      <c r="B3833">
        <v>71</v>
      </c>
    </row>
    <row r="3834" spans="1:2" x14ac:dyDescent="0.25">
      <c r="A3834">
        <v>687630</v>
      </c>
      <c r="B3834">
        <v>75</v>
      </c>
    </row>
    <row r="3835" spans="1:2" x14ac:dyDescent="0.25">
      <c r="A3835">
        <v>687639</v>
      </c>
      <c r="B3835">
        <v>75</v>
      </c>
    </row>
    <row r="3836" spans="1:2" x14ac:dyDescent="0.25">
      <c r="A3836">
        <v>687643</v>
      </c>
      <c r="B3836">
        <v>71</v>
      </c>
    </row>
    <row r="3837" spans="1:2" x14ac:dyDescent="0.25">
      <c r="A3837">
        <v>687649</v>
      </c>
      <c r="B3837">
        <v>76</v>
      </c>
    </row>
    <row r="3838" spans="1:2" x14ac:dyDescent="0.25">
      <c r="A3838">
        <v>687650</v>
      </c>
      <c r="B3838">
        <v>73</v>
      </c>
    </row>
    <row r="3839" spans="1:2" x14ac:dyDescent="0.25">
      <c r="A3839">
        <v>687664</v>
      </c>
      <c r="B3839">
        <v>75</v>
      </c>
    </row>
    <row r="3840" spans="1:2" x14ac:dyDescent="0.25">
      <c r="A3840">
        <v>687665</v>
      </c>
      <c r="B3840">
        <v>73</v>
      </c>
    </row>
    <row r="3841" spans="1:2" x14ac:dyDescent="0.25">
      <c r="A3841">
        <v>687671</v>
      </c>
      <c r="B3841">
        <v>75</v>
      </c>
    </row>
    <row r="3842" spans="1:2" x14ac:dyDescent="0.25">
      <c r="A3842">
        <v>687672</v>
      </c>
      <c r="B3842">
        <v>74</v>
      </c>
    </row>
    <row r="3843" spans="1:2" x14ac:dyDescent="0.25">
      <c r="A3843">
        <v>687673</v>
      </c>
      <c r="B3843">
        <v>76</v>
      </c>
    </row>
    <row r="3844" spans="1:2" x14ac:dyDescent="0.25">
      <c r="A3844">
        <v>687677</v>
      </c>
      <c r="B3844">
        <v>75</v>
      </c>
    </row>
    <row r="3845" spans="1:2" x14ac:dyDescent="0.25">
      <c r="A3845">
        <v>687684</v>
      </c>
      <c r="B3845">
        <v>71</v>
      </c>
    </row>
    <row r="3846" spans="1:2" x14ac:dyDescent="0.25">
      <c r="A3846">
        <v>687687</v>
      </c>
      <c r="B3846">
        <v>76</v>
      </c>
    </row>
    <row r="3847" spans="1:2" x14ac:dyDescent="0.25">
      <c r="A3847">
        <v>687688</v>
      </c>
      <c r="B3847">
        <v>75</v>
      </c>
    </row>
    <row r="3848" spans="1:2" x14ac:dyDescent="0.25">
      <c r="A3848">
        <v>687690</v>
      </c>
      <c r="B3848">
        <v>75</v>
      </c>
    </row>
    <row r="3849" spans="1:2" x14ac:dyDescent="0.25">
      <c r="A3849">
        <v>687692</v>
      </c>
      <c r="B3849">
        <v>73</v>
      </c>
    </row>
    <row r="3850" spans="1:2" x14ac:dyDescent="0.25">
      <c r="A3850">
        <v>687702</v>
      </c>
      <c r="B3850">
        <v>76</v>
      </c>
    </row>
    <row r="3851" spans="1:2" x14ac:dyDescent="0.25">
      <c r="A3851">
        <v>687703</v>
      </c>
      <c r="B3851">
        <v>74</v>
      </c>
    </row>
    <row r="3852" spans="1:2" x14ac:dyDescent="0.25">
      <c r="A3852">
        <v>687721</v>
      </c>
      <c r="B3852">
        <v>74</v>
      </c>
    </row>
    <row r="3853" spans="1:2" x14ac:dyDescent="0.25">
      <c r="A3853">
        <v>687722</v>
      </c>
      <c r="B3853">
        <v>77</v>
      </c>
    </row>
    <row r="3854" spans="1:2" x14ac:dyDescent="0.25">
      <c r="A3854">
        <v>687724</v>
      </c>
      <c r="B3854">
        <v>72</v>
      </c>
    </row>
    <row r="3855" spans="1:2" x14ac:dyDescent="0.25">
      <c r="A3855">
        <v>687726</v>
      </c>
      <c r="B3855">
        <v>77</v>
      </c>
    </row>
    <row r="3856" spans="1:2" x14ac:dyDescent="0.25">
      <c r="A3856">
        <v>687732</v>
      </c>
      <c r="B3856">
        <v>76</v>
      </c>
    </row>
    <row r="3857" spans="1:2" x14ac:dyDescent="0.25">
      <c r="A3857">
        <v>687760</v>
      </c>
      <c r="B3857">
        <v>73</v>
      </c>
    </row>
    <row r="3858" spans="1:2" x14ac:dyDescent="0.25">
      <c r="A3858">
        <v>687762</v>
      </c>
      <c r="B3858">
        <v>79</v>
      </c>
    </row>
    <row r="3859" spans="1:2" x14ac:dyDescent="0.25">
      <c r="A3859">
        <v>687765</v>
      </c>
      <c r="B3859">
        <v>73</v>
      </c>
    </row>
    <row r="3860" spans="1:2" x14ac:dyDescent="0.25">
      <c r="A3860">
        <v>687770</v>
      </c>
      <c r="B3860">
        <v>76</v>
      </c>
    </row>
    <row r="3861" spans="1:2" x14ac:dyDescent="0.25">
      <c r="A3861">
        <v>687776</v>
      </c>
      <c r="B3861">
        <v>73</v>
      </c>
    </row>
    <row r="3862" spans="1:2" x14ac:dyDescent="0.25">
      <c r="A3862">
        <v>687788</v>
      </c>
      <c r="B3862">
        <v>78</v>
      </c>
    </row>
    <row r="3863" spans="1:2" x14ac:dyDescent="0.25">
      <c r="A3863">
        <v>687789</v>
      </c>
      <c r="B3863">
        <v>75</v>
      </c>
    </row>
    <row r="3864" spans="1:2" x14ac:dyDescent="0.25">
      <c r="A3864">
        <v>687792</v>
      </c>
      <c r="B3864">
        <v>74</v>
      </c>
    </row>
    <row r="3865" spans="1:2" x14ac:dyDescent="0.25">
      <c r="A3865">
        <v>687798</v>
      </c>
      <c r="B3865">
        <v>78</v>
      </c>
    </row>
    <row r="3866" spans="1:2" x14ac:dyDescent="0.25">
      <c r="A3866">
        <v>687817</v>
      </c>
      <c r="B3866">
        <v>70</v>
      </c>
    </row>
    <row r="3867" spans="1:2" x14ac:dyDescent="0.25">
      <c r="A3867">
        <v>687822</v>
      </c>
      <c r="B3867">
        <v>70</v>
      </c>
    </row>
    <row r="3868" spans="1:2" x14ac:dyDescent="0.25">
      <c r="A3868">
        <v>687825</v>
      </c>
      <c r="B3868">
        <v>73</v>
      </c>
    </row>
    <row r="3869" spans="1:2" x14ac:dyDescent="0.25">
      <c r="A3869">
        <v>687830</v>
      </c>
      <c r="B3869">
        <v>76</v>
      </c>
    </row>
    <row r="3870" spans="1:2" x14ac:dyDescent="0.25">
      <c r="A3870">
        <v>687836</v>
      </c>
      <c r="B3870">
        <v>72</v>
      </c>
    </row>
    <row r="3871" spans="1:2" x14ac:dyDescent="0.25">
      <c r="A3871">
        <v>687838</v>
      </c>
      <c r="B3871">
        <v>71</v>
      </c>
    </row>
    <row r="3872" spans="1:2" x14ac:dyDescent="0.25">
      <c r="A3872">
        <v>687839</v>
      </c>
      <c r="B3872">
        <v>71</v>
      </c>
    </row>
    <row r="3873" spans="1:2" x14ac:dyDescent="0.25">
      <c r="A3873">
        <v>687840</v>
      </c>
      <c r="B3873">
        <v>72</v>
      </c>
    </row>
    <row r="3874" spans="1:2" x14ac:dyDescent="0.25">
      <c r="A3874">
        <v>687841</v>
      </c>
      <c r="B3874">
        <v>71</v>
      </c>
    </row>
    <row r="3875" spans="1:2" x14ac:dyDescent="0.25">
      <c r="A3875">
        <v>687843</v>
      </c>
      <c r="B3875">
        <v>75</v>
      </c>
    </row>
    <row r="3876" spans="1:2" x14ac:dyDescent="0.25">
      <c r="A3876">
        <v>687847</v>
      </c>
      <c r="B3876">
        <v>75</v>
      </c>
    </row>
    <row r="3877" spans="1:2" x14ac:dyDescent="0.25">
      <c r="A3877">
        <v>687849</v>
      </c>
      <c r="B3877">
        <v>75</v>
      </c>
    </row>
    <row r="3878" spans="1:2" x14ac:dyDescent="0.25">
      <c r="A3878">
        <v>687856</v>
      </c>
      <c r="B3878">
        <v>72</v>
      </c>
    </row>
    <row r="3879" spans="1:2" x14ac:dyDescent="0.25">
      <c r="A3879">
        <v>687857</v>
      </c>
      <c r="B3879">
        <v>75</v>
      </c>
    </row>
    <row r="3880" spans="1:2" x14ac:dyDescent="0.25">
      <c r="A3880">
        <v>687863</v>
      </c>
      <c r="B3880">
        <v>76</v>
      </c>
    </row>
    <row r="3881" spans="1:2" x14ac:dyDescent="0.25">
      <c r="A3881">
        <v>687864</v>
      </c>
      <c r="B3881">
        <v>78</v>
      </c>
    </row>
    <row r="3882" spans="1:2" x14ac:dyDescent="0.25">
      <c r="A3882">
        <v>687866</v>
      </c>
      <c r="B3882">
        <v>76</v>
      </c>
    </row>
    <row r="3883" spans="1:2" x14ac:dyDescent="0.25">
      <c r="A3883">
        <v>687868</v>
      </c>
      <c r="B3883">
        <v>72</v>
      </c>
    </row>
    <row r="3884" spans="1:2" x14ac:dyDescent="0.25">
      <c r="A3884">
        <v>687870</v>
      </c>
      <c r="B3884">
        <v>72</v>
      </c>
    </row>
    <row r="3885" spans="1:2" x14ac:dyDescent="0.25">
      <c r="A3885">
        <v>687879</v>
      </c>
      <c r="B3885">
        <v>72</v>
      </c>
    </row>
    <row r="3886" spans="1:2" x14ac:dyDescent="0.25">
      <c r="A3886">
        <v>687881</v>
      </c>
      <c r="B3886">
        <v>75</v>
      </c>
    </row>
    <row r="3887" spans="1:2" x14ac:dyDescent="0.25">
      <c r="A3887">
        <v>687885</v>
      </c>
      <c r="B3887">
        <v>73</v>
      </c>
    </row>
    <row r="3888" spans="1:2" x14ac:dyDescent="0.25">
      <c r="A3888">
        <v>687888</v>
      </c>
      <c r="B3888">
        <v>74</v>
      </c>
    </row>
    <row r="3889" spans="1:2" x14ac:dyDescent="0.25">
      <c r="A3889">
        <v>687900</v>
      </c>
      <c r="B3889">
        <v>73</v>
      </c>
    </row>
    <row r="3890" spans="1:2" x14ac:dyDescent="0.25">
      <c r="A3890">
        <v>687902</v>
      </c>
      <c r="B3890">
        <v>76</v>
      </c>
    </row>
    <row r="3891" spans="1:2" x14ac:dyDescent="0.25">
      <c r="A3891">
        <v>687905</v>
      </c>
      <c r="B3891">
        <v>73</v>
      </c>
    </row>
    <row r="3892" spans="1:2" x14ac:dyDescent="0.25">
      <c r="A3892">
        <v>687911</v>
      </c>
      <c r="B3892">
        <v>73</v>
      </c>
    </row>
    <row r="3893" spans="1:2" x14ac:dyDescent="0.25">
      <c r="A3893">
        <v>687916</v>
      </c>
      <c r="B3893">
        <v>73</v>
      </c>
    </row>
    <row r="3894" spans="1:2" x14ac:dyDescent="0.25">
      <c r="A3894">
        <v>687921</v>
      </c>
      <c r="B3894">
        <v>76</v>
      </c>
    </row>
    <row r="3895" spans="1:2" x14ac:dyDescent="0.25">
      <c r="A3895">
        <v>687922</v>
      </c>
      <c r="B3895">
        <v>76</v>
      </c>
    </row>
    <row r="3896" spans="1:2" x14ac:dyDescent="0.25">
      <c r="A3896">
        <v>687924</v>
      </c>
      <c r="B3896">
        <v>75</v>
      </c>
    </row>
    <row r="3897" spans="1:2" x14ac:dyDescent="0.25">
      <c r="A3897">
        <v>687926</v>
      </c>
      <c r="B3897">
        <v>73</v>
      </c>
    </row>
    <row r="3898" spans="1:2" x14ac:dyDescent="0.25">
      <c r="A3898">
        <v>687929</v>
      </c>
      <c r="B3898">
        <v>74</v>
      </c>
    </row>
    <row r="3899" spans="1:2" x14ac:dyDescent="0.25">
      <c r="A3899">
        <v>687931</v>
      </c>
      <c r="B3899">
        <v>75</v>
      </c>
    </row>
    <row r="3900" spans="1:2" x14ac:dyDescent="0.25">
      <c r="A3900">
        <v>687934</v>
      </c>
      <c r="B3900">
        <v>75</v>
      </c>
    </row>
    <row r="3901" spans="1:2" x14ac:dyDescent="0.25">
      <c r="A3901">
        <v>687938</v>
      </c>
      <c r="B3901">
        <v>73</v>
      </c>
    </row>
    <row r="3902" spans="1:2" x14ac:dyDescent="0.25">
      <c r="A3902">
        <v>687941</v>
      </c>
      <c r="B3902">
        <v>73</v>
      </c>
    </row>
    <row r="3903" spans="1:2" x14ac:dyDescent="0.25">
      <c r="A3903">
        <v>687953</v>
      </c>
      <c r="B3903">
        <v>74</v>
      </c>
    </row>
    <row r="3904" spans="1:2" x14ac:dyDescent="0.25">
      <c r="A3904">
        <v>687954</v>
      </c>
      <c r="B3904">
        <v>74</v>
      </c>
    </row>
    <row r="3905" spans="1:2" x14ac:dyDescent="0.25">
      <c r="A3905">
        <v>687956</v>
      </c>
      <c r="B3905">
        <v>76</v>
      </c>
    </row>
    <row r="3906" spans="1:2" x14ac:dyDescent="0.25">
      <c r="A3906">
        <v>687967</v>
      </c>
      <c r="B3906">
        <v>77</v>
      </c>
    </row>
    <row r="3907" spans="1:2" x14ac:dyDescent="0.25">
      <c r="A3907">
        <v>687984</v>
      </c>
      <c r="B3907">
        <v>72</v>
      </c>
    </row>
    <row r="3908" spans="1:2" x14ac:dyDescent="0.25">
      <c r="A3908">
        <v>687985</v>
      </c>
      <c r="B3908">
        <v>73</v>
      </c>
    </row>
    <row r="3909" spans="1:2" x14ac:dyDescent="0.25">
      <c r="A3909">
        <v>687991</v>
      </c>
      <c r="B3909">
        <v>74</v>
      </c>
    </row>
    <row r="3910" spans="1:2" x14ac:dyDescent="0.25">
      <c r="A3910">
        <v>687993</v>
      </c>
      <c r="B3910">
        <v>76</v>
      </c>
    </row>
    <row r="3911" spans="1:2" x14ac:dyDescent="0.25">
      <c r="A3911">
        <v>688005</v>
      </c>
      <c r="B3911">
        <v>71</v>
      </c>
    </row>
    <row r="3912" spans="1:2" x14ac:dyDescent="0.25">
      <c r="A3912">
        <v>688010</v>
      </c>
      <c r="B3912">
        <v>73</v>
      </c>
    </row>
    <row r="3913" spans="1:2" x14ac:dyDescent="0.25">
      <c r="A3913">
        <v>688011</v>
      </c>
      <c r="B3913">
        <v>78</v>
      </c>
    </row>
    <row r="3914" spans="1:2" x14ac:dyDescent="0.25">
      <c r="A3914">
        <v>688014</v>
      </c>
      <c r="B3914">
        <v>72</v>
      </c>
    </row>
    <row r="3915" spans="1:2" x14ac:dyDescent="0.25">
      <c r="A3915">
        <v>688015</v>
      </c>
      <c r="B3915">
        <v>77</v>
      </c>
    </row>
    <row r="3916" spans="1:2" x14ac:dyDescent="0.25">
      <c r="A3916">
        <v>688016</v>
      </c>
      <c r="B3916">
        <v>74</v>
      </c>
    </row>
    <row r="3917" spans="1:2" x14ac:dyDescent="0.25">
      <c r="A3917">
        <v>688024</v>
      </c>
      <c r="B3917">
        <v>73</v>
      </c>
    </row>
    <row r="3918" spans="1:2" x14ac:dyDescent="0.25">
      <c r="A3918">
        <v>688029</v>
      </c>
      <c r="B3918">
        <v>77</v>
      </c>
    </row>
    <row r="3919" spans="1:2" x14ac:dyDescent="0.25">
      <c r="A3919">
        <v>688087</v>
      </c>
      <c r="B3919">
        <v>73</v>
      </c>
    </row>
    <row r="3920" spans="1:2" x14ac:dyDescent="0.25">
      <c r="A3920">
        <v>688107</v>
      </c>
      <c r="B3920">
        <v>72</v>
      </c>
    </row>
    <row r="3921" spans="1:2" x14ac:dyDescent="0.25">
      <c r="A3921">
        <v>688125</v>
      </c>
      <c r="B3921">
        <v>78</v>
      </c>
    </row>
    <row r="3922" spans="1:2" x14ac:dyDescent="0.25">
      <c r="A3922">
        <v>688138</v>
      </c>
      <c r="B3922">
        <v>76</v>
      </c>
    </row>
    <row r="3923" spans="1:2" x14ac:dyDescent="0.25">
      <c r="A3923">
        <v>688145</v>
      </c>
      <c r="B3923">
        <v>71</v>
      </c>
    </row>
    <row r="3924" spans="1:2" x14ac:dyDescent="0.25">
      <c r="A3924">
        <v>688158</v>
      </c>
      <c r="B3924">
        <v>72</v>
      </c>
    </row>
    <row r="3925" spans="1:2" x14ac:dyDescent="0.25">
      <c r="A3925">
        <v>688162</v>
      </c>
      <c r="B3925">
        <v>72</v>
      </c>
    </row>
    <row r="3926" spans="1:2" x14ac:dyDescent="0.25">
      <c r="A3926">
        <v>688197</v>
      </c>
      <c r="B3926">
        <v>74</v>
      </c>
    </row>
    <row r="3927" spans="1:2" x14ac:dyDescent="0.25">
      <c r="A3927">
        <v>688214</v>
      </c>
      <c r="B3927">
        <v>72</v>
      </c>
    </row>
    <row r="3928" spans="1:2" x14ac:dyDescent="0.25">
      <c r="A3928">
        <v>688226</v>
      </c>
      <c r="B3928">
        <v>72</v>
      </c>
    </row>
    <row r="3929" spans="1:2" x14ac:dyDescent="0.25">
      <c r="A3929">
        <v>688230</v>
      </c>
      <c r="B3929">
        <v>72</v>
      </c>
    </row>
    <row r="3930" spans="1:2" x14ac:dyDescent="0.25">
      <c r="A3930">
        <v>688249</v>
      </c>
      <c r="B3930">
        <v>73</v>
      </c>
    </row>
    <row r="3931" spans="1:2" x14ac:dyDescent="0.25">
      <c r="A3931">
        <v>688274</v>
      </c>
      <c r="B3931">
        <v>77</v>
      </c>
    </row>
    <row r="3932" spans="1:2" x14ac:dyDescent="0.25">
      <c r="A3932">
        <v>688297</v>
      </c>
      <c r="B3932">
        <v>80</v>
      </c>
    </row>
    <row r="3933" spans="1:2" x14ac:dyDescent="0.25">
      <c r="A3933">
        <v>688306</v>
      </c>
      <c r="B3933">
        <v>74</v>
      </c>
    </row>
    <row r="3934" spans="1:2" x14ac:dyDescent="0.25">
      <c r="A3934">
        <v>688328</v>
      </c>
      <c r="B3934">
        <v>74</v>
      </c>
    </row>
    <row r="3935" spans="1:2" x14ac:dyDescent="0.25">
      <c r="A3935">
        <v>688354</v>
      </c>
      <c r="B3935">
        <v>75</v>
      </c>
    </row>
    <row r="3936" spans="1:2" x14ac:dyDescent="0.25">
      <c r="A3936">
        <v>688396</v>
      </c>
      <c r="B3936">
        <v>76</v>
      </c>
    </row>
    <row r="3937" spans="1:2" x14ac:dyDescent="0.25">
      <c r="A3937">
        <v>688398</v>
      </c>
      <c r="B3937">
        <v>77</v>
      </c>
    </row>
    <row r="3938" spans="1:2" x14ac:dyDescent="0.25">
      <c r="A3938">
        <v>688403</v>
      </c>
      <c r="B3938">
        <v>68</v>
      </c>
    </row>
    <row r="3939" spans="1:2" x14ac:dyDescent="0.25">
      <c r="A3939">
        <v>688422</v>
      </c>
      <c r="B3939">
        <v>76</v>
      </c>
    </row>
    <row r="3940" spans="1:2" x14ac:dyDescent="0.25">
      <c r="A3940">
        <v>688427</v>
      </c>
      <c r="B3940">
        <v>69</v>
      </c>
    </row>
    <row r="3941" spans="1:2" x14ac:dyDescent="0.25">
      <c r="A3941">
        <v>688428</v>
      </c>
      <c r="B3941">
        <v>76</v>
      </c>
    </row>
    <row r="3942" spans="1:2" x14ac:dyDescent="0.25">
      <c r="A3942">
        <v>688433</v>
      </c>
      <c r="B3942">
        <v>74</v>
      </c>
    </row>
    <row r="3943" spans="1:2" x14ac:dyDescent="0.25">
      <c r="A3943">
        <v>688437</v>
      </c>
      <c r="B3943">
        <v>72</v>
      </c>
    </row>
    <row r="3944" spans="1:2" x14ac:dyDescent="0.25">
      <c r="A3944">
        <v>688445</v>
      </c>
      <c r="B3944">
        <v>75</v>
      </c>
    </row>
    <row r="3945" spans="1:2" x14ac:dyDescent="0.25">
      <c r="A3945">
        <v>688456</v>
      </c>
      <c r="B3945">
        <v>75</v>
      </c>
    </row>
    <row r="3946" spans="1:2" x14ac:dyDescent="0.25">
      <c r="A3946">
        <v>688469</v>
      </c>
      <c r="B3946">
        <v>69</v>
      </c>
    </row>
    <row r="3947" spans="1:2" x14ac:dyDescent="0.25">
      <c r="A3947">
        <v>688474</v>
      </c>
      <c r="B3947">
        <v>72</v>
      </c>
    </row>
    <row r="3948" spans="1:2" x14ac:dyDescent="0.25">
      <c r="A3948">
        <v>688490</v>
      </c>
      <c r="B3948">
        <v>74</v>
      </c>
    </row>
    <row r="3949" spans="1:2" x14ac:dyDescent="0.25">
      <c r="A3949">
        <v>688497</v>
      </c>
      <c r="B3949">
        <v>76</v>
      </c>
    </row>
    <row r="3950" spans="1:2" x14ac:dyDescent="0.25">
      <c r="A3950">
        <v>688501</v>
      </c>
      <c r="B3950">
        <v>76</v>
      </c>
    </row>
    <row r="3951" spans="1:2" x14ac:dyDescent="0.25">
      <c r="A3951">
        <v>688517</v>
      </c>
      <c r="B3951">
        <v>74</v>
      </c>
    </row>
    <row r="3952" spans="1:2" x14ac:dyDescent="0.25">
      <c r="A3952">
        <v>688519</v>
      </c>
      <c r="B3952">
        <v>75</v>
      </c>
    </row>
    <row r="3953" spans="1:2" x14ac:dyDescent="0.25">
      <c r="A3953">
        <v>688540</v>
      </c>
      <c r="B3953">
        <v>73</v>
      </c>
    </row>
    <row r="3954" spans="1:2" x14ac:dyDescent="0.25">
      <c r="A3954">
        <v>688548</v>
      </c>
      <c r="B3954">
        <v>72</v>
      </c>
    </row>
    <row r="3955" spans="1:2" x14ac:dyDescent="0.25">
      <c r="A3955">
        <v>688575</v>
      </c>
      <c r="B3955">
        <v>73</v>
      </c>
    </row>
    <row r="3956" spans="1:2" x14ac:dyDescent="0.25">
      <c r="A3956">
        <v>688583</v>
      </c>
      <c r="B3956">
        <v>76</v>
      </c>
    </row>
    <row r="3957" spans="1:2" x14ac:dyDescent="0.25">
      <c r="A3957">
        <v>688585</v>
      </c>
      <c r="B3957">
        <v>73</v>
      </c>
    </row>
    <row r="3958" spans="1:2" x14ac:dyDescent="0.25">
      <c r="A3958">
        <v>688601</v>
      </c>
      <c r="B3958">
        <v>74</v>
      </c>
    </row>
    <row r="3959" spans="1:2" x14ac:dyDescent="0.25">
      <c r="A3959">
        <v>688602</v>
      </c>
      <c r="B3959">
        <v>73</v>
      </c>
    </row>
    <row r="3960" spans="1:2" x14ac:dyDescent="0.25">
      <c r="A3960">
        <v>688609</v>
      </c>
      <c r="B3960">
        <v>76</v>
      </c>
    </row>
    <row r="3961" spans="1:2" x14ac:dyDescent="0.25">
      <c r="A3961">
        <v>688629</v>
      </c>
      <c r="B3961">
        <v>74</v>
      </c>
    </row>
    <row r="3962" spans="1:2" x14ac:dyDescent="0.25">
      <c r="A3962">
        <v>688636</v>
      </c>
      <c r="B3962">
        <v>78</v>
      </c>
    </row>
    <row r="3963" spans="1:2" x14ac:dyDescent="0.25">
      <c r="A3963">
        <v>688642</v>
      </c>
      <c r="B3963">
        <v>72</v>
      </c>
    </row>
    <row r="3964" spans="1:2" x14ac:dyDescent="0.25">
      <c r="A3964">
        <v>688645</v>
      </c>
      <c r="B3964">
        <v>72</v>
      </c>
    </row>
    <row r="3965" spans="1:2" x14ac:dyDescent="0.25">
      <c r="A3965">
        <v>688649</v>
      </c>
      <c r="B3965">
        <v>75</v>
      </c>
    </row>
    <row r="3966" spans="1:2" x14ac:dyDescent="0.25">
      <c r="A3966">
        <v>688659</v>
      </c>
      <c r="B3966">
        <v>77</v>
      </c>
    </row>
    <row r="3967" spans="1:2" x14ac:dyDescent="0.25">
      <c r="A3967">
        <v>688664</v>
      </c>
      <c r="B3967">
        <v>74</v>
      </c>
    </row>
    <row r="3968" spans="1:2" x14ac:dyDescent="0.25">
      <c r="A3968">
        <v>688688</v>
      </c>
      <c r="B3968">
        <v>73</v>
      </c>
    </row>
    <row r="3969" spans="1:2" x14ac:dyDescent="0.25">
      <c r="A3969">
        <v>688692</v>
      </c>
      <c r="B3969">
        <v>76</v>
      </c>
    </row>
    <row r="3970" spans="1:2" x14ac:dyDescent="0.25">
      <c r="A3970">
        <v>688701</v>
      </c>
      <c r="B3970">
        <v>75</v>
      </c>
    </row>
    <row r="3971" spans="1:2" x14ac:dyDescent="0.25">
      <c r="A3971">
        <v>688703</v>
      </c>
      <c r="B3971">
        <v>77</v>
      </c>
    </row>
    <row r="3972" spans="1:2" x14ac:dyDescent="0.25">
      <c r="A3972">
        <v>688709</v>
      </c>
      <c r="B3972">
        <v>77</v>
      </c>
    </row>
    <row r="3973" spans="1:2" x14ac:dyDescent="0.25">
      <c r="A3973">
        <v>688730</v>
      </c>
      <c r="B3973">
        <v>74</v>
      </c>
    </row>
    <row r="3974" spans="1:2" x14ac:dyDescent="0.25">
      <c r="A3974">
        <v>688745</v>
      </c>
      <c r="B3974">
        <v>74</v>
      </c>
    </row>
    <row r="3975" spans="1:2" x14ac:dyDescent="0.25">
      <c r="A3975">
        <v>688753</v>
      </c>
      <c r="B3975">
        <v>72</v>
      </c>
    </row>
    <row r="3976" spans="1:2" x14ac:dyDescent="0.25">
      <c r="A3976">
        <v>688757</v>
      </c>
      <c r="B3976">
        <v>71</v>
      </c>
    </row>
    <row r="3977" spans="1:2" x14ac:dyDescent="0.25">
      <c r="A3977">
        <v>688763</v>
      </c>
      <c r="B3977">
        <v>72</v>
      </c>
    </row>
    <row r="3978" spans="1:2" x14ac:dyDescent="0.25">
      <c r="A3978">
        <v>688776</v>
      </c>
      <c r="B3978">
        <v>73</v>
      </c>
    </row>
    <row r="3979" spans="1:2" x14ac:dyDescent="0.25">
      <c r="A3979">
        <v>688781</v>
      </c>
      <c r="B3979">
        <v>75</v>
      </c>
    </row>
    <row r="3980" spans="1:2" x14ac:dyDescent="0.25">
      <c r="A3980">
        <v>688799</v>
      </c>
      <c r="B3980">
        <v>69</v>
      </c>
    </row>
    <row r="3981" spans="1:2" x14ac:dyDescent="0.25">
      <c r="A3981">
        <v>688837</v>
      </c>
      <c r="B3981">
        <v>74</v>
      </c>
    </row>
    <row r="3982" spans="1:2" x14ac:dyDescent="0.25">
      <c r="A3982">
        <v>688843</v>
      </c>
      <c r="B3982">
        <v>74</v>
      </c>
    </row>
    <row r="3983" spans="1:2" x14ac:dyDescent="0.25">
      <c r="A3983">
        <v>688857</v>
      </c>
      <c r="B3983">
        <v>76</v>
      </c>
    </row>
    <row r="3984" spans="1:2" x14ac:dyDescent="0.25">
      <c r="A3984">
        <v>688867</v>
      </c>
      <c r="B3984">
        <v>74</v>
      </c>
    </row>
    <row r="3985" spans="1:2" x14ac:dyDescent="0.25">
      <c r="A3985">
        <v>688873</v>
      </c>
      <c r="B3985">
        <v>76</v>
      </c>
    </row>
    <row r="3986" spans="1:2" x14ac:dyDescent="0.25">
      <c r="A3986">
        <v>688876</v>
      </c>
      <c r="B3986">
        <v>76</v>
      </c>
    </row>
    <row r="3987" spans="1:2" x14ac:dyDescent="0.25">
      <c r="A3987">
        <v>688883</v>
      </c>
      <c r="B3987">
        <v>73</v>
      </c>
    </row>
    <row r="3988" spans="1:2" x14ac:dyDescent="0.25">
      <c r="A3988">
        <v>688889</v>
      </c>
      <c r="B3988">
        <v>74</v>
      </c>
    </row>
    <row r="3989" spans="1:2" x14ac:dyDescent="0.25">
      <c r="A3989">
        <v>688896</v>
      </c>
      <c r="B3989">
        <v>77</v>
      </c>
    </row>
    <row r="3990" spans="1:2" x14ac:dyDescent="0.25">
      <c r="A3990">
        <v>688902</v>
      </c>
      <c r="B3990">
        <v>72</v>
      </c>
    </row>
    <row r="3991" spans="1:2" x14ac:dyDescent="0.25">
      <c r="A3991">
        <v>688904</v>
      </c>
      <c r="B3991">
        <v>72</v>
      </c>
    </row>
    <row r="3992" spans="1:2" x14ac:dyDescent="0.25">
      <c r="A3992">
        <v>688910</v>
      </c>
      <c r="B3992">
        <v>76</v>
      </c>
    </row>
    <row r="3993" spans="1:2" x14ac:dyDescent="0.25">
      <c r="A3993">
        <v>688913</v>
      </c>
      <c r="B3993">
        <v>72</v>
      </c>
    </row>
    <row r="3994" spans="1:2" x14ac:dyDescent="0.25">
      <c r="A3994">
        <v>688943</v>
      </c>
      <c r="B3994">
        <v>74</v>
      </c>
    </row>
    <row r="3995" spans="1:2" x14ac:dyDescent="0.25">
      <c r="A3995">
        <v>688944</v>
      </c>
      <c r="B3995">
        <v>77</v>
      </c>
    </row>
    <row r="3996" spans="1:2" x14ac:dyDescent="0.25">
      <c r="A3996">
        <v>688953</v>
      </c>
      <c r="B3996">
        <v>75</v>
      </c>
    </row>
    <row r="3997" spans="1:2" x14ac:dyDescent="0.25">
      <c r="A3997">
        <v>688962</v>
      </c>
      <c r="B3997">
        <v>76</v>
      </c>
    </row>
    <row r="3998" spans="1:2" x14ac:dyDescent="0.25">
      <c r="A3998">
        <v>688971</v>
      </c>
      <c r="B3998">
        <v>77</v>
      </c>
    </row>
    <row r="3999" spans="1:2" x14ac:dyDescent="0.25">
      <c r="A3999">
        <v>688984</v>
      </c>
      <c r="B3999">
        <v>73</v>
      </c>
    </row>
    <row r="4000" spans="1:2" x14ac:dyDescent="0.25">
      <c r="A4000">
        <v>689011</v>
      </c>
      <c r="B4000">
        <v>75</v>
      </c>
    </row>
    <row r="4001" spans="1:2" x14ac:dyDescent="0.25">
      <c r="A4001">
        <v>689017</v>
      </c>
      <c r="B4001">
        <v>74</v>
      </c>
    </row>
    <row r="4002" spans="1:2" x14ac:dyDescent="0.25">
      <c r="A4002">
        <v>689037</v>
      </c>
      <c r="B4002">
        <v>75</v>
      </c>
    </row>
    <row r="4003" spans="1:2" x14ac:dyDescent="0.25">
      <c r="A4003">
        <v>689042</v>
      </c>
      <c r="B4003">
        <v>79</v>
      </c>
    </row>
    <row r="4004" spans="1:2" x14ac:dyDescent="0.25">
      <c r="A4004">
        <v>689046</v>
      </c>
      <c r="B4004">
        <v>73</v>
      </c>
    </row>
    <row r="4005" spans="1:2" x14ac:dyDescent="0.25">
      <c r="A4005">
        <v>689074</v>
      </c>
      <c r="B4005">
        <v>75</v>
      </c>
    </row>
    <row r="4006" spans="1:2" x14ac:dyDescent="0.25">
      <c r="A4006">
        <v>689095</v>
      </c>
      <c r="B4006">
        <v>78</v>
      </c>
    </row>
    <row r="4007" spans="1:2" x14ac:dyDescent="0.25">
      <c r="A4007">
        <v>689096</v>
      </c>
      <c r="B4007">
        <v>75</v>
      </c>
    </row>
    <row r="4008" spans="1:2" x14ac:dyDescent="0.25">
      <c r="A4008">
        <v>689110</v>
      </c>
      <c r="B4008">
        <v>75</v>
      </c>
    </row>
    <row r="4009" spans="1:2" x14ac:dyDescent="0.25">
      <c r="A4009">
        <v>689117</v>
      </c>
      <c r="B4009">
        <v>79</v>
      </c>
    </row>
    <row r="4010" spans="1:2" x14ac:dyDescent="0.25">
      <c r="A4010">
        <v>689147</v>
      </c>
      <c r="B4010">
        <v>74</v>
      </c>
    </row>
    <row r="4011" spans="1:2" x14ac:dyDescent="0.25">
      <c r="A4011">
        <v>689149</v>
      </c>
      <c r="B4011">
        <v>71</v>
      </c>
    </row>
    <row r="4012" spans="1:2" x14ac:dyDescent="0.25">
      <c r="A4012">
        <v>689152</v>
      </c>
      <c r="B4012">
        <v>79</v>
      </c>
    </row>
    <row r="4013" spans="1:2" x14ac:dyDescent="0.25">
      <c r="A4013">
        <v>689167</v>
      </c>
      <c r="B4013">
        <v>73</v>
      </c>
    </row>
    <row r="4014" spans="1:2" x14ac:dyDescent="0.25">
      <c r="A4014">
        <v>689172</v>
      </c>
      <c r="B4014">
        <v>70</v>
      </c>
    </row>
    <row r="4015" spans="1:2" x14ac:dyDescent="0.25">
      <c r="A4015">
        <v>689181</v>
      </c>
      <c r="B4015">
        <v>76</v>
      </c>
    </row>
    <row r="4016" spans="1:2" x14ac:dyDescent="0.25">
      <c r="A4016">
        <v>689185</v>
      </c>
      <c r="B4016">
        <v>74</v>
      </c>
    </row>
    <row r="4017" spans="1:2" x14ac:dyDescent="0.25">
      <c r="A4017">
        <v>689214</v>
      </c>
      <c r="B4017">
        <v>77</v>
      </c>
    </row>
    <row r="4018" spans="1:2" x14ac:dyDescent="0.25">
      <c r="A4018">
        <v>689223</v>
      </c>
      <c r="B4018">
        <v>74</v>
      </c>
    </row>
    <row r="4019" spans="1:2" x14ac:dyDescent="0.25">
      <c r="A4019">
        <v>689225</v>
      </c>
      <c r="B4019">
        <v>75</v>
      </c>
    </row>
    <row r="4020" spans="1:2" x14ac:dyDescent="0.25">
      <c r="A4020">
        <v>689229</v>
      </c>
      <c r="B4020">
        <v>78</v>
      </c>
    </row>
    <row r="4021" spans="1:2" x14ac:dyDescent="0.25">
      <c r="A4021">
        <v>689233</v>
      </c>
      <c r="B4021">
        <v>77</v>
      </c>
    </row>
    <row r="4022" spans="1:2" x14ac:dyDescent="0.25">
      <c r="A4022">
        <v>689237</v>
      </c>
      <c r="B4022">
        <v>75</v>
      </c>
    </row>
    <row r="4023" spans="1:2" x14ac:dyDescent="0.25">
      <c r="A4023">
        <v>689242</v>
      </c>
      <c r="B4023">
        <v>75</v>
      </c>
    </row>
    <row r="4024" spans="1:2" x14ac:dyDescent="0.25">
      <c r="A4024">
        <v>689254</v>
      </c>
      <c r="B4024">
        <v>74</v>
      </c>
    </row>
    <row r="4025" spans="1:2" x14ac:dyDescent="0.25">
      <c r="A4025">
        <v>689266</v>
      </c>
      <c r="B4025">
        <v>74</v>
      </c>
    </row>
    <row r="4026" spans="1:2" x14ac:dyDescent="0.25">
      <c r="A4026">
        <v>689269</v>
      </c>
      <c r="B4026">
        <v>73</v>
      </c>
    </row>
    <row r="4027" spans="1:2" x14ac:dyDescent="0.25">
      <c r="A4027">
        <v>689275</v>
      </c>
      <c r="B4027">
        <v>77</v>
      </c>
    </row>
    <row r="4028" spans="1:2" x14ac:dyDescent="0.25">
      <c r="A4028">
        <v>689296</v>
      </c>
      <c r="B4028">
        <v>73</v>
      </c>
    </row>
    <row r="4029" spans="1:2" x14ac:dyDescent="0.25">
      <c r="A4029">
        <v>689297</v>
      </c>
      <c r="B4029">
        <v>76</v>
      </c>
    </row>
    <row r="4030" spans="1:2" x14ac:dyDescent="0.25">
      <c r="A4030">
        <v>689299</v>
      </c>
      <c r="B4030">
        <v>74</v>
      </c>
    </row>
    <row r="4031" spans="1:2" x14ac:dyDescent="0.25">
      <c r="A4031">
        <v>689303</v>
      </c>
      <c r="B4031">
        <v>73</v>
      </c>
    </row>
    <row r="4032" spans="1:2" x14ac:dyDescent="0.25">
      <c r="A4032">
        <v>689314</v>
      </c>
      <c r="B4032">
        <v>77</v>
      </c>
    </row>
    <row r="4033" spans="1:2" x14ac:dyDescent="0.25">
      <c r="A4033">
        <v>689337</v>
      </c>
      <c r="B4033">
        <v>73</v>
      </c>
    </row>
    <row r="4034" spans="1:2" x14ac:dyDescent="0.25">
      <c r="A4034">
        <v>689343</v>
      </c>
      <c r="B4034">
        <v>76</v>
      </c>
    </row>
    <row r="4035" spans="1:2" x14ac:dyDescent="0.25">
      <c r="A4035">
        <v>689359</v>
      </c>
      <c r="B4035">
        <v>71</v>
      </c>
    </row>
    <row r="4036" spans="1:2" x14ac:dyDescent="0.25">
      <c r="A4036">
        <v>689379</v>
      </c>
      <c r="B4036">
        <v>73</v>
      </c>
    </row>
    <row r="4037" spans="1:2" x14ac:dyDescent="0.25">
      <c r="A4037">
        <v>689433</v>
      </c>
      <c r="B4037">
        <v>80</v>
      </c>
    </row>
    <row r="4038" spans="1:2" x14ac:dyDescent="0.25">
      <c r="A4038">
        <v>689434</v>
      </c>
      <c r="B4038">
        <v>76</v>
      </c>
    </row>
    <row r="4039" spans="1:2" x14ac:dyDescent="0.25">
      <c r="A4039">
        <v>689440</v>
      </c>
      <c r="B4039">
        <v>77</v>
      </c>
    </row>
    <row r="4040" spans="1:2" x14ac:dyDescent="0.25">
      <c r="A4040">
        <v>689441</v>
      </c>
      <c r="B4040">
        <v>72</v>
      </c>
    </row>
    <row r="4041" spans="1:2" x14ac:dyDescent="0.25">
      <c r="A4041">
        <v>689448</v>
      </c>
      <c r="B4041">
        <v>76</v>
      </c>
    </row>
    <row r="4042" spans="1:2" x14ac:dyDescent="0.25">
      <c r="A4042">
        <v>689450</v>
      </c>
      <c r="B4042">
        <v>75</v>
      </c>
    </row>
    <row r="4043" spans="1:2" x14ac:dyDescent="0.25">
      <c r="A4043">
        <v>689456</v>
      </c>
      <c r="B4043">
        <v>73</v>
      </c>
    </row>
    <row r="4044" spans="1:2" x14ac:dyDescent="0.25">
      <c r="A4044">
        <v>689461</v>
      </c>
      <c r="B4044">
        <v>75</v>
      </c>
    </row>
    <row r="4045" spans="1:2" x14ac:dyDescent="0.25">
      <c r="A4045">
        <v>689474</v>
      </c>
      <c r="B4045">
        <v>75</v>
      </c>
    </row>
    <row r="4046" spans="1:2" x14ac:dyDescent="0.25">
      <c r="A4046">
        <v>689476</v>
      </c>
      <c r="B4046">
        <v>81</v>
      </c>
    </row>
    <row r="4047" spans="1:2" x14ac:dyDescent="0.25">
      <c r="A4047">
        <v>689487</v>
      </c>
      <c r="B4047">
        <v>73</v>
      </c>
    </row>
    <row r="4048" spans="1:2" x14ac:dyDescent="0.25">
      <c r="A4048">
        <v>689499</v>
      </c>
      <c r="B4048">
        <v>73</v>
      </c>
    </row>
    <row r="4049" spans="1:2" x14ac:dyDescent="0.25">
      <c r="A4049">
        <v>689508</v>
      </c>
      <c r="B4049">
        <v>75</v>
      </c>
    </row>
    <row r="4050" spans="1:2" x14ac:dyDescent="0.25">
      <c r="A4050">
        <v>689520</v>
      </c>
      <c r="B4050">
        <v>76</v>
      </c>
    </row>
    <row r="4051" spans="1:2" x14ac:dyDescent="0.25">
      <c r="A4051">
        <v>689546</v>
      </c>
      <c r="B4051">
        <v>75</v>
      </c>
    </row>
    <row r="4052" spans="1:2" x14ac:dyDescent="0.25">
      <c r="A4052">
        <v>689551</v>
      </c>
      <c r="B4052">
        <v>72</v>
      </c>
    </row>
    <row r="4053" spans="1:2" x14ac:dyDescent="0.25">
      <c r="A4053">
        <v>689557</v>
      </c>
      <c r="B4053">
        <v>76</v>
      </c>
    </row>
    <row r="4054" spans="1:2" x14ac:dyDescent="0.25">
      <c r="A4054">
        <v>689564</v>
      </c>
      <c r="B4054">
        <v>78</v>
      </c>
    </row>
    <row r="4055" spans="1:2" x14ac:dyDescent="0.25">
      <c r="A4055">
        <v>689583</v>
      </c>
      <c r="B4055">
        <v>77</v>
      </c>
    </row>
    <row r="4056" spans="1:2" x14ac:dyDescent="0.25">
      <c r="A4056">
        <v>689598</v>
      </c>
      <c r="B4056">
        <v>75</v>
      </c>
    </row>
    <row r="4057" spans="1:2" x14ac:dyDescent="0.25">
      <c r="A4057">
        <v>689608</v>
      </c>
      <c r="B4057">
        <v>80</v>
      </c>
    </row>
    <row r="4058" spans="1:2" x14ac:dyDescent="0.25">
      <c r="A4058">
        <v>689620</v>
      </c>
      <c r="B4058">
        <v>74</v>
      </c>
    </row>
    <row r="4059" spans="1:2" x14ac:dyDescent="0.25">
      <c r="A4059">
        <v>689635</v>
      </c>
      <c r="B4059">
        <v>74</v>
      </c>
    </row>
    <row r="4060" spans="1:2" x14ac:dyDescent="0.25">
      <c r="A4060">
        <v>689641</v>
      </c>
      <c r="B4060">
        <v>73</v>
      </c>
    </row>
    <row r="4061" spans="1:2" x14ac:dyDescent="0.25">
      <c r="A4061">
        <v>689649</v>
      </c>
      <c r="B4061">
        <v>77</v>
      </c>
    </row>
    <row r="4062" spans="1:2" x14ac:dyDescent="0.25">
      <c r="A4062">
        <v>689672</v>
      </c>
      <c r="B4062">
        <v>76</v>
      </c>
    </row>
    <row r="4063" spans="1:2" x14ac:dyDescent="0.25">
      <c r="A4063">
        <v>689690</v>
      </c>
      <c r="B4063">
        <v>75</v>
      </c>
    </row>
    <row r="4064" spans="1:2" x14ac:dyDescent="0.25">
      <c r="A4064">
        <v>689703</v>
      </c>
      <c r="B4064">
        <v>76</v>
      </c>
    </row>
    <row r="4065" spans="1:2" x14ac:dyDescent="0.25">
      <c r="A4065">
        <v>689713</v>
      </c>
      <c r="B4065">
        <v>75</v>
      </c>
    </row>
    <row r="4066" spans="1:2" x14ac:dyDescent="0.25">
      <c r="A4066">
        <v>689726</v>
      </c>
      <c r="B4066">
        <v>76</v>
      </c>
    </row>
    <row r="4067" spans="1:2" x14ac:dyDescent="0.25">
      <c r="A4067">
        <v>689731</v>
      </c>
      <c r="B4067">
        <v>69</v>
      </c>
    </row>
    <row r="4068" spans="1:2" x14ac:dyDescent="0.25">
      <c r="A4068">
        <v>689737</v>
      </c>
      <c r="B4068">
        <v>76</v>
      </c>
    </row>
    <row r="4069" spans="1:2" x14ac:dyDescent="0.25">
      <c r="A4069">
        <v>689747</v>
      </c>
      <c r="B4069">
        <v>69</v>
      </c>
    </row>
    <row r="4070" spans="1:2" x14ac:dyDescent="0.25">
      <c r="A4070">
        <v>689770</v>
      </c>
      <c r="B4070">
        <v>72</v>
      </c>
    </row>
    <row r="4071" spans="1:2" x14ac:dyDescent="0.25">
      <c r="A4071">
        <v>689774</v>
      </c>
      <c r="B4071">
        <v>75</v>
      </c>
    </row>
    <row r="4072" spans="1:2" x14ac:dyDescent="0.25">
      <c r="A4072">
        <v>689818</v>
      </c>
      <c r="B4072">
        <v>76</v>
      </c>
    </row>
    <row r="4073" spans="1:2" x14ac:dyDescent="0.25">
      <c r="A4073">
        <v>689821</v>
      </c>
      <c r="B4073">
        <v>74</v>
      </c>
    </row>
    <row r="4074" spans="1:2" x14ac:dyDescent="0.25">
      <c r="A4074">
        <v>689852</v>
      </c>
      <c r="B4074">
        <v>72</v>
      </c>
    </row>
    <row r="4075" spans="1:2" x14ac:dyDescent="0.25">
      <c r="A4075">
        <v>689874</v>
      </c>
      <c r="B4075">
        <v>73</v>
      </c>
    </row>
    <row r="4076" spans="1:2" x14ac:dyDescent="0.25">
      <c r="A4076">
        <v>689876</v>
      </c>
      <c r="B4076">
        <v>77</v>
      </c>
    </row>
    <row r="4077" spans="1:2" x14ac:dyDescent="0.25">
      <c r="A4077">
        <v>689877</v>
      </c>
      <c r="B4077">
        <v>76</v>
      </c>
    </row>
    <row r="4078" spans="1:2" x14ac:dyDescent="0.25">
      <c r="A4078">
        <v>689901</v>
      </c>
      <c r="B4078">
        <v>76</v>
      </c>
    </row>
    <row r="4079" spans="1:2" x14ac:dyDescent="0.25">
      <c r="A4079">
        <v>689919</v>
      </c>
      <c r="B4079">
        <v>74</v>
      </c>
    </row>
    <row r="4080" spans="1:2" x14ac:dyDescent="0.25">
      <c r="A4080">
        <v>689937</v>
      </c>
      <c r="B4080">
        <v>77</v>
      </c>
    </row>
    <row r="4081" spans="1:2" x14ac:dyDescent="0.25">
      <c r="A4081">
        <v>689939</v>
      </c>
      <c r="B4081">
        <v>74</v>
      </c>
    </row>
    <row r="4082" spans="1:2" x14ac:dyDescent="0.25">
      <c r="A4082">
        <v>689946</v>
      </c>
      <c r="B4082">
        <v>76</v>
      </c>
    </row>
    <row r="4083" spans="1:2" x14ac:dyDescent="0.25">
      <c r="A4083">
        <v>689951</v>
      </c>
      <c r="B4083">
        <v>72</v>
      </c>
    </row>
    <row r="4084" spans="1:2" x14ac:dyDescent="0.25">
      <c r="A4084">
        <v>689958</v>
      </c>
      <c r="B4084">
        <v>76</v>
      </c>
    </row>
    <row r="4085" spans="1:2" x14ac:dyDescent="0.25">
      <c r="A4085">
        <v>689968</v>
      </c>
      <c r="B4085">
        <v>76</v>
      </c>
    </row>
    <row r="4086" spans="1:2" x14ac:dyDescent="0.25">
      <c r="A4086">
        <v>689981</v>
      </c>
      <c r="B4086">
        <v>74</v>
      </c>
    </row>
    <row r="4087" spans="1:2" x14ac:dyDescent="0.25">
      <c r="A4087">
        <v>689982</v>
      </c>
      <c r="B4087">
        <v>74</v>
      </c>
    </row>
    <row r="4088" spans="1:2" x14ac:dyDescent="0.25">
      <c r="A4088">
        <v>689993</v>
      </c>
      <c r="B4088">
        <v>76</v>
      </c>
    </row>
    <row r="4089" spans="1:2" x14ac:dyDescent="0.25">
      <c r="A4089">
        <v>690004</v>
      </c>
      <c r="B4089">
        <v>78</v>
      </c>
    </row>
    <row r="4090" spans="1:2" x14ac:dyDescent="0.25">
      <c r="A4090">
        <v>690034</v>
      </c>
      <c r="B4090">
        <v>73</v>
      </c>
    </row>
    <row r="4091" spans="1:2" x14ac:dyDescent="0.25">
      <c r="A4091">
        <v>690086</v>
      </c>
      <c r="B4091">
        <v>76</v>
      </c>
    </row>
    <row r="4092" spans="1:2" x14ac:dyDescent="0.25">
      <c r="A4092">
        <v>690103</v>
      </c>
      <c r="B4092">
        <v>74</v>
      </c>
    </row>
    <row r="4093" spans="1:2" x14ac:dyDescent="0.25">
      <c r="A4093">
        <v>690104</v>
      </c>
      <c r="B4093">
        <v>75</v>
      </c>
    </row>
    <row r="4094" spans="1:2" x14ac:dyDescent="0.25">
      <c r="A4094">
        <v>690148</v>
      </c>
      <c r="B4094">
        <v>75</v>
      </c>
    </row>
    <row r="4095" spans="1:2" x14ac:dyDescent="0.25">
      <c r="A4095">
        <v>690155</v>
      </c>
      <c r="B4095">
        <v>76</v>
      </c>
    </row>
    <row r="4096" spans="1:2" x14ac:dyDescent="0.25">
      <c r="A4096">
        <v>690158</v>
      </c>
      <c r="B4096">
        <v>71</v>
      </c>
    </row>
    <row r="4097" spans="1:2" x14ac:dyDescent="0.25">
      <c r="A4097">
        <v>690161</v>
      </c>
      <c r="B4097">
        <v>73</v>
      </c>
    </row>
    <row r="4098" spans="1:2" x14ac:dyDescent="0.25">
      <c r="A4098">
        <v>690183</v>
      </c>
      <c r="B4098">
        <v>75</v>
      </c>
    </row>
    <row r="4099" spans="1:2" x14ac:dyDescent="0.25">
      <c r="A4099">
        <v>690206</v>
      </c>
      <c r="B4099">
        <v>74</v>
      </c>
    </row>
    <row r="4100" spans="1:2" x14ac:dyDescent="0.25">
      <c r="A4100">
        <v>690216</v>
      </c>
      <c r="B4100">
        <v>74</v>
      </c>
    </row>
    <row r="4101" spans="1:2" x14ac:dyDescent="0.25">
      <c r="A4101">
        <v>690217</v>
      </c>
      <c r="B4101">
        <v>75</v>
      </c>
    </row>
    <row r="4102" spans="1:2" x14ac:dyDescent="0.25">
      <c r="A4102">
        <v>690218</v>
      </c>
      <c r="B4102">
        <v>72</v>
      </c>
    </row>
    <row r="4103" spans="1:2" x14ac:dyDescent="0.25">
      <c r="A4103">
        <v>690223</v>
      </c>
      <c r="B4103">
        <v>70</v>
      </c>
    </row>
    <row r="4104" spans="1:2" x14ac:dyDescent="0.25">
      <c r="A4104">
        <v>690229</v>
      </c>
      <c r="B4104">
        <v>76</v>
      </c>
    </row>
    <row r="4105" spans="1:2" x14ac:dyDescent="0.25">
      <c r="A4105">
        <v>690232</v>
      </c>
      <c r="B4105">
        <v>74</v>
      </c>
    </row>
    <row r="4106" spans="1:2" x14ac:dyDescent="0.25">
      <c r="A4106">
        <v>690247</v>
      </c>
      <c r="B4106">
        <v>75</v>
      </c>
    </row>
    <row r="4107" spans="1:2" x14ac:dyDescent="0.25">
      <c r="A4107">
        <v>690248</v>
      </c>
      <c r="B4107">
        <v>77</v>
      </c>
    </row>
    <row r="4108" spans="1:2" x14ac:dyDescent="0.25">
      <c r="A4108">
        <v>690273</v>
      </c>
      <c r="B4108">
        <v>76</v>
      </c>
    </row>
    <row r="4109" spans="1:2" x14ac:dyDescent="0.25">
      <c r="A4109">
        <v>690279</v>
      </c>
      <c r="B4109">
        <v>72</v>
      </c>
    </row>
    <row r="4110" spans="1:2" x14ac:dyDescent="0.25">
      <c r="A4110">
        <v>690281</v>
      </c>
      <c r="B4110">
        <v>75</v>
      </c>
    </row>
    <row r="4111" spans="1:2" x14ac:dyDescent="0.25">
      <c r="A4111">
        <v>690287</v>
      </c>
      <c r="B4111">
        <v>73</v>
      </c>
    </row>
    <row r="4112" spans="1:2" x14ac:dyDescent="0.25">
      <c r="A4112">
        <v>690294</v>
      </c>
      <c r="B4112">
        <v>77</v>
      </c>
    </row>
    <row r="4113" spans="1:2" x14ac:dyDescent="0.25">
      <c r="A4113">
        <v>690298</v>
      </c>
      <c r="B4113">
        <v>74</v>
      </c>
    </row>
    <row r="4114" spans="1:2" x14ac:dyDescent="0.25">
      <c r="A4114">
        <v>690312</v>
      </c>
      <c r="B4114">
        <v>78</v>
      </c>
    </row>
    <row r="4115" spans="1:2" x14ac:dyDescent="0.25">
      <c r="A4115">
        <v>690319</v>
      </c>
      <c r="B4115">
        <v>74</v>
      </c>
    </row>
    <row r="4116" spans="1:2" x14ac:dyDescent="0.25">
      <c r="A4116">
        <v>690320</v>
      </c>
      <c r="B4116">
        <v>75</v>
      </c>
    </row>
    <row r="4117" spans="1:2" x14ac:dyDescent="0.25">
      <c r="A4117">
        <v>690342</v>
      </c>
      <c r="B4117">
        <v>74</v>
      </c>
    </row>
    <row r="4118" spans="1:2" x14ac:dyDescent="0.25">
      <c r="A4118">
        <v>690345</v>
      </c>
      <c r="B4118">
        <v>71</v>
      </c>
    </row>
    <row r="4119" spans="1:2" x14ac:dyDescent="0.25">
      <c r="A4119">
        <v>690370</v>
      </c>
      <c r="B4119">
        <v>73</v>
      </c>
    </row>
    <row r="4120" spans="1:2" x14ac:dyDescent="0.25">
      <c r="A4120">
        <v>690374</v>
      </c>
      <c r="B4120">
        <v>77</v>
      </c>
    </row>
    <row r="4121" spans="1:2" x14ac:dyDescent="0.25">
      <c r="A4121">
        <v>690382</v>
      </c>
      <c r="B4121">
        <v>77</v>
      </c>
    </row>
    <row r="4122" spans="1:2" x14ac:dyDescent="0.25">
      <c r="A4122">
        <v>690384</v>
      </c>
      <c r="B4122">
        <v>74</v>
      </c>
    </row>
    <row r="4123" spans="1:2" x14ac:dyDescent="0.25">
      <c r="A4123">
        <v>690397</v>
      </c>
      <c r="B4123">
        <v>80</v>
      </c>
    </row>
    <row r="4124" spans="1:2" x14ac:dyDescent="0.25">
      <c r="A4124">
        <v>690407</v>
      </c>
      <c r="B4124">
        <v>72</v>
      </c>
    </row>
    <row r="4125" spans="1:2" x14ac:dyDescent="0.25">
      <c r="A4125">
        <v>690425</v>
      </c>
      <c r="B4125">
        <v>79</v>
      </c>
    </row>
    <row r="4126" spans="1:2" x14ac:dyDescent="0.25">
      <c r="A4126">
        <v>690432</v>
      </c>
      <c r="B4126">
        <v>71</v>
      </c>
    </row>
    <row r="4127" spans="1:2" x14ac:dyDescent="0.25">
      <c r="A4127">
        <v>690440</v>
      </c>
      <c r="B4127">
        <v>76</v>
      </c>
    </row>
    <row r="4128" spans="1:2" x14ac:dyDescent="0.25">
      <c r="A4128">
        <v>690446</v>
      </c>
      <c r="B4128">
        <v>74</v>
      </c>
    </row>
    <row r="4129" spans="1:2" x14ac:dyDescent="0.25">
      <c r="A4129">
        <v>690455</v>
      </c>
      <c r="B4129">
        <v>71</v>
      </c>
    </row>
    <row r="4130" spans="1:2" x14ac:dyDescent="0.25">
      <c r="A4130">
        <v>690462</v>
      </c>
      <c r="B4130">
        <v>74</v>
      </c>
    </row>
    <row r="4131" spans="1:2" x14ac:dyDescent="0.25">
      <c r="A4131">
        <v>690464</v>
      </c>
      <c r="B4131">
        <v>77</v>
      </c>
    </row>
    <row r="4132" spans="1:2" x14ac:dyDescent="0.25">
      <c r="A4132">
        <v>690465</v>
      </c>
      <c r="B4132">
        <v>75</v>
      </c>
    </row>
    <row r="4133" spans="1:2" x14ac:dyDescent="0.25">
      <c r="A4133">
        <v>690501</v>
      </c>
      <c r="B4133">
        <v>76</v>
      </c>
    </row>
    <row r="4134" spans="1:2" x14ac:dyDescent="0.25">
      <c r="A4134">
        <v>690506</v>
      </c>
      <c r="B4134">
        <v>74</v>
      </c>
    </row>
    <row r="4135" spans="1:2" x14ac:dyDescent="0.25">
      <c r="A4135">
        <v>690530</v>
      </c>
      <c r="B4135">
        <v>70</v>
      </c>
    </row>
    <row r="4136" spans="1:2" x14ac:dyDescent="0.25">
      <c r="A4136">
        <v>690544</v>
      </c>
      <c r="B4136">
        <v>74</v>
      </c>
    </row>
    <row r="4137" spans="1:2" x14ac:dyDescent="0.25">
      <c r="A4137">
        <v>690546</v>
      </c>
      <c r="B4137">
        <v>80</v>
      </c>
    </row>
    <row r="4138" spans="1:2" x14ac:dyDescent="0.25">
      <c r="A4138">
        <v>690557</v>
      </c>
      <c r="B4138">
        <v>73</v>
      </c>
    </row>
    <row r="4139" spans="1:2" x14ac:dyDescent="0.25">
      <c r="A4139">
        <v>690568</v>
      </c>
      <c r="B4139">
        <v>77</v>
      </c>
    </row>
    <row r="4140" spans="1:2" x14ac:dyDescent="0.25">
      <c r="A4140">
        <v>690593</v>
      </c>
      <c r="B4140">
        <v>70</v>
      </c>
    </row>
    <row r="4141" spans="1:2" x14ac:dyDescent="0.25">
      <c r="A4141">
        <v>690603</v>
      </c>
      <c r="B4141">
        <v>76</v>
      </c>
    </row>
    <row r="4142" spans="1:2" x14ac:dyDescent="0.25">
      <c r="A4142">
        <v>690616</v>
      </c>
      <c r="B4142">
        <v>74</v>
      </c>
    </row>
    <row r="4143" spans="1:2" x14ac:dyDescent="0.25">
      <c r="A4143">
        <v>690626</v>
      </c>
      <c r="B4143">
        <v>73</v>
      </c>
    </row>
    <row r="4144" spans="1:2" x14ac:dyDescent="0.25">
      <c r="A4144">
        <v>690658</v>
      </c>
      <c r="B4144">
        <v>75</v>
      </c>
    </row>
    <row r="4145" spans="1:2" x14ac:dyDescent="0.25">
      <c r="A4145">
        <v>690667</v>
      </c>
      <c r="B4145">
        <v>77</v>
      </c>
    </row>
    <row r="4146" spans="1:2" x14ac:dyDescent="0.25">
      <c r="A4146">
        <v>690711</v>
      </c>
      <c r="B4146">
        <v>77</v>
      </c>
    </row>
    <row r="4147" spans="1:2" x14ac:dyDescent="0.25">
      <c r="A4147">
        <v>690716</v>
      </c>
      <c r="B4147">
        <v>72</v>
      </c>
    </row>
    <row r="4148" spans="1:2" x14ac:dyDescent="0.25">
      <c r="A4148">
        <v>690736</v>
      </c>
      <c r="B4148">
        <v>75</v>
      </c>
    </row>
    <row r="4149" spans="1:2" x14ac:dyDescent="0.25">
      <c r="A4149">
        <v>690769</v>
      </c>
      <c r="B4149">
        <v>76</v>
      </c>
    </row>
    <row r="4150" spans="1:2" x14ac:dyDescent="0.25">
      <c r="A4150">
        <v>690776</v>
      </c>
      <c r="B4150">
        <v>77</v>
      </c>
    </row>
    <row r="4151" spans="1:2" x14ac:dyDescent="0.25">
      <c r="A4151">
        <v>690802</v>
      </c>
      <c r="B4151">
        <v>74</v>
      </c>
    </row>
    <row r="4152" spans="1:2" x14ac:dyDescent="0.25">
      <c r="A4152">
        <v>690803</v>
      </c>
      <c r="B4152">
        <v>70</v>
      </c>
    </row>
    <row r="4153" spans="1:2" x14ac:dyDescent="0.25">
      <c r="A4153">
        <v>690808</v>
      </c>
      <c r="B4153">
        <v>76</v>
      </c>
    </row>
    <row r="4154" spans="1:2" x14ac:dyDescent="0.25">
      <c r="A4154">
        <v>690810</v>
      </c>
      <c r="B4154">
        <v>72</v>
      </c>
    </row>
    <row r="4155" spans="1:2" x14ac:dyDescent="0.25">
      <c r="A4155">
        <v>690829</v>
      </c>
      <c r="B4155">
        <v>77</v>
      </c>
    </row>
    <row r="4156" spans="1:2" x14ac:dyDescent="0.25">
      <c r="A4156">
        <v>690841</v>
      </c>
      <c r="B4156">
        <v>70</v>
      </c>
    </row>
    <row r="4157" spans="1:2" x14ac:dyDescent="0.25">
      <c r="A4157">
        <v>690902</v>
      </c>
      <c r="B4157">
        <v>71</v>
      </c>
    </row>
    <row r="4158" spans="1:2" x14ac:dyDescent="0.25">
      <c r="A4158">
        <v>690909</v>
      </c>
      <c r="B4158">
        <v>69</v>
      </c>
    </row>
    <row r="4159" spans="1:2" x14ac:dyDescent="0.25">
      <c r="A4159">
        <v>690916</v>
      </c>
      <c r="B4159">
        <v>75</v>
      </c>
    </row>
    <row r="4160" spans="1:2" x14ac:dyDescent="0.25">
      <c r="A4160">
        <v>690921</v>
      </c>
      <c r="B4160">
        <v>74</v>
      </c>
    </row>
    <row r="4161" spans="1:2" x14ac:dyDescent="0.25">
      <c r="A4161">
        <v>690922</v>
      </c>
      <c r="B4161">
        <v>74</v>
      </c>
    </row>
    <row r="4162" spans="1:2" x14ac:dyDescent="0.25">
      <c r="A4162">
        <v>690925</v>
      </c>
      <c r="B4162">
        <v>74</v>
      </c>
    </row>
    <row r="4163" spans="1:2" x14ac:dyDescent="0.25">
      <c r="A4163">
        <v>690928</v>
      </c>
      <c r="B4163">
        <v>74</v>
      </c>
    </row>
    <row r="4164" spans="1:2" x14ac:dyDescent="0.25">
      <c r="A4164">
        <v>690939</v>
      </c>
      <c r="B4164">
        <v>74</v>
      </c>
    </row>
    <row r="4165" spans="1:2" x14ac:dyDescent="0.25">
      <c r="A4165">
        <v>690944</v>
      </c>
      <c r="B4165">
        <v>74</v>
      </c>
    </row>
    <row r="4166" spans="1:2" x14ac:dyDescent="0.25">
      <c r="A4166">
        <v>690945</v>
      </c>
      <c r="B4166">
        <v>73</v>
      </c>
    </row>
    <row r="4167" spans="1:2" x14ac:dyDescent="0.25">
      <c r="A4167">
        <v>690953</v>
      </c>
      <c r="B4167">
        <v>77</v>
      </c>
    </row>
    <row r="4168" spans="1:2" x14ac:dyDescent="0.25">
      <c r="A4168">
        <v>690955</v>
      </c>
      <c r="B4168">
        <v>71</v>
      </c>
    </row>
    <row r="4169" spans="1:2" x14ac:dyDescent="0.25">
      <c r="A4169">
        <v>690963</v>
      </c>
      <c r="B4169">
        <v>75</v>
      </c>
    </row>
    <row r="4170" spans="1:2" x14ac:dyDescent="0.25">
      <c r="A4170">
        <v>690966</v>
      </c>
      <c r="B4170">
        <v>76</v>
      </c>
    </row>
    <row r="4171" spans="1:2" x14ac:dyDescent="0.25">
      <c r="A4171">
        <v>690967</v>
      </c>
      <c r="B4171">
        <v>73</v>
      </c>
    </row>
    <row r="4172" spans="1:2" x14ac:dyDescent="0.25">
      <c r="A4172">
        <v>690972</v>
      </c>
      <c r="B4172">
        <v>74</v>
      </c>
    </row>
    <row r="4173" spans="1:2" x14ac:dyDescent="0.25">
      <c r="A4173">
        <v>690974</v>
      </c>
      <c r="B4173">
        <v>74</v>
      </c>
    </row>
    <row r="4174" spans="1:2" x14ac:dyDescent="0.25">
      <c r="A4174">
        <v>690977</v>
      </c>
      <c r="B4174">
        <v>76</v>
      </c>
    </row>
    <row r="4175" spans="1:2" x14ac:dyDescent="0.25">
      <c r="A4175">
        <v>690978</v>
      </c>
      <c r="B4175">
        <v>79</v>
      </c>
    </row>
    <row r="4176" spans="1:2" x14ac:dyDescent="0.25">
      <c r="A4176">
        <v>690981</v>
      </c>
      <c r="B4176">
        <v>73</v>
      </c>
    </row>
    <row r="4177" spans="1:2" x14ac:dyDescent="0.25">
      <c r="A4177">
        <v>690986</v>
      </c>
      <c r="B4177">
        <v>74</v>
      </c>
    </row>
    <row r="4178" spans="1:2" x14ac:dyDescent="0.25">
      <c r="A4178">
        <v>690989</v>
      </c>
      <c r="B4178">
        <v>74</v>
      </c>
    </row>
    <row r="4179" spans="1:2" x14ac:dyDescent="0.25">
      <c r="A4179">
        <v>690990</v>
      </c>
      <c r="B4179">
        <v>73</v>
      </c>
    </row>
    <row r="4180" spans="1:2" x14ac:dyDescent="0.25">
      <c r="A4180">
        <v>690995</v>
      </c>
      <c r="B4180">
        <v>74</v>
      </c>
    </row>
    <row r="4181" spans="1:2" x14ac:dyDescent="0.25">
      <c r="A4181">
        <v>690997</v>
      </c>
      <c r="B4181">
        <v>74</v>
      </c>
    </row>
    <row r="4182" spans="1:2" x14ac:dyDescent="0.25">
      <c r="A4182">
        <v>690997</v>
      </c>
      <c r="B4182">
        <v>76</v>
      </c>
    </row>
    <row r="4183" spans="1:2" x14ac:dyDescent="0.25">
      <c r="A4183">
        <v>690999</v>
      </c>
      <c r="B4183">
        <v>79</v>
      </c>
    </row>
    <row r="4184" spans="1:2" x14ac:dyDescent="0.25">
      <c r="A4184">
        <v>691000</v>
      </c>
      <c r="B4184">
        <v>75</v>
      </c>
    </row>
    <row r="4185" spans="1:2" x14ac:dyDescent="0.25">
      <c r="A4185">
        <v>691004</v>
      </c>
      <c r="B4185">
        <v>72</v>
      </c>
    </row>
    <row r="4186" spans="1:2" x14ac:dyDescent="0.25">
      <c r="A4186">
        <v>691005</v>
      </c>
      <c r="B4186">
        <v>76</v>
      </c>
    </row>
    <row r="4187" spans="1:2" x14ac:dyDescent="0.25">
      <c r="A4187">
        <v>691008</v>
      </c>
      <c r="B4187">
        <v>72</v>
      </c>
    </row>
    <row r="4188" spans="1:2" x14ac:dyDescent="0.25">
      <c r="A4188">
        <v>691009</v>
      </c>
      <c r="B4188">
        <v>75</v>
      </c>
    </row>
    <row r="4189" spans="1:2" x14ac:dyDescent="0.25">
      <c r="A4189">
        <v>691010</v>
      </c>
      <c r="B4189">
        <v>78</v>
      </c>
    </row>
    <row r="4190" spans="1:2" x14ac:dyDescent="0.25">
      <c r="A4190">
        <v>691012</v>
      </c>
      <c r="B4190">
        <v>76</v>
      </c>
    </row>
    <row r="4191" spans="1:2" x14ac:dyDescent="0.25">
      <c r="A4191">
        <v>691013</v>
      </c>
      <c r="B4191">
        <v>73</v>
      </c>
    </row>
    <row r="4192" spans="1:2" x14ac:dyDescent="0.25">
      <c r="A4192">
        <v>691014</v>
      </c>
      <c r="B4192">
        <v>75</v>
      </c>
    </row>
    <row r="4193" spans="1:2" x14ac:dyDescent="0.25">
      <c r="A4193">
        <v>691017</v>
      </c>
      <c r="B4193">
        <v>72</v>
      </c>
    </row>
    <row r="4194" spans="1:2" x14ac:dyDescent="0.25">
      <c r="A4194">
        <v>691025</v>
      </c>
      <c r="B4194">
        <v>76</v>
      </c>
    </row>
    <row r="4195" spans="1:2" x14ac:dyDescent="0.25">
      <c r="A4195">
        <v>691027</v>
      </c>
      <c r="B4195">
        <v>78</v>
      </c>
    </row>
    <row r="4196" spans="1:2" x14ac:dyDescent="0.25">
      <c r="A4196">
        <v>691028</v>
      </c>
      <c r="B4196">
        <v>71</v>
      </c>
    </row>
    <row r="4197" spans="1:2" x14ac:dyDescent="0.25">
      <c r="A4197">
        <v>691032</v>
      </c>
      <c r="B4197">
        <v>68</v>
      </c>
    </row>
    <row r="4198" spans="1:2" x14ac:dyDescent="0.25">
      <c r="A4198">
        <v>691068</v>
      </c>
      <c r="B4198">
        <v>74</v>
      </c>
    </row>
    <row r="4199" spans="1:2" x14ac:dyDescent="0.25">
      <c r="A4199">
        <v>691083</v>
      </c>
      <c r="B4199">
        <v>75</v>
      </c>
    </row>
    <row r="4200" spans="1:2" x14ac:dyDescent="0.25">
      <c r="A4200">
        <v>691094</v>
      </c>
      <c r="B4200">
        <v>73</v>
      </c>
    </row>
    <row r="4201" spans="1:2" x14ac:dyDescent="0.25">
      <c r="A4201">
        <v>691103</v>
      </c>
      <c r="B4201">
        <v>74</v>
      </c>
    </row>
    <row r="4202" spans="1:2" x14ac:dyDescent="0.25">
      <c r="A4202">
        <v>691108</v>
      </c>
      <c r="B4202">
        <v>74</v>
      </c>
    </row>
    <row r="4203" spans="1:2" x14ac:dyDescent="0.25">
      <c r="A4203">
        <v>691109</v>
      </c>
      <c r="B4203">
        <v>78</v>
      </c>
    </row>
    <row r="4204" spans="1:2" x14ac:dyDescent="0.25">
      <c r="A4204">
        <v>691123</v>
      </c>
      <c r="B4204">
        <v>72</v>
      </c>
    </row>
    <row r="4205" spans="1:2" x14ac:dyDescent="0.25">
      <c r="A4205">
        <v>691171</v>
      </c>
      <c r="B4205">
        <v>74</v>
      </c>
    </row>
    <row r="4206" spans="1:2" x14ac:dyDescent="0.25">
      <c r="A4206">
        <v>691172</v>
      </c>
      <c r="B4206">
        <v>73</v>
      </c>
    </row>
    <row r="4207" spans="1:2" x14ac:dyDescent="0.25">
      <c r="A4207">
        <v>691196</v>
      </c>
      <c r="B4207">
        <v>73</v>
      </c>
    </row>
    <row r="4208" spans="1:2" x14ac:dyDescent="0.25">
      <c r="A4208">
        <v>691251</v>
      </c>
      <c r="B4208">
        <v>76</v>
      </c>
    </row>
    <row r="4209" spans="1:2" x14ac:dyDescent="0.25">
      <c r="A4209">
        <v>691258</v>
      </c>
      <c r="B4209">
        <v>74</v>
      </c>
    </row>
    <row r="4210" spans="1:2" x14ac:dyDescent="0.25">
      <c r="A4210">
        <v>691259</v>
      </c>
      <c r="B4210">
        <v>73</v>
      </c>
    </row>
    <row r="4211" spans="1:2" x14ac:dyDescent="0.25">
      <c r="A4211">
        <v>691260</v>
      </c>
      <c r="B4211">
        <v>74</v>
      </c>
    </row>
    <row r="4212" spans="1:2" x14ac:dyDescent="0.25">
      <c r="A4212">
        <v>691263</v>
      </c>
      <c r="B4212">
        <v>74</v>
      </c>
    </row>
    <row r="4213" spans="1:2" x14ac:dyDescent="0.25">
      <c r="A4213">
        <v>691279</v>
      </c>
      <c r="B4213">
        <v>72</v>
      </c>
    </row>
    <row r="4214" spans="1:2" x14ac:dyDescent="0.25">
      <c r="A4214">
        <v>691283</v>
      </c>
      <c r="B4214">
        <v>69</v>
      </c>
    </row>
    <row r="4215" spans="1:2" x14ac:dyDescent="0.25">
      <c r="A4215">
        <v>691309</v>
      </c>
      <c r="B4215">
        <v>72</v>
      </c>
    </row>
    <row r="4216" spans="1:2" x14ac:dyDescent="0.25">
      <c r="A4216">
        <v>691310</v>
      </c>
      <c r="B4216">
        <v>72</v>
      </c>
    </row>
    <row r="4217" spans="1:2" x14ac:dyDescent="0.25">
      <c r="A4217">
        <v>691311</v>
      </c>
      <c r="B4217">
        <v>73</v>
      </c>
    </row>
    <row r="4218" spans="1:2" x14ac:dyDescent="0.25">
      <c r="A4218">
        <v>691315</v>
      </c>
      <c r="B4218">
        <v>74</v>
      </c>
    </row>
    <row r="4219" spans="1:2" x14ac:dyDescent="0.25">
      <c r="A4219">
        <v>691327</v>
      </c>
      <c r="B4219">
        <v>73</v>
      </c>
    </row>
    <row r="4220" spans="1:2" x14ac:dyDescent="0.25">
      <c r="A4220">
        <v>691330</v>
      </c>
      <c r="B4220">
        <v>73</v>
      </c>
    </row>
    <row r="4221" spans="1:2" x14ac:dyDescent="0.25">
      <c r="A4221">
        <v>691334</v>
      </c>
      <c r="B4221">
        <v>74</v>
      </c>
    </row>
    <row r="4222" spans="1:2" x14ac:dyDescent="0.25">
      <c r="A4222">
        <v>691335</v>
      </c>
      <c r="B4222">
        <v>76</v>
      </c>
    </row>
    <row r="4223" spans="1:2" x14ac:dyDescent="0.25">
      <c r="A4223">
        <v>691337</v>
      </c>
      <c r="B4223">
        <v>78</v>
      </c>
    </row>
    <row r="4224" spans="1:2" x14ac:dyDescent="0.25">
      <c r="A4224">
        <v>691341</v>
      </c>
      <c r="B4224">
        <v>74</v>
      </c>
    </row>
    <row r="4225" spans="1:2" x14ac:dyDescent="0.25">
      <c r="A4225">
        <v>691343</v>
      </c>
      <c r="B4225">
        <v>72</v>
      </c>
    </row>
    <row r="4226" spans="1:2" x14ac:dyDescent="0.25">
      <c r="A4226">
        <v>691348</v>
      </c>
      <c r="B4226">
        <v>76</v>
      </c>
    </row>
    <row r="4227" spans="1:2" x14ac:dyDescent="0.25">
      <c r="A4227">
        <v>691358</v>
      </c>
      <c r="B4227">
        <v>74</v>
      </c>
    </row>
    <row r="4228" spans="1:2" x14ac:dyDescent="0.25">
      <c r="A4228">
        <v>691371</v>
      </c>
      <c r="B4228">
        <v>74</v>
      </c>
    </row>
    <row r="4229" spans="1:2" x14ac:dyDescent="0.25">
      <c r="A4229">
        <v>691376</v>
      </c>
      <c r="B4229">
        <v>73</v>
      </c>
    </row>
    <row r="4230" spans="1:2" x14ac:dyDescent="0.25">
      <c r="A4230">
        <v>691384</v>
      </c>
      <c r="B4230">
        <v>73</v>
      </c>
    </row>
    <row r="4231" spans="1:2" x14ac:dyDescent="0.25">
      <c r="A4231">
        <v>691388</v>
      </c>
      <c r="B4231">
        <v>76</v>
      </c>
    </row>
    <row r="4232" spans="1:2" x14ac:dyDescent="0.25">
      <c r="A4232">
        <v>691402</v>
      </c>
      <c r="B4232">
        <v>71</v>
      </c>
    </row>
    <row r="4233" spans="1:2" x14ac:dyDescent="0.25">
      <c r="A4233">
        <v>691413</v>
      </c>
      <c r="B4233">
        <v>72</v>
      </c>
    </row>
    <row r="4234" spans="1:2" x14ac:dyDescent="0.25">
      <c r="A4234">
        <v>691414</v>
      </c>
      <c r="B4234">
        <v>71</v>
      </c>
    </row>
    <row r="4235" spans="1:2" x14ac:dyDescent="0.25">
      <c r="A4235">
        <v>691422</v>
      </c>
      <c r="B4235">
        <v>67</v>
      </c>
    </row>
    <row r="4236" spans="1:2" x14ac:dyDescent="0.25">
      <c r="A4236">
        <v>691429</v>
      </c>
      <c r="B4236">
        <v>76</v>
      </c>
    </row>
    <row r="4237" spans="1:2" x14ac:dyDescent="0.25">
      <c r="A4237">
        <v>691436</v>
      </c>
      <c r="B4237">
        <v>73</v>
      </c>
    </row>
    <row r="4238" spans="1:2" x14ac:dyDescent="0.25">
      <c r="A4238">
        <v>691439</v>
      </c>
      <c r="B4238">
        <v>74</v>
      </c>
    </row>
    <row r="4239" spans="1:2" x14ac:dyDescent="0.25">
      <c r="A4239">
        <v>691440</v>
      </c>
      <c r="B4239">
        <v>70</v>
      </c>
    </row>
    <row r="4240" spans="1:2" x14ac:dyDescent="0.25">
      <c r="A4240">
        <v>691441</v>
      </c>
      <c r="B4240">
        <v>74</v>
      </c>
    </row>
    <row r="4241" spans="1:2" x14ac:dyDescent="0.25">
      <c r="A4241">
        <v>691448</v>
      </c>
      <c r="B4241">
        <v>76</v>
      </c>
    </row>
    <row r="4242" spans="1:2" x14ac:dyDescent="0.25">
      <c r="A4242">
        <v>691453</v>
      </c>
      <c r="B4242">
        <v>72</v>
      </c>
    </row>
    <row r="4243" spans="1:2" x14ac:dyDescent="0.25">
      <c r="A4243">
        <v>691464</v>
      </c>
      <c r="B4243">
        <v>71</v>
      </c>
    </row>
    <row r="4244" spans="1:2" x14ac:dyDescent="0.25">
      <c r="A4244">
        <v>691466</v>
      </c>
      <c r="B4244">
        <v>74</v>
      </c>
    </row>
    <row r="4245" spans="1:2" x14ac:dyDescent="0.25">
      <c r="A4245">
        <v>691473</v>
      </c>
      <c r="B4245">
        <v>78</v>
      </c>
    </row>
    <row r="4246" spans="1:2" x14ac:dyDescent="0.25">
      <c r="A4246">
        <v>691477</v>
      </c>
      <c r="B4246">
        <v>72</v>
      </c>
    </row>
    <row r="4247" spans="1:2" x14ac:dyDescent="0.25">
      <c r="A4247">
        <v>691484</v>
      </c>
      <c r="B4247">
        <v>74</v>
      </c>
    </row>
    <row r="4248" spans="1:2" x14ac:dyDescent="0.25">
      <c r="A4248">
        <v>691488</v>
      </c>
      <c r="B4248">
        <v>70</v>
      </c>
    </row>
    <row r="4249" spans="1:2" x14ac:dyDescent="0.25">
      <c r="A4249">
        <v>691495</v>
      </c>
      <c r="B4249">
        <v>75</v>
      </c>
    </row>
    <row r="4250" spans="1:2" x14ac:dyDescent="0.25">
      <c r="A4250">
        <v>691507</v>
      </c>
      <c r="B4250">
        <v>76</v>
      </c>
    </row>
    <row r="4251" spans="1:2" x14ac:dyDescent="0.25">
      <c r="A4251">
        <v>691526</v>
      </c>
      <c r="B4251">
        <v>75</v>
      </c>
    </row>
    <row r="4252" spans="1:2" x14ac:dyDescent="0.25">
      <c r="A4252">
        <v>691543</v>
      </c>
      <c r="B4252">
        <v>68</v>
      </c>
    </row>
    <row r="4253" spans="1:2" x14ac:dyDescent="0.25">
      <c r="A4253">
        <v>691545</v>
      </c>
      <c r="B4253">
        <v>72</v>
      </c>
    </row>
    <row r="4254" spans="1:2" x14ac:dyDescent="0.25">
      <c r="A4254">
        <v>691546</v>
      </c>
      <c r="B4254">
        <v>75</v>
      </c>
    </row>
    <row r="4255" spans="1:2" x14ac:dyDescent="0.25">
      <c r="A4255">
        <v>691548</v>
      </c>
      <c r="B4255">
        <v>74</v>
      </c>
    </row>
    <row r="4256" spans="1:2" x14ac:dyDescent="0.25">
      <c r="A4256">
        <v>691559</v>
      </c>
      <c r="B4256">
        <v>73</v>
      </c>
    </row>
    <row r="4257" spans="1:2" x14ac:dyDescent="0.25">
      <c r="A4257">
        <v>691562</v>
      </c>
      <c r="B4257">
        <v>72</v>
      </c>
    </row>
    <row r="4258" spans="1:2" x14ac:dyDescent="0.25">
      <c r="A4258">
        <v>691566</v>
      </c>
      <c r="B4258">
        <v>73</v>
      </c>
    </row>
    <row r="4259" spans="1:2" x14ac:dyDescent="0.25">
      <c r="A4259">
        <v>691573</v>
      </c>
      <c r="B4259">
        <v>77</v>
      </c>
    </row>
    <row r="4260" spans="1:2" x14ac:dyDescent="0.25">
      <c r="A4260">
        <v>691576</v>
      </c>
      <c r="B4260">
        <v>73</v>
      </c>
    </row>
    <row r="4261" spans="1:2" x14ac:dyDescent="0.25">
      <c r="A4261">
        <v>691583</v>
      </c>
      <c r="B4261">
        <v>72</v>
      </c>
    </row>
    <row r="4262" spans="1:2" x14ac:dyDescent="0.25">
      <c r="A4262">
        <v>691587</v>
      </c>
      <c r="B4262">
        <v>80</v>
      </c>
    </row>
    <row r="4263" spans="1:2" x14ac:dyDescent="0.25">
      <c r="A4263">
        <v>691601</v>
      </c>
      <c r="B4263">
        <v>69</v>
      </c>
    </row>
    <row r="4264" spans="1:2" x14ac:dyDescent="0.25">
      <c r="A4264">
        <v>691602</v>
      </c>
      <c r="B4264">
        <v>74</v>
      </c>
    </row>
    <row r="4265" spans="1:2" x14ac:dyDescent="0.25">
      <c r="A4265">
        <v>691605</v>
      </c>
      <c r="B4265">
        <v>69</v>
      </c>
    </row>
    <row r="4266" spans="1:2" x14ac:dyDescent="0.25">
      <c r="A4266">
        <v>691629</v>
      </c>
      <c r="B4266">
        <v>73</v>
      </c>
    </row>
    <row r="4267" spans="1:2" x14ac:dyDescent="0.25">
      <c r="A4267">
        <v>691630</v>
      </c>
      <c r="B4267">
        <v>76</v>
      </c>
    </row>
    <row r="4268" spans="1:2" x14ac:dyDescent="0.25">
      <c r="A4268">
        <v>691634</v>
      </c>
      <c r="B4268">
        <v>72</v>
      </c>
    </row>
    <row r="4269" spans="1:2" x14ac:dyDescent="0.25">
      <c r="A4269">
        <v>691641</v>
      </c>
      <c r="B4269">
        <v>74</v>
      </c>
    </row>
    <row r="4270" spans="1:2" x14ac:dyDescent="0.25">
      <c r="A4270">
        <v>691650</v>
      </c>
      <c r="B4270">
        <v>70</v>
      </c>
    </row>
    <row r="4271" spans="1:2" x14ac:dyDescent="0.25">
      <c r="A4271">
        <v>691669</v>
      </c>
      <c r="B4271">
        <v>74</v>
      </c>
    </row>
    <row r="4272" spans="1:2" x14ac:dyDescent="0.25">
      <c r="A4272">
        <v>691678</v>
      </c>
      <c r="B4272">
        <v>69</v>
      </c>
    </row>
    <row r="4273" spans="1:2" x14ac:dyDescent="0.25">
      <c r="A4273">
        <v>691703</v>
      </c>
      <c r="B4273">
        <v>74</v>
      </c>
    </row>
    <row r="4274" spans="1:2" x14ac:dyDescent="0.25">
      <c r="A4274">
        <v>691706</v>
      </c>
      <c r="B4274">
        <v>72</v>
      </c>
    </row>
    <row r="4275" spans="1:2" x14ac:dyDescent="0.25">
      <c r="A4275">
        <v>691707</v>
      </c>
      <c r="B4275">
        <v>74</v>
      </c>
    </row>
    <row r="4276" spans="1:2" x14ac:dyDescent="0.25">
      <c r="A4276">
        <v>691711</v>
      </c>
      <c r="B4276">
        <v>74</v>
      </c>
    </row>
    <row r="4277" spans="1:2" x14ac:dyDescent="0.25">
      <c r="A4277">
        <v>691712</v>
      </c>
      <c r="B4277">
        <v>75</v>
      </c>
    </row>
    <row r="4278" spans="1:2" x14ac:dyDescent="0.25">
      <c r="A4278">
        <v>691714</v>
      </c>
      <c r="B4278">
        <v>72</v>
      </c>
    </row>
    <row r="4279" spans="1:2" x14ac:dyDescent="0.25">
      <c r="A4279">
        <v>691715</v>
      </c>
      <c r="B4279">
        <v>75</v>
      </c>
    </row>
    <row r="4280" spans="1:2" x14ac:dyDescent="0.25">
      <c r="A4280">
        <v>691721</v>
      </c>
      <c r="B4280">
        <v>75</v>
      </c>
    </row>
    <row r="4281" spans="1:2" x14ac:dyDescent="0.25">
      <c r="A4281">
        <v>691725</v>
      </c>
      <c r="B4281">
        <v>79</v>
      </c>
    </row>
    <row r="4282" spans="1:2" x14ac:dyDescent="0.25">
      <c r="A4282">
        <v>691730</v>
      </c>
      <c r="B4282">
        <v>73</v>
      </c>
    </row>
    <row r="4283" spans="1:2" x14ac:dyDescent="0.25">
      <c r="A4283">
        <v>691731</v>
      </c>
      <c r="B4283">
        <v>68</v>
      </c>
    </row>
    <row r="4284" spans="1:2" x14ac:dyDescent="0.25">
      <c r="A4284">
        <v>691733</v>
      </c>
      <c r="B4284">
        <v>76</v>
      </c>
    </row>
    <row r="4285" spans="1:2" x14ac:dyDescent="0.25">
      <c r="A4285">
        <v>691739</v>
      </c>
      <c r="B4285">
        <v>78</v>
      </c>
    </row>
    <row r="4286" spans="1:2" x14ac:dyDescent="0.25">
      <c r="A4286">
        <v>691759</v>
      </c>
      <c r="B4286">
        <v>77</v>
      </c>
    </row>
    <row r="4287" spans="1:2" x14ac:dyDescent="0.25">
      <c r="A4287">
        <v>691765</v>
      </c>
      <c r="B4287">
        <v>76</v>
      </c>
    </row>
    <row r="4288" spans="1:2" x14ac:dyDescent="0.25">
      <c r="A4288">
        <v>691767</v>
      </c>
      <c r="B4288">
        <v>76</v>
      </c>
    </row>
    <row r="4289" spans="1:2" x14ac:dyDescent="0.25">
      <c r="A4289">
        <v>691769</v>
      </c>
      <c r="B4289">
        <v>73</v>
      </c>
    </row>
    <row r="4290" spans="1:2" x14ac:dyDescent="0.25">
      <c r="A4290">
        <v>691772</v>
      </c>
      <c r="B4290">
        <v>74</v>
      </c>
    </row>
    <row r="4291" spans="1:2" x14ac:dyDescent="0.25">
      <c r="A4291">
        <v>691774</v>
      </c>
      <c r="B4291">
        <v>76</v>
      </c>
    </row>
    <row r="4292" spans="1:2" x14ac:dyDescent="0.25">
      <c r="A4292">
        <v>691776</v>
      </c>
      <c r="B4292">
        <v>77</v>
      </c>
    </row>
    <row r="4293" spans="1:2" x14ac:dyDescent="0.25">
      <c r="A4293">
        <v>691786</v>
      </c>
      <c r="B4293">
        <v>74</v>
      </c>
    </row>
    <row r="4294" spans="1:2" x14ac:dyDescent="0.25">
      <c r="A4294">
        <v>691795</v>
      </c>
      <c r="B4294">
        <v>75</v>
      </c>
    </row>
    <row r="4295" spans="1:2" x14ac:dyDescent="0.25">
      <c r="A4295">
        <v>691799</v>
      </c>
      <c r="B4295">
        <v>75</v>
      </c>
    </row>
    <row r="4296" spans="1:2" x14ac:dyDescent="0.25">
      <c r="A4296">
        <v>691811</v>
      </c>
      <c r="B4296">
        <v>75</v>
      </c>
    </row>
    <row r="4297" spans="1:2" x14ac:dyDescent="0.25">
      <c r="A4297">
        <v>691823</v>
      </c>
      <c r="B4297">
        <v>75</v>
      </c>
    </row>
    <row r="4298" spans="1:2" x14ac:dyDescent="0.25">
      <c r="A4298">
        <v>691828</v>
      </c>
      <c r="B4298">
        <v>73</v>
      </c>
    </row>
    <row r="4299" spans="1:2" x14ac:dyDescent="0.25">
      <c r="A4299">
        <v>691829</v>
      </c>
      <c r="B4299">
        <v>73</v>
      </c>
    </row>
    <row r="4300" spans="1:2" x14ac:dyDescent="0.25">
      <c r="A4300">
        <v>691839</v>
      </c>
      <c r="B4300">
        <v>77</v>
      </c>
    </row>
    <row r="4301" spans="1:2" x14ac:dyDescent="0.25">
      <c r="A4301">
        <v>691841</v>
      </c>
      <c r="B4301">
        <v>75</v>
      </c>
    </row>
    <row r="4302" spans="1:2" x14ac:dyDescent="0.25">
      <c r="A4302">
        <v>691846</v>
      </c>
      <c r="B4302">
        <v>71</v>
      </c>
    </row>
    <row r="4303" spans="1:2" x14ac:dyDescent="0.25">
      <c r="A4303">
        <v>691847</v>
      </c>
      <c r="B4303">
        <v>74</v>
      </c>
    </row>
    <row r="4304" spans="1:2" x14ac:dyDescent="0.25">
      <c r="A4304">
        <v>691851</v>
      </c>
      <c r="B4304">
        <v>74</v>
      </c>
    </row>
    <row r="4305" spans="1:2" x14ac:dyDescent="0.25">
      <c r="A4305">
        <v>691852</v>
      </c>
      <c r="B4305">
        <v>70</v>
      </c>
    </row>
    <row r="4306" spans="1:2" x14ac:dyDescent="0.25">
      <c r="A4306">
        <v>691853</v>
      </c>
      <c r="B4306">
        <v>75</v>
      </c>
    </row>
    <row r="4307" spans="1:2" x14ac:dyDescent="0.25">
      <c r="A4307">
        <v>691855</v>
      </c>
      <c r="B4307">
        <v>74</v>
      </c>
    </row>
    <row r="4308" spans="1:2" x14ac:dyDescent="0.25">
      <c r="A4308">
        <v>691863</v>
      </c>
      <c r="B4308">
        <v>70</v>
      </c>
    </row>
    <row r="4309" spans="1:2" x14ac:dyDescent="0.25">
      <c r="A4309">
        <v>691869</v>
      </c>
      <c r="B4309">
        <v>72</v>
      </c>
    </row>
    <row r="4310" spans="1:2" x14ac:dyDescent="0.25">
      <c r="A4310">
        <v>691870</v>
      </c>
      <c r="B4310">
        <v>76</v>
      </c>
    </row>
    <row r="4311" spans="1:2" x14ac:dyDescent="0.25">
      <c r="A4311">
        <v>691893</v>
      </c>
      <c r="B4311">
        <v>72</v>
      </c>
    </row>
    <row r="4312" spans="1:2" x14ac:dyDescent="0.25">
      <c r="A4312">
        <v>691896</v>
      </c>
      <c r="B4312">
        <v>74</v>
      </c>
    </row>
    <row r="4313" spans="1:2" x14ac:dyDescent="0.25">
      <c r="A4313">
        <v>691897</v>
      </c>
      <c r="B4313">
        <v>71</v>
      </c>
    </row>
    <row r="4314" spans="1:2" x14ac:dyDescent="0.25">
      <c r="A4314">
        <v>691904</v>
      </c>
      <c r="B4314">
        <v>72</v>
      </c>
    </row>
    <row r="4315" spans="1:2" x14ac:dyDescent="0.25">
      <c r="A4315">
        <v>691906</v>
      </c>
      <c r="B4315">
        <v>71</v>
      </c>
    </row>
    <row r="4316" spans="1:2" x14ac:dyDescent="0.25">
      <c r="A4316">
        <v>691908</v>
      </c>
      <c r="B4316">
        <v>73</v>
      </c>
    </row>
    <row r="4317" spans="1:2" x14ac:dyDescent="0.25">
      <c r="A4317">
        <v>691912</v>
      </c>
      <c r="B4317">
        <v>75</v>
      </c>
    </row>
    <row r="4318" spans="1:2" x14ac:dyDescent="0.25">
      <c r="A4318">
        <v>691914</v>
      </c>
      <c r="B4318">
        <v>71</v>
      </c>
    </row>
    <row r="4319" spans="1:2" x14ac:dyDescent="0.25">
      <c r="A4319">
        <v>691916</v>
      </c>
      <c r="B4319">
        <v>74</v>
      </c>
    </row>
    <row r="4320" spans="1:2" x14ac:dyDescent="0.25">
      <c r="A4320">
        <v>691917</v>
      </c>
      <c r="B4320">
        <v>75</v>
      </c>
    </row>
    <row r="4321" spans="1:2" x14ac:dyDescent="0.25">
      <c r="A4321">
        <v>691918</v>
      </c>
      <c r="B4321">
        <v>71</v>
      </c>
    </row>
    <row r="4322" spans="1:2" x14ac:dyDescent="0.25">
      <c r="A4322">
        <v>691920</v>
      </c>
      <c r="B4322">
        <v>73</v>
      </c>
    </row>
    <row r="4323" spans="1:2" x14ac:dyDescent="0.25">
      <c r="A4323">
        <v>691921</v>
      </c>
      <c r="B4323">
        <v>72</v>
      </c>
    </row>
    <row r="4324" spans="1:2" x14ac:dyDescent="0.25">
      <c r="A4324">
        <v>691925</v>
      </c>
      <c r="B4324">
        <v>72</v>
      </c>
    </row>
    <row r="4325" spans="1:2" x14ac:dyDescent="0.25">
      <c r="A4325">
        <v>691928</v>
      </c>
      <c r="B4325">
        <v>74</v>
      </c>
    </row>
    <row r="4326" spans="1:2" x14ac:dyDescent="0.25">
      <c r="A4326">
        <v>691945</v>
      </c>
      <c r="B4326">
        <v>74</v>
      </c>
    </row>
    <row r="4327" spans="1:2" x14ac:dyDescent="0.25">
      <c r="A4327">
        <v>691946</v>
      </c>
      <c r="B4327">
        <v>74</v>
      </c>
    </row>
    <row r="4328" spans="1:2" x14ac:dyDescent="0.25">
      <c r="A4328">
        <v>691947</v>
      </c>
      <c r="B4328">
        <v>79</v>
      </c>
    </row>
    <row r="4329" spans="1:2" x14ac:dyDescent="0.25">
      <c r="A4329">
        <v>691951</v>
      </c>
      <c r="B4329">
        <v>73</v>
      </c>
    </row>
    <row r="4330" spans="1:2" x14ac:dyDescent="0.25">
      <c r="A4330">
        <v>691959</v>
      </c>
      <c r="B4330">
        <v>69</v>
      </c>
    </row>
    <row r="4331" spans="1:2" x14ac:dyDescent="0.25">
      <c r="A4331">
        <v>691963</v>
      </c>
      <c r="B4331">
        <v>72</v>
      </c>
    </row>
    <row r="4332" spans="1:2" x14ac:dyDescent="0.25">
      <c r="A4332">
        <v>691995</v>
      </c>
      <c r="B4332">
        <v>74</v>
      </c>
    </row>
    <row r="4333" spans="1:2" x14ac:dyDescent="0.25">
      <c r="A4333">
        <v>692013</v>
      </c>
      <c r="B4333">
        <v>75</v>
      </c>
    </row>
    <row r="4334" spans="1:2" x14ac:dyDescent="0.25">
      <c r="A4334">
        <v>692015</v>
      </c>
      <c r="B4334">
        <v>72</v>
      </c>
    </row>
    <row r="4335" spans="1:2" x14ac:dyDescent="0.25">
      <c r="A4335">
        <v>692017</v>
      </c>
      <c r="B4335">
        <v>72</v>
      </c>
    </row>
    <row r="4336" spans="1:2" x14ac:dyDescent="0.25">
      <c r="A4336">
        <v>692020</v>
      </c>
      <c r="B4336">
        <v>73</v>
      </c>
    </row>
    <row r="4337" spans="1:2" x14ac:dyDescent="0.25">
      <c r="A4337">
        <v>692022</v>
      </c>
      <c r="B4337">
        <v>72</v>
      </c>
    </row>
    <row r="4338" spans="1:2" x14ac:dyDescent="0.25">
      <c r="A4338">
        <v>692024</v>
      </c>
      <c r="B4338">
        <v>74</v>
      </c>
    </row>
    <row r="4339" spans="1:2" x14ac:dyDescent="0.25">
      <c r="A4339">
        <v>692030</v>
      </c>
      <c r="B4339">
        <v>75</v>
      </c>
    </row>
    <row r="4340" spans="1:2" x14ac:dyDescent="0.25">
      <c r="A4340">
        <v>692032</v>
      </c>
      <c r="B4340">
        <v>70</v>
      </c>
    </row>
    <row r="4341" spans="1:2" x14ac:dyDescent="0.25">
      <c r="A4341">
        <v>692033</v>
      </c>
      <c r="B4341">
        <v>72</v>
      </c>
    </row>
    <row r="4342" spans="1:2" x14ac:dyDescent="0.25">
      <c r="A4342">
        <v>692037</v>
      </c>
      <c r="B4342">
        <v>72</v>
      </c>
    </row>
    <row r="4343" spans="1:2" x14ac:dyDescent="0.25">
      <c r="A4343">
        <v>692038</v>
      </c>
      <c r="B4343">
        <v>72</v>
      </c>
    </row>
    <row r="4344" spans="1:2" x14ac:dyDescent="0.25">
      <c r="A4344">
        <v>692043</v>
      </c>
      <c r="B4344">
        <v>68</v>
      </c>
    </row>
    <row r="4345" spans="1:2" x14ac:dyDescent="0.25">
      <c r="A4345">
        <v>692047</v>
      </c>
      <c r="B4345">
        <v>71</v>
      </c>
    </row>
    <row r="4346" spans="1:2" x14ac:dyDescent="0.25">
      <c r="A4346">
        <v>692049</v>
      </c>
      <c r="B4346">
        <v>74</v>
      </c>
    </row>
    <row r="4347" spans="1:2" x14ac:dyDescent="0.25">
      <c r="A4347">
        <v>692064</v>
      </c>
      <c r="B4347">
        <v>78</v>
      </c>
    </row>
    <row r="4348" spans="1:2" x14ac:dyDescent="0.25">
      <c r="A4348">
        <v>692066</v>
      </c>
      <c r="B4348">
        <v>74</v>
      </c>
    </row>
    <row r="4349" spans="1:2" x14ac:dyDescent="0.25">
      <c r="A4349">
        <v>692116</v>
      </c>
      <c r="B4349">
        <v>74</v>
      </c>
    </row>
    <row r="4350" spans="1:2" x14ac:dyDescent="0.25">
      <c r="A4350">
        <v>692117</v>
      </c>
      <c r="B4350">
        <v>74</v>
      </c>
    </row>
    <row r="4351" spans="1:2" x14ac:dyDescent="0.25">
      <c r="A4351">
        <v>692121</v>
      </c>
      <c r="B4351">
        <v>76</v>
      </c>
    </row>
    <row r="4352" spans="1:2" x14ac:dyDescent="0.25">
      <c r="A4352">
        <v>692137</v>
      </c>
      <c r="B4352">
        <v>73</v>
      </c>
    </row>
    <row r="4353" spans="1:2" x14ac:dyDescent="0.25">
      <c r="A4353">
        <v>692139</v>
      </c>
      <c r="B4353">
        <v>77</v>
      </c>
    </row>
    <row r="4354" spans="1:2" x14ac:dyDescent="0.25">
      <c r="A4354">
        <v>692153</v>
      </c>
      <c r="B4354">
        <v>73</v>
      </c>
    </row>
    <row r="4355" spans="1:2" x14ac:dyDescent="0.25">
      <c r="A4355">
        <v>692163</v>
      </c>
      <c r="B4355">
        <v>74</v>
      </c>
    </row>
    <row r="4356" spans="1:2" x14ac:dyDescent="0.25">
      <c r="A4356">
        <v>692174</v>
      </c>
      <c r="B4356">
        <v>74</v>
      </c>
    </row>
    <row r="4357" spans="1:2" x14ac:dyDescent="0.25">
      <c r="A4357">
        <v>692174</v>
      </c>
      <c r="B4357">
        <v>75</v>
      </c>
    </row>
    <row r="4358" spans="1:2" x14ac:dyDescent="0.25">
      <c r="A4358">
        <v>692176</v>
      </c>
      <c r="B4358">
        <v>75</v>
      </c>
    </row>
    <row r="4359" spans="1:2" x14ac:dyDescent="0.25">
      <c r="A4359">
        <v>692179</v>
      </c>
      <c r="B4359">
        <v>73</v>
      </c>
    </row>
    <row r="4360" spans="1:2" x14ac:dyDescent="0.25">
      <c r="A4360">
        <v>692190</v>
      </c>
      <c r="B4360">
        <v>70</v>
      </c>
    </row>
    <row r="4361" spans="1:2" x14ac:dyDescent="0.25">
      <c r="A4361">
        <v>692191</v>
      </c>
      <c r="B4361">
        <v>71</v>
      </c>
    </row>
    <row r="4362" spans="1:2" x14ac:dyDescent="0.25">
      <c r="A4362">
        <v>692223</v>
      </c>
      <c r="B4362">
        <v>75</v>
      </c>
    </row>
    <row r="4363" spans="1:2" x14ac:dyDescent="0.25">
      <c r="A4363">
        <v>692229</v>
      </c>
      <c r="B4363">
        <v>74</v>
      </c>
    </row>
    <row r="4364" spans="1:2" x14ac:dyDescent="0.25">
      <c r="A4364">
        <v>692230</v>
      </c>
      <c r="B4364">
        <v>72</v>
      </c>
    </row>
    <row r="4365" spans="1:2" x14ac:dyDescent="0.25">
      <c r="A4365">
        <v>692243</v>
      </c>
      <c r="B4365">
        <v>74</v>
      </c>
    </row>
    <row r="4366" spans="1:2" x14ac:dyDescent="0.25">
      <c r="A4366">
        <v>692248</v>
      </c>
      <c r="B4366">
        <v>78</v>
      </c>
    </row>
    <row r="4367" spans="1:2" x14ac:dyDescent="0.25">
      <c r="A4367">
        <v>692262</v>
      </c>
      <c r="B4367">
        <v>69</v>
      </c>
    </row>
    <row r="4368" spans="1:2" x14ac:dyDescent="0.25">
      <c r="A4368">
        <v>692267</v>
      </c>
      <c r="B4368">
        <v>0</v>
      </c>
    </row>
    <row r="4369" spans="1:2" x14ac:dyDescent="0.25">
      <c r="A4369">
        <v>692271</v>
      </c>
      <c r="B4369">
        <v>75</v>
      </c>
    </row>
    <row r="4370" spans="1:2" x14ac:dyDescent="0.25">
      <c r="A4370">
        <v>692284</v>
      </c>
      <c r="B4370">
        <v>74</v>
      </c>
    </row>
    <row r="4371" spans="1:2" x14ac:dyDescent="0.25">
      <c r="A4371">
        <v>692285</v>
      </c>
      <c r="B4371">
        <v>72</v>
      </c>
    </row>
    <row r="4372" spans="1:2" x14ac:dyDescent="0.25">
      <c r="A4372">
        <v>692287</v>
      </c>
      <c r="B4372">
        <v>78</v>
      </c>
    </row>
    <row r="4373" spans="1:2" x14ac:dyDescent="0.25">
      <c r="A4373">
        <v>692288</v>
      </c>
      <c r="B4373">
        <v>78</v>
      </c>
    </row>
    <row r="4374" spans="1:2" x14ac:dyDescent="0.25">
      <c r="A4374">
        <v>692290</v>
      </c>
      <c r="B4374">
        <v>71</v>
      </c>
    </row>
    <row r="4375" spans="1:2" x14ac:dyDescent="0.25">
      <c r="A4375">
        <v>692294</v>
      </c>
      <c r="B4375">
        <v>72</v>
      </c>
    </row>
    <row r="4376" spans="1:2" x14ac:dyDescent="0.25">
      <c r="A4376">
        <v>692327</v>
      </c>
      <c r="B4376">
        <v>74</v>
      </c>
    </row>
    <row r="4377" spans="1:2" x14ac:dyDescent="0.25">
      <c r="A4377">
        <v>692329</v>
      </c>
      <c r="B4377">
        <v>76</v>
      </c>
    </row>
    <row r="4378" spans="1:2" x14ac:dyDescent="0.25">
      <c r="A4378">
        <v>692350</v>
      </c>
      <c r="B4378">
        <v>72</v>
      </c>
    </row>
    <row r="4379" spans="1:2" x14ac:dyDescent="0.25">
      <c r="A4379">
        <v>692351</v>
      </c>
      <c r="B4379">
        <v>72</v>
      </c>
    </row>
    <row r="4380" spans="1:2" x14ac:dyDescent="0.25">
      <c r="A4380">
        <v>692352</v>
      </c>
      <c r="B4380">
        <v>76</v>
      </c>
    </row>
    <row r="4381" spans="1:2" x14ac:dyDescent="0.25">
      <c r="A4381">
        <v>692356</v>
      </c>
      <c r="B4381">
        <v>73</v>
      </c>
    </row>
    <row r="4382" spans="1:2" x14ac:dyDescent="0.25">
      <c r="A4382">
        <v>692357</v>
      </c>
      <c r="B4382">
        <v>74</v>
      </c>
    </row>
    <row r="4383" spans="1:2" x14ac:dyDescent="0.25">
      <c r="A4383">
        <v>692358</v>
      </c>
      <c r="B4383">
        <v>72</v>
      </c>
    </row>
    <row r="4384" spans="1:2" x14ac:dyDescent="0.25">
      <c r="A4384">
        <v>692363</v>
      </c>
      <c r="B4384">
        <v>74</v>
      </c>
    </row>
    <row r="4385" spans="1:2" x14ac:dyDescent="0.25">
      <c r="A4385">
        <v>692369</v>
      </c>
      <c r="B4385">
        <v>75</v>
      </c>
    </row>
    <row r="4386" spans="1:2" x14ac:dyDescent="0.25">
      <c r="A4386">
        <v>692372</v>
      </c>
      <c r="B4386">
        <v>75</v>
      </c>
    </row>
    <row r="4387" spans="1:2" x14ac:dyDescent="0.25">
      <c r="A4387">
        <v>692378</v>
      </c>
      <c r="B4387">
        <v>72</v>
      </c>
    </row>
    <row r="4388" spans="1:2" x14ac:dyDescent="0.25">
      <c r="A4388">
        <v>692383</v>
      </c>
      <c r="B4388">
        <v>73</v>
      </c>
    </row>
    <row r="4389" spans="1:2" x14ac:dyDescent="0.25">
      <c r="A4389">
        <v>692385</v>
      </c>
      <c r="B4389">
        <v>73</v>
      </c>
    </row>
    <row r="4390" spans="1:2" x14ac:dyDescent="0.25">
      <c r="A4390">
        <v>692389</v>
      </c>
      <c r="B4390">
        <v>74</v>
      </c>
    </row>
    <row r="4391" spans="1:2" x14ac:dyDescent="0.25">
      <c r="A4391">
        <v>692391</v>
      </c>
      <c r="B4391">
        <v>77</v>
      </c>
    </row>
    <row r="4392" spans="1:2" x14ac:dyDescent="0.25">
      <c r="A4392">
        <v>692392</v>
      </c>
      <c r="B4392">
        <v>72</v>
      </c>
    </row>
    <row r="4393" spans="1:2" x14ac:dyDescent="0.25">
      <c r="A4393">
        <v>692400</v>
      </c>
      <c r="B4393">
        <v>77</v>
      </c>
    </row>
    <row r="4394" spans="1:2" x14ac:dyDescent="0.25">
      <c r="A4394">
        <v>692401</v>
      </c>
      <c r="B4394">
        <v>72</v>
      </c>
    </row>
    <row r="4395" spans="1:2" x14ac:dyDescent="0.25">
      <c r="A4395">
        <v>692404</v>
      </c>
      <c r="B4395">
        <v>71</v>
      </c>
    </row>
    <row r="4396" spans="1:2" x14ac:dyDescent="0.25">
      <c r="A4396">
        <v>692409</v>
      </c>
      <c r="B4396">
        <v>72</v>
      </c>
    </row>
    <row r="4397" spans="1:2" x14ac:dyDescent="0.25">
      <c r="A4397">
        <v>692410</v>
      </c>
      <c r="B4397">
        <v>73</v>
      </c>
    </row>
    <row r="4398" spans="1:2" x14ac:dyDescent="0.25">
      <c r="A4398">
        <v>692411</v>
      </c>
      <c r="B4398">
        <v>73</v>
      </c>
    </row>
    <row r="4399" spans="1:2" x14ac:dyDescent="0.25">
      <c r="A4399">
        <v>692412</v>
      </c>
      <c r="B4399">
        <v>69</v>
      </c>
    </row>
    <row r="4400" spans="1:2" x14ac:dyDescent="0.25">
      <c r="A4400">
        <v>692414</v>
      </c>
      <c r="B4400">
        <v>74</v>
      </c>
    </row>
    <row r="4401" spans="1:2" x14ac:dyDescent="0.25">
      <c r="A4401">
        <v>692426</v>
      </c>
      <c r="B4401">
        <v>74</v>
      </c>
    </row>
    <row r="4402" spans="1:2" x14ac:dyDescent="0.25">
      <c r="A4402">
        <v>692437</v>
      </c>
      <c r="B4402">
        <v>72</v>
      </c>
    </row>
    <row r="4403" spans="1:2" x14ac:dyDescent="0.25">
      <c r="A4403">
        <v>692447</v>
      </c>
      <c r="B4403">
        <v>73</v>
      </c>
    </row>
    <row r="4404" spans="1:2" x14ac:dyDescent="0.25">
      <c r="A4404">
        <v>692451</v>
      </c>
      <c r="B4404">
        <v>72</v>
      </c>
    </row>
    <row r="4405" spans="1:2" x14ac:dyDescent="0.25">
      <c r="A4405">
        <v>692452</v>
      </c>
      <c r="B4405">
        <v>72</v>
      </c>
    </row>
    <row r="4406" spans="1:2" x14ac:dyDescent="0.25">
      <c r="A4406">
        <v>692454</v>
      </c>
      <c r="B4406">
        <v>73</v>
      </c>
    </row>
    <row r="4407" spans="1:2" x14ac:dyDescent="0.25">
      <c r="A4407">
        <v>692479</v>
      </c>
      <c r="B4407">
        <v>71</v>
      </c>
    </row>
    <row r="4408" spans="1:2" x14ac:dyDescent="0.25">
      <c r="A4408">
        <v>692480</v>
      </c>
      <c r="B4408">
        <v>74</v>
      </c>
    </row>
    <row r="4409" spans="1:2" x14ac:dyDescent="0.25">
      <c r="A4409">
        <v>692483</v>
      </c>
      <c r="B4409">
        <v>74</v>
      </c>
    </row>
    <row r="4410" spans="1:2" x14ac:dyDescent="0.25">
      <c r="A4410">
        <v>692484</v>
      </c>
      <c r="B4410">
        <v>69</v>
      </c>
    </row>
    <row r="4411" spans="1:2" x14ac:dyDescent="0.25">
      <c r="A4411">
        <v>692486</v>
      </c>
      <c r="B4411">
        <v>73</v>
      </c>
    </row>
    <row r="4412" spans="1:2" x14ac:dyDescent="0.25">
      <c r="A4412">
        <v>692487</v>
      </c>
      <c r="B4412">
        <v>75</v>
      </c>
    </row>
    <row r="4413" spans="1:2" x14ac:dyDescent="0.25">
      <c r="A4413">
        <v>692504</v>
      </c>
      <c r="B4413">
        <v>73</v>
      </c>
    </row>
    <row r="4414" spans="1:2" x14ac:dyDescent="0.25">
      <c r="A4414">
        <v>692507</v>
      </c>
      <c r="B4414">
        <v>70</v>
      </c>
    </row>
    <row r="4415" spans="1:2" x14ac:dyDescent="0.25">
      <c r="A4415">
        <v>692510</v>
      </c>
      <c r="B4415">
        <v>70</v>
      </c>
    </row>
    <row r="4416" spans="1:2" x14ac:dyDescent="0.25">
      <c r="A4416">
        <v>692516</v>
      </c>
      <c r="B4416">
        <v>70</v>
      </c>
    </row>
    <row r="4417" spans="1:2" x14ac:dyDescent="0.25">
      <c r="A4417">
        <v>692543</v>
      </c>
      <c r="B4417">
        <v>75</v>
      </c>
    </row>
    <row r="4418" spans="1:2" x14ac:dyDescent="0.25">
      <c r="A4418">
        <v>692544</v>
      </c>
      <c r="B4418">
        <v>73</v>
      </c>
    </row>
    <row r="4419" spans="1:2" x14ac:dyDescent="0.25">
      <c r="A4419">
        <v>692549</v>
      </c>
      <c r="B4419">
        <v>70</v>
      </c>
    </row>
    <row r="4420" spans="1:2" x14ac:dyDescent="0.25">
      <c r="A4420">
        <v>692550</v>
      </c>
      <c r="B4420">
        <v>73</v>
      </c>
    </row>
    <row r="4421" spans="1:2" x14ac:dyDescent="0.25">
      <c r="A4421">
        <v>692551</v>
      </c>
      <c r="B4421">
        <v>75</v>
      </c>
    </row>
    <row r="4422" spans="1:2" x14ac:dyDescent="0.25">
      <c r="A4422">
        <v>692554</v>
      </c>
      <c r="B4422">
        <v>70</v>
      </c>
    </row>
    <row r="4423" spans="1:2" x14ac:dyDescent="0.25">
      <c r="A4423">
        <v>692556</v>
      </c>
      <c r="B4423">
        <v>71</v>
      </c>
    </row>
    <row r="4424" spans="1:2" x14ac:dyDescent="0.25">
      <c r="A4424">
        <v>692565</v>
      </c>
      <c r="B4424">
        <v>75</v>
      </c>
    </row>
    <row r="4425" spans="1:2" x14ac:dyDescent="0.25">
      <c r="A4425">
        <v>692566</v>
      </c>
      <c r="B4425">
        <v>71</v>
      </c>
    </row>
    <row r="4426" spans="1:2" x14ac:dyDescent="0.25">
      <c r="A4426">
        <v>692569</v>
      </c>
      <c r="B4426">
        <v>74</v>
      </c>
    </row>
    <row r="4427" spans="1:2" x14ac:dyDescent="0.25">
      <c r="A4427">
        <v>692576</v>
      </c>
      <c r="B4427">
        <v>72</v>
      </c>
    </row>
    <row r="4428" spans="1:2" x14ac:dyDescent="0.25">
      <c r="A4428">
        <v>692581</v>
      </c>
      <c r="B4428">
        <v>71</v>
      </c>
    </row>
    <row r="4429" spans="1:2" x14ac:dyDescent="0.25">
      <c r="A4429">
        <v>692589</v>
      </c>
      <c r="B4429">
        <v>72</v>
      </c>
    </row>
    <row r="4430" spans="1:2" x14ac:dyDescent="0.25">
      <c r="A4430">
        <v>692593</v>
      </c>
      <c r="B4430">
        <v>72</v>
      </c>
    </row>
    <row r="4431" spans="1:2" x14ac:dyDescent="0.25">
      <c r="A4431">
        <v>692595</v>
      </c>
      <c r="B4431">
        <v>75</v>
      </c>
    </row>
    <row r="4432" spans="1:2" x14ac:dyDescent="0.25">
      <c r="A4432">
        <v>692601</v>
      </c>
      <c r="B4432">
        <v>70</v>
      </c>
    </row>
    <row r="4433" spans="1:2" x14ac:dyDescent="0.25">
      <c r="A4433">
        <v>692603</v>
      </c>
      <c r="B4433">
        <v>73</v>
      </c>
    </row>
    <row r="4434" spans="1:2" x14ac:dyDescent="0.25">
      <c r="A4434">
        <v>692604</v>
      </c>
      <c r="B4434">
        <v>74</v>
      </c>
    </row>
    <row r="4435" spans="1:2" x14ac:dyDescent="0.25">
      <c r="A4435">
        <v>692616</v>
      </c>
      <c r="B4435">
        <v>74</v>
      </c>
    </row>
    <row r="4436" spans="1:2" x14ac:dyDescent="0.25">
      <c r="A4436">
        <v>692617</v>
      </c>
      <c r="B4436">
        <v>72</v>
      </c>
    </row>
    <row r="4437" spans="1:2" x14ac:dyDescent="0.25">
      <c r="A4437">
        <v>692619</v>
      </c>
      <c r="B4437">
        <v>74</v>
      </c>
    </row>
    <row r="4438" spans="1:2" x14ac:dyDescent="0.25">
      <c r="A4438">
        <v>692623</v>
      </c>
      <c r="B4438">
        <v>74</v>
      </c>
    </row>
    <row r="4439" spans="1:2" x14ac:dyDescent="0.25">
      <c r="A4439">
        <v>692624</v>
      </c>
      <c r="B4439">
        <v>70</v>
      </c>
    </row>
    <row r="4440" spans="1:2" x14ac:dyDescent="0.25">
      <c r="A4440">
        <v>692632</v>
      </c>
      <c r="B4440">
        <v>75</v>
      </c>
    </row>
    <row r="4441" spans="1:2" x14ac:dyDescent="0.25">
      <c r="A4441">
        <v>692634</v>
      </c>
      <c r="B4441">
        <v>72</v>
      </c>
    </row>
    <row r="4442" spans="1:2" x14ac:dyDescent="0.25">
      <c r="A4442">
        <v>692639</v>
      </c>
      <c r="B4442">
        <v>71</v>
      </c>
    </row>
    <row r="4443" spans="1:2" x14ac:dyDescent="0.25">
      <c r="A4443">
        <v>692643</v>
      </c>
      <c r="B4443">
        <v>74</v>
      </c>
    </row>
    <row r="4444" spans="1:2" x14ac:dyDescent="0.25">
      <c r="A4444">
        <v>692645</v>
      </c>
      <c r="B4444">
        <v>73</v>
      </c>
    </row>
    <row r="4445" spans="1:2" x14ac:dyDescent="0.25">
      <c r="A4445">
        <v>692646</v>
      </c>
      <c r="B4445">
        <v>70</v>
      </c>
    </row>
    <row r="4446" spans="1:2" x14ac:dyDescent="0.25">
      <c r="A4446">
        <v>692649</v>
      </c>
      <c r="B4446">
        <v>69</v>
      </c>
    </row>
    <row r="4447" spans="1:2" x14ac:dyDescent="0.25">
      <c r="A4447">
        <v>692651</v>
      </c>
      <c r="B4447">
        <v>80</v>
      </c>
    </row>
    <row r="4448" spans="1:2" x14ac:dyDescent="0.25">
      <c r="A4448">
        <v>692653</v>
      </c>
      <c r="B4448">
        <v>73</v>
      </c>
    </row>
    <row r="4449" spans="1:2" x14ac:dyDescent="0.25">
      <c r="A4449">
        <v>692654</v>
      </c>
      <c r="B4449">
        <v>71</v>
      </c>
    </row>
    <row r="4450" spans="1:2" x14ac:dyDescent="0.25">
      <c r="A4450">
        <v>692656</v>
      </c>
      <c r="B4450">
        <v>74</v>
      </c>
    </row>
    <row r="4451" spans="1:2" x14ac:dyDescent="0.25">
      <c r="A4451">
        <v>692660</v>
      </c>
      <c r="B4451">
        <v>73</v>
      </c>
    </row>
    <row r="4452" spans="1:2" x14ac:dyDescent="0.25">
      <c r="A4452">
        <v>692663</v>
      </c>
      <c r="B4452">
        <v>73</v>
      </c>
    </row>
    <row r="4453" spans="1:2" x14ac:dyDescent="0.25">
      <c r="A4453">
        <v>692669</v>
      </c>
      <c r="B4453">
        <v>72</v>
      </c>
    </row>
    <row r="4454" spans="1:2" x14ac:dyDescent="0.25">
      <c r="A4454">
        <v>692673</v>
      </c>
      <c r="B4454">
        <v>73</v>
      </c>
    </row>
    <row r="4455" spans="1:2" x14ac:dyDescent="0.25">
      <c r="A4455">
        <v>692681</v>
      </c>
      <c r="B4455">
        <v>72</v>
      </c>
    </row>
    <row r="4456" spans="1:2" x14ac:dyDescent="0.25">
      <c r="A4456">
        <v>692694</v>
      </c>
      <c r="B4456">
        <v>70</v>
      </c>
    </row>
    <row r="4457" spans="1:2" x14ac:dyDescent="0.25">
      <c r="A4457">
        <v>692750</v>
      </c>
      <c r="B4457">
        <v>74</v>
      </c>
    </row>
    <row r="4458" spans="1:2" x14ac:dyDescent="0.25">
      <c r="A4458">
        <v>692755</v>
      </c>
      <c r="B4458">
        <v>72</v>
      </c>
    </row>
    <row r="4459" spans="1:2" x14ac:dyDescent="0.25">
      <c r="A4459">
        <v>692808</v>
      </c>
      <c r="B4459">
        <v>72</v>
      </c>
    </row>
    <row r="4460" spans="1:2" x14ac:dyDescent="0.25">
      <c r="A4460">
        <v>692816</v>
      </c>
      <c r="B4460">
        <v>74</v>
      </c>
    </row>
    <row r="4461" spans="1:2" x14ac:dyDescent="0.25">
      <c r="A4461">
        <v>692818</v>
      </c>
      <c r="B4461">
        <v>70</v>
      </c>
    </row>
    <row r="4462" spans="1:2" x14ac:dyDescent="0.25">
      <c r="A4462">
        <v>692819</v>
      </c>
      <c r="B4462">
        <v>74</v>
      </c>
    </row>
    <row r="4463" spans="1:2" x14ac:dyDescent="0.25">
      <c r="A4463">
        <v>692821</v>
      </c>
      <c r="B4463">
        <v>71</v>
      </c>
    </row>
    <row r="4464" spans="1:2" x14ac:dyDescent="0.25">
      <c r="A4464">
        <v>692823</v>
      </c>
      <c r="B4464">
        <v>73</v>
      </c>
    </row>
    <row r="4465" spans="1:2" x14ac:dyDescent="0.25">
      <c r="A4465">
        <v>692827</v>
      </c>
      <c r="B4465">
        <v>78</v>
      </c>
    </row>
    <row r="4466" spans="1:2" x14ac:dyDescent="0.25">
      <c r="A4466">
        <v>692829</v>
      </c>
      <c r="B4466">
        <v>71</v>
      </c>
    </row>
    <row r="4467" spans="1:2" x14ac:dyDescent="0.25">
      <c r="A4467">
        <v>692830</v>
      </c>
      <c r="B4467">
        <v>70</v>
      </c>
    </row>
    <row r="4468" spans="1:2" x14ac:dyDescent="0.25">
      <c r="A4468">
        <v>692834</v>
      </c>
      <c r="B4468">
        <v>74</v>
      </c>
    </row>
    <row r="4469" spans="1:2" x14ac:dyDescent="0.25">
      <c r="A4469">
        <v>692835</v>
      </c>
      <c r="B4469">
        <v>74</v>
      </c>
    </row>
    <row r="4470" spans="1:2" x14ac:dyDescent="0.25">
      <c r="A4470">
        <v>692838</v>
      </c>
      <c r="B4470">
        <v>75</v>
      </c>
    </row>
    <row r="4471" spans="1:2" x14ac:dyDescent="0.25">
      <c r="A4471">
        <v>692842</v>
      </c>
      <c r="B4471">
        <v>76</v>
      </c>
    </row>
    <row r="4472" spans="1:2" x14ac:dyDescent="0.25">
      <c r="A4472">
        <v>692844</v>
      </c>
      <c r="B4472">
        <v>71</v>
      </c>
    </row>
    <row r="4473" spans="1:2" x14ac:dyDescent="0.25">
      <c r="A4473">
        <v>692845</v>
      </c>
      <c r="B4473">
        <v>78</v>
      </c>
    </row>
    <row r="4474" spans="1:2" x14ac:dyDescent="0.25">
      <c r="A4474">
        <v>692848</v>
      </c>
      <c r="B4474">
        <v>72</v>
      </c>
    </row>
    <row r="4475" spans="1:2" x14ac:dyDescent="0.25">
      <c r="A4475">
        <v>692849</v>
      </c>
      <c r="B4475">
        <v>75</v>
      </c>
    </row>
    <row r="4476" spans="1:2" x14ac:dyDescent="0.25">
      <c r="A4476">
        <v>692854</v>
      </c>
      <c r="B4476">
        <v>75</v>
      </c>
    </row>
    <row r="4477" spans="1:2" x14ac:dyDescent="0.25">
      <c r="A4477">
        <v>692857</v>
      </c>
      <c r="B4477">
        <v>74</v>
      </c>
    </row>
    <row r="4478" spans="1:2" x14ac:dyDescent="0.25">
      <c r="A4478">
        <v>692860</v>
      </c>
      <c r="B4478">
        <v>73</v>
      </c>
    </row>
    <row r="4479" spans="1:2" x14ac:dyDescent="0.25">
      <c r="A4479">
        <v>692864</v>
      </c>
      <c r="B4479">
        <v>72</v>
      </c>
    </row>
    <row r="4480" spans="1:2" x14ac:dyDescent="0.25">
      <c r="A4480">
        <v>692866</v>
      </c>
      <c r="B4480">
        <v>72</v>
      </c>
    </row>
    <row r="4481" spans="1:2" x14ac:dyDescent="0.25">
      <c r="A4481">
        <v>692880</v>
      </c>
      <c r="B4481">
        <v>68</v>
      </c>
    </row>
    <row r="4482" spans="1:2" x14ac:dyDescent="0.25">
      <c r="A4482">
        <v>692937</v>
      </c>
      <c r="B4482">
        <v>75</v>
      </c>
    </row>
    <row r="4483" spans="1:2" x14ac:dyDescent="0.25">
      <c r="A4483">
        <v>692940</v>
      </c>
      <c r="B4483">
        <v>72</v>
      </c>
    </row>
    <row r="4484" spans="1:2" x14ac:dyDescent="0.25">
      <c r="A4484">
        <v>692948</v>
      </c>
      <c r="B4484">
        <v>76</v>
      </c>
    </row>
    <row r="4485" spans="1:2" x14ac:dyDescent="0.25">
      <c r="A4485">
        <v>692949</v>
      </c>
      <c r="B4485">
        <v>72</v>
      </c>
    </row>
    <row r="4486" spans="1:2" x14ac:dyDescent="0.25">
      <c r="A4486">
        <v>692969</v>
      </c>
      <c r="B4486">
        <v>72</v>
      </c>
    </row>
    <row r="4487" spans="1:2" x14ac:dyDescent="0.25">
      <c r="A4487">
        <v>692983</v>
      </c>
      <c r="B4487">
        <v>75</v>
      </c>
    </row>
    <row r="4488" spans="1:2" x14ac:dyDescent="0.25">
      <c r="A4488">
        <v>693044</v>
      </c>
      <c r="B4488">
        <v>71</v>
      </c>
    </row>
    <row r="4489" spans="1:2" x14ac:dyDescent="0.25">
      <c r="A4489">
        <v>693176</v>
      </c>
      <c r="B4489">
        <v>72</v>
      </c>
    </row>
    <row r="4490" spans="1:2" x14ac:dyDescent="0.25">
      <c r="A4490">
        <v>693218</v>
      </c>
      <c r="B4490">
        <v>75</v>
      </c>
    </row>
    <row r="4491" spans="1:2" x14ac:dyDescent="0.25">
      <c r="A4491">
        <v>693236</v>
      </c>
      <c r="B4491">
        <v>72</v>
      </c>
    </row>
    <row r="4492" spans="1:2" x14ac:dyDescent="0.25">
      <c r="A4492">
        <v>693246</v>
      </c>
      <c r="B4492">
        <v>74</v>
      </c>
    </row>
    <row r="4493" spans="1:2" x14ac:dyDescent="0.25">
      <c r="A4493">
        <v>693255</v>
      </c>
      <c r="B4493">
        <v>75</v>
      </c>
    </row>
    <row r="4494" spans="1:2" x14ac:dyDescent="0.25">
      <c r="A4494">
        <v>693279</v>
      </c>
      <c r="B4494">
        <v>77</v>
      </c>
    </row>
    <row r="4495" spans="1:2" x14ac:dyDescent="0.25">
      <c r="A4495">
        <v>693308</v>
      </c>
      <c r="B4495">
        <v>77</v>
      </c>
    </row>
    <row r="4496" spans="1:2" x14ac:dyDescent="0.25">
      <c r="A4496">
        <v>693311</v>
      </c>
      <c r="B4496">
        <v>73</v>
      </c>
    </row>
    <row r="4497" spans="1:2" x14ac:dyDescent="0.25">
      <c r="A4497">
        <v>693312</v>
      </c>
      <c r="B4497">
        <v>76</v>
      </c>
    </row>
    <row r="4498" spans="1:2" x14ac:dyDescent="0.25">
      <c r="A4498">
        <v>693313</v>
      </c>
      <c r="B4498">
        <v>78</v>
      </c>
    </row>
    <row r="4499" spans="1:2" x14ac:dyDescent="0.25">
      <c r="A4499">
        <v>693348</v>
      </c>
      <c r="B4499">
        <v>72</v>
      </c>
    </row>
    <row r="4500" spans="1:2" x14ac:dyDescent="0.25">
      <c r="A4500">
        <v>693357</v>
      </c>
      <c r="B4500">
        <v>75</v>
      </c>
    </row>
    <row r="4501" spans="1:2" x14ac:dyDescent="0.25">
      <c r="A4501">
        <v>693388</v>
      </c>
      <c r="B4501">
        <v>72</v>
      </c>
    </row>
    <row r="4502" spans="1:2" x14ac:dyDescent="0.25">
      <c r="A4502">
        <v>693433</v>
      </c>
      <c r="B4502">
        <v>74</v>
      </c>
    </row>
    <row r="4503" spans="1:2" x14ac:dyDescent="0.25">
      <c r="A4503">
        <v>693440</v>
      </c>
      <c r="B4503">
        <v>75</v>
      </c>
    </row>
    <row r="4504" spans="1:2" x14ac:dyDescent="0.25">
      <c r="A4504">
        <v>693443</v>
      </c>
      <c r="B4504">
        <v>75</v>
      </c>
    </row>
    <row r="4505" spans="1:2" x14ac:dyDescent="0.25">
      <c r="A4505">
        <v>693473</v>
      </c>
      <c r="B4505">
        <v>71</v>
      </c>
    </row>
    <row r="4506" spans="1:2" x14ac:dyDescent="0.25">
      <c r="A4506">
        <v>693483</v>
      </c>
      <c r="B4506">
        <v>72</v>
      </c>
    </row>
    <row r="4507" spans="1:2" x14ac:dyDescent="0.25">
      <c r="A4507">
        <v>693527</v>
      </c>
      <c r="B4507">
        <v>73</v>
      </c>
    </row>
    <row r="4508" spans="1:2" x14ac:dyDescent="0.25">
      <c r="A4508">
        <v>693528</v>
      </c>
      <c r="B4508">
        <v>73</v>
      </c>
    </row>
    <row r="4509" spans="1:2" x14ac:dyDescent="0.25">
      <c r="A4509">
        <v>693543</v>
      </c>
      <c r="B4509">
        <v>74</v>
      </c>
    </row>
    <row r="4510" spans="1:2" x14ac:dyDescent="0.25">
      <c r="A4510">
        <v>693546</v>
      </c>
      <c r="B4510">
        <v>76</v>
      </c>
    </row>
    <row r="4511" spans="1:2" x14ac:dyDescent="0.25">
      <c r="A4511">
        <v>693565</v>
      </c>
      <c r="B4511">
        <v>70</v>
      </c>
    </row>
    <row r="4512" spans="1:2" x14ac:dyDescent="0.25">
      <c r="A4512">
        <v>693570</v>
      </c>
      <c r="B4512">
        <v>74</v>
      </c>
    </row>
    <row r="4513" spans="1:2" x14ac:dyDescent="0.25">
      <c r="A4513">
        <v>693587</v>
      </c>
      <c r="B4513">
        <v>71</v>
      </c>
    </row>
    <row r="4514" spans="1:2" x14ac:dyDescent="0.25">
      <c r="A4514">
        <v>693592</v>
      </c>
      <c r="B4514">
        <v>72</v>
      </c>
    </row>
    <row r="4515" spans="1:2" x14ac:dyDescent="0.25">
      <c r="A4515">
        <v>693596</v>
      </c>
      <c r="B4515">
        <v>75</v>
      </c>
    </row>
    <row r="4516" spans="1:2" x14ac:dyDescent="0.25">
      <c r="A4516">
        <v>693635</v>
      </c>
      <c r="B4516">
        <v>75</v>
      </c>
    </row>
    <row r="4517" spans="1:2" x14ac:dyDescent="0.25">
      <c r="A4517">
        <v>693645</v>
      </c>
      <c r="B4517">
        <v>78</v>
      </c>
    </row>
    <row r="4518" spans="1:2" x14ac:dyDescent="0.25">
      <c r="A4518">
        <v>693647</v>
      </c>
      <c r="B4518">
        <v>76</v>
      </c>
    </row>
    <row r="4519" spans="1:2" x14ac:dyDescent="0.25">
      <c r="A4519">
        <v>693675</v>
      </c>
      <c r="B4519">
        <v>76</v>
      </c>
    </row>
    <row r="4520" spans="1:2" x14ac:dyDescent="0.25">
      <c r="A4520">
        <v>693685</v>
      </c>
      <c r="B4520">
        <v>73</v>
      </c>
    </row>
    <row r="4521" spans="1:2" x14ac:dyDescent="0.25">
      <c r="A4521">
        <v>693686</v>
      </c>
      <c r="B4521">
        <v>75</v>
      </c>
    </row>
    <row r="4522" spans="1:2" x14ac:dyDescent="0.25">
      <c r="A4522">
        <v>693687</v>
      </c>
      <c r="B4522">
        <v>77</v>
      </c>
    </row>
    <row r="4523" spans="1:2" x14ac:dyDescent="0.25">
      <c r="A4523">
        <v>693702</v>
      </c>
      <c r="B4523">
        <v>71</v>
      </c>
    </row>
    <row r="4524" spans="1:2" x14ac:dyDescent="0.25">
      <c r="A4524">
        <v>693709</v>
      </c>
      <c r="B4524">
        <v>72</v>
      </c>
    </row>
    <row r="4525" spans="1:2" x14ac:dyDescent="0.25">
      <c r="A4525">
        <v>693713</v>
      </c>
      <c r="B4525">
        <v>73</v>
      </c>
    </row>
    <row r="4526" spans="1:2" x14ac:dyDescent="0.25">
      <c r="A4526">
        <v>693715</v>
      </c>
      <c r="B4526">
        <v>75</v>
      </c>
    </row>
    <row r="4527" spans="1:2" x14ac:dyDescent="0.25">
      <c r="A4527">
        <v>693725</v>
      </c>
      <c r="B4527">
        <v>71</v>
      </c>
    </row>
    <row r="4528" spans="1:2" x14ac:dyDescent="0.25">
      <c r="A4528">
        <v>693730</v>
      </c>
      <c r="B4528">
        <v>72</v>
      </c>
    </row>
    <row r="4529" spans="1:2" x14ac:dyDescent="0.25">
      <c r="A4529">
        <v>693732</v>
      </c>
      <c r="B4529">
        <v>73</v>
      </c>
    </row>
    <row r="4530" spans="1:2" x14ac:dyDescent="0.25">
      <c r="A4530">
        <v>693734</v>
      </c>
      <c r="B4530">
        <v>74</v>
      </c>
    </row>
    <row r="4531" spans="1:2" x14ac:dyDescent="0.25">
      <c r="A4531">
        <v>693736</v>
      </c>
      <c r="B4531">
        <v>74</v>
      </c>
    </row>
    <row r="4532" spans="1:2" x14ac:dyDescent="0.25">
      <c r="A4532">
        <v>693737</v>
      </c>
      <c r="B4532">
        <v>74</v>
      </c>
    </row>
    <row r="4533" spans="1:2" x14ac:dyDescent="0.25">
      <c r="A4533">
        <v>693739</v>
      </c>
      <c r="B4533">
        <v>80</v>
      </c>
    </row>
    <row r="4534" spans="1:2" x14ac:dyDescent="0.25">
      <c r="A4534">
        <v>693746</v>
      </c>
      <c r="B4534">
        <v>69</v>
      </c>
    </row>
    <row r="4535" spans="1:2" x14ac:dyDescent="0.25">
      <c r="A4535">
        <v>693747</v>
      </c>
      <c r="B4535">
        <v>72</v>
      </c>
    </row>
    <row r="4536" spans="1:2" x14ac:dyDescent="0.25">
      <c r="A4536">
        <v>693748</v>
      </c>
      <c r="B4536">
        <v>73</v>
      </c>
    </row>
    <row r="4537" spans="1:2" x14ac:dyDescent="0.25">
      <c r="A4537">
        <v>693750</v>
      </c>
      <c r="B4537">
        <v>74</v>
      </c>
    </row>
    <row r="4538" spans="1:2" x14ac:dyDescent="0.25">
      <c r="A4538">
        <v>693751</v>
      </c>
      <c r="B4538">
        <v>74</v>
      </c>
    </row>
    <row r="4539" spans="1:2" x14ac:dyDescent="0.25">
      <c r="A4539">
        <v>693755</v>
      </c>
      <c r="B4539">
        <v>73</v>
      </c>
    </row>
    <row r="4540" spans="1:2" x14ac:dyDescent="0.25">
      <c r="A4540">
        <v>693756</v>
      </c>
      <c r="B4540">
        <v>74</v>
      </c>
    </row>
    <row r="4541" spans="1:2" x14ac:dyDescent="0.25">
      <c r="A4541">
        <v>693759</v>
      </c>
      <c r="B4541">
        <v>76</v>
      </c>
    </row>
    <row r="4542" spans="1:2" x14ac:dyDescent="0.25">
      <c r="A4542">
        <v>693760</v>
      </c>
      <c r="B4542">
        <v>73</v>
      </c>
    </row>
    <row r="4543" spans="1:2" x14ac:dyDescent="0.25">
      <c r="A4543">
        <v>693762</v>
      </c>
      <c r="B4543">
        <v>70</v>
      </c>
    </row>
    <row r="4544" spans="1:2" x14ac:dyDescent="0.25">
      <c r="A4544">
        <v>693763</v>
      </c>
      <c r="B4544">
        <v>72</v>
      </c>
    </row>
    <row r="4545" spans="1:2" x14ac:dyDescent="0.25">
      <c r="A4545">
        <v>693771</v>
      </c>
      <c r="B4545">
        <v>73</v>
      </c>
    </row>
    <row r="4546" spans="1:2" x14ac:dyDescent="0.25">
      <c r="A4546">
        <v>693772</v>
      </c>
      <c r="B4546">
        <v>73</v>
      </c>
    </row>
    <row r="4547" spans="1:2" x14ac:dyDescent="0.25">
      <c r="A4547">
        <v>693777</v>
      </c>
      <c r="B4547">
        <v>73</v>
      </c>
    </row>
    <row r="4548" spans="1:2" x14ac:dyDescent="0.25">
      <c r="A4548">
        <v>693781</v>
      </c>
      <c r="B4548">
        <v>75</v>
      </c>
    </row>
    <row r="4549" spans="1:2" x14ac:dyDescent="0.25">
      <c r="A4549">
        <v>693783</v>
      </c>
      <c r="B4549">
        <v>72</v>
      </c>
    </row>
    <row r="4550" spans="1:2" x14ac:dyDescent="0.25">
      <c r="A4550">
        <v>693785</v>
      </c>
      <c r="B4550">
        <v>71</v>
      </c>
    </row>
    <row r="4551" spans="1:2" x14ac:dyDescent="0.25">
      <c r="A4551">
        <v>693791</v>
      </c>
      <c r="B4551">
        <v>74</v>
      </c>
    </row>
    <row r="4552" spans="1:2" x14ac:dyDescent="0.25">
      <c r="A4552">
        <v>693803</v>
      </c>
      <c r="B4552">
        <v>75</v>
      </c>
    </row>
    <row r="4553" spans="1:2" x14ac:dyDescent="0.25">
      <c r="A4553">
        <v>693804</v>
      </c>
      <c r="B4553">
        <v>75</v>
      </c>
    </row>
    <row r="4554" spans="1:2" x14ac:dyDescent="0.25">
      <c r="A4554">
        <v>693806</v>
      </c>
      <c r="B4554">
        <v>75</v>
      </c>
    </row>
    <row r="4555" spans="1:2" x14ac:dyDescent="0.25">
      <c r="A4555">
        <v>693811</v>
      </c>
      <c r="B4555">
        <v>74</v>
      </c>
    </row>
    <row r="4556" spans="1:2" x14ac:dyDescent="0.25">
      <c r="A4556">
        <v>693812</v>
      </c>
      <c r="B4556">
        <v>74</v>
      </c>
    </row>
    <row r="4557" spans="1:2" x14ac:dyDescent="0.25">
      <c r="A4557">
        <v>693817</v>
      </c>
      <c r="B4557">
        <v>74</v>
      </c>
    </row>
    <row r="4558" spans="1:2" x14ac:dyDescent="0.25">
      <c r="A4558">
        <v>693821</v>
      </c>
      <c r="B4558">
        <v>74</v>
      </c>
    </row>
    <row r="4559" spans="1:2" x14ac:dyDescent="0.25">
      <c r="A4559">
        <v>693831</v>
      </c>
      <c r="B4559">
        <v>74</v>
      </c>
    </row>
    <row r="4560" spans="1:2" x14ac:dyDescent="0.25">
      <c r="A4560">
        <v>693855</v>
      </c>
      <c r="B4560">
        <v>72</v>
      </c>
    </row>
    <row r="4561" spans="1:2" x14ac:dyDescent="0.25">
      <c r="A4561">
        <v>694028</v>
      </c>
      <c r="B4561">
        <v>74</v>
      </c>
    </row>
    <row r="4562" spans="1:2" x14ac:dyDescent="0.25">
      <c r="A4562">
        <v>694033</v>
      </c>
      <c r="B4562">
        <v>76</v>
      </c>
    </row>
    <row r="4563" spans="1:2" x14ac:dyDescent="0.25">
      <c r="A4563">
        <v>694037</v>
      </c>
      <c r="B4563">
        <v>71</v>
      </c>
    </row>
    <row r="4564" spans="1:2" x14ac:dyDescent="0.25">
      <c r="A4564">
        <v>694038</v>
      </c>
      <c r="B4564">
        <v>75</v>
      </c>
    </row>
    <row r="4565" spans="1:2" x14ac:dyDescent="0.25">
      <c r="A4565">
        <v>694040</v>
      </c>
      <c r="B4565">
        <v>73</v>
      </c>
    </row>
    <row r="4566" spans="1:2" x14ac:dyDescent="0.25">
      <c r="A4566">
        <v>694041</v>
      </c>
      <c r="B4566">
        <v>77</v>
      </c>
    </row>
    <row r="4567" spans="1:2" x14ac:dyDescent="0.25">
      <c r="A4567">
        <v>694042</v>
      </c>
      <c r="B4567">
        <v>70</v>
      </c>
    </row>
    <row r="4568" spans="1:2" x14ac:dyDescent="0.25">
      <c r="A4568">
        <v>694044</v>
      </c>
      <c r="B4568">
        <v>70</v>
      </c>
    </row>
    <row r="4569" spans="1:2" x14ac:dyDescent="0.25">
      <c r="A4569">
        <v>694045</v>
      </c>
      <c r="B4569">
        <v>73</v>
      </c>
    </row>
    <row r="4570" spans="1:2" x14ac:dyDescent="0.25">
      <c r="A4570">
        <v>694047</v>
      </c>
      <c r="B4570">
        <v>69</v>
      </c>
    </row>
    <row r="4571" spans="1:2" x14ac:dyDescent="0.25">
      <c r="A4571">
        <v>694050</v>
      </c>
      <c r="B4571">
        <v>73</v>
      </c>
    </row>
    <row r="4572" spans="1:2" x14ac:dyDescent="0.25">
      <c r="A4572">
        <v>694051</v>
      </c>
      <c r="B4572">
        <v>77</v>
      </c>
    </row>
    <row r="4573" spans="1:2" x14ac:dyDescent="0.25">
      <c r="A4573">
        <v>694053</v>
      </c>
      <c r="B4573">
        <v>77</v>
      </c>
    </row>
    <row r="4574" spans="1:2" x14ac:dyDescent="0.25">
      <c r="A4574">
        <v>694054</v>
      </c>
      <c r="B4574">
        <v>72</v>
      </c>
    </row>
    <row r="4575" spans="1:2" x14ac:dyDescent="0.25">
      <c r="A4575">
        <v>694057</v>
      </c>
      <c r="B4575">
        <v>76</v>
      </c>
    </row>
    <row r="4576" spans="1:2" x14ac:dyDescent="0.25">
      <c r="A4576">
        <v>694058</v>
      </c>
      <c r="B4576">
        <v>76</v>
      </c>
    </row>
    <row r="4577" spans="1:2" x14ac:dyDescent="0.25">
      <c r="A4577">
        <v>694064</v>
      </c>
      <c r="B4577">
        <v>75</v>
      </c>
    </row>
    <row r="4578" spans="1:2" x14ac:dyDescent="0.25">
      <c r="A4578">
        <v>694195</v>
      </c>
      <c r="B4578">
        <v>76</v>
      </c>
    </row>
    <row r="4579" spans="1:2" x14ac:dyDescent="0.25">
      <c r="A4579">
        <v>694205</v>
      </c>
      <c r="B4579">
        <v>75</v>
      </c>
    </row>
    <row r="4580" spans="1:2" x14ac:dyDescent="0.25">
      <c r="A4580">
        <v>694207</v>
      </c>
      <c r="B4580">
        <v>72</v>
      </c>
    </row>
    <row r="4581" spans="1:2" x14ac:dyDescent="0.25">
      <c r="A4581">
        <v>694219</v>
      </c>
      <c r="B4581">
        <v>71</v>
      </c>
    </row>
    <row r="4582" spans="1:2" x14ac:dyDescent="0.25">
      <c r="A4582">
        <v>694253</v>
      </c>
      <c r="B4582">
        <v>78</v>
      </c>
    </row>
    <row r="4583" spans="1:2" x14ac:dyDescent="0.25">
      <c r="A4583">
        <v>694255</v>
      </c>
      <c r="B4583">
        <v>74</v>
      </c>
    </row>
    <row r="4584" spans="1:2" x14ac:dyDescent="0.25">
      <c r="A4584">
        <v>694261</v>
      </c>
      <c r="B4584">
        <v>74</v>
      </c>
    </row>
    <row r="4585" spans="1:2" x14ac:dyDescent="0.25">
      <c r="A4585">
        <v>694278</v>
      </c>
      <c r="B4585">
        <v>73</v>
      </c>
    </row>
    <row r="4586" spans="1:2" x14ac:dyDescent="0.25">
      <c r="A4586">
        <v>694285</v>
      </c>
      <c r="B4586">
        <v>76</v>
      </c>
    </row>
    <row r="4587" spans="1:2" x14ac:dyDescent="0.25">
      <c r="A4587">
        <v>694291</v>
      </c>
      <c r="B4587">
        <v>75</v>
      </c>
    </row>
    <row r="4588" spans="1:2" x14ac:dyDescent="0.25">
      <c r="A4588">
        <v>694297</v>
      </c>
      <c r="B4588">
        <v>76</v>
      </c>
    </row>
    <row r="4589" spans="1:2" x14ac:dyDescent="0.25">
      <c r="A4589">
        <v>694298</v>
      </c>
      <c r="B4589">
        <v>74</v>
      </c>
    </row>
    <row r="4590" spans="1:2" x14ac:dyDescent="0.25">
      <c r="A4590">
        <v>694303</v>
      </c>
      <c r="B4590">
        <v>70</v>
      </c>
    </row>
    <row r="4591" spans="1:2" x14ac:dyDescent="0.25">
      <c r="A4591">
        <v>694312</v>
      </c>
      <c r="B4591">
        <v>76</v>
      </c>
    </row>
    <row r="4592" spans="1:2" x14ac:dyDescent="0.25">
      <c r="A4592">
        <v>694316</v>
      </c>
      <c r="B4592">
        <v>76</v>
      </c>
    </row>
    <row r="4593" spans="1:2" x14ac:dyDescent="0.25">
      <c r="A4593">
        <v>694325</v>
      </c>
      <c r="B4593">
        <v>76</v>
      </c>
    </row>
    <row r="4594" spans="1:2" x14ac:dyDescent="0.25">
      <c r="A4594">
        <v>694331</v>
      </c>
      <c r="B4594">
        <v>76</v>
      </c>
    </row>
    <row r="4595" spans="1:2" x14ac:dyDescent="0.25">
      <c r="A4595">
        <v>694335</v>
      </c>
      <c r="B4595">
        <v>77</v>
      </c>
    </row>
    <row r="4596" spans="1:2" x14ac:dyDescent="0.25">
      <c r="A4596">
        <v>694339</v>
      </c>
      <c r="B4596">
        <v>75</v>
      </c>
    </row>
    <row r="4597" spans="1:2" x14ac:dyDescent="0.25">
      <c r="A4597">
        <v>694341</v>
      </c>
      <c r="B4597">
        <v>74</v>
      </c>
    </row>
    <row r="4598" spans="1:2" x14ac:dyDescent="0.25">
      <c r="A4598">
        <v>694345</v>
      </c>
      <c r="B4598">
        <v>75</v>
      </c>
    </row>
    <row r="4599" spans="1:2" x14ac:dyDescent="0.25">
      <c r="A4599">
        <v>694346</v>
      </c>
      <c r="B4599">
        <v>77</v>
      </c>
    </row>
    <row r="4600" spans="1:2" x14ac:dyDescent="0.25">
      <c r="A4600">
        <v>694350</v>
      </c>
      <c r="B4600">
        <v>74</v>
      </c>
    </row>
    <row r="4601" spans="1:2" x14ac:dyDescent="0.25">
      <c r="A4601">
        <v>694356</v>
      </c>
      <c r="B4601">
        <v>76</v>
      </c>
    </row>
    <row r="4602" spans="1:2" x14ac:dyDescent="0.25">
      <c r="A4602">
        <v>694357</v>
      </c>
      <c r="B4602">
        <v>76</v>
      </c>
    </row>
    <row r="4603" spans="1:2" x14ac:dyDescent="0.25">
      <c r="A4603">
        <v>694358</v>
      </c>
      <c r="B4603">
        <v>73</v>
      </c>
    </row>
    <row r="4604" spans="1:2" x14ac:dyDescent="0.25">
      <c r="A4604">
        <v>694360</v>
      </c>
      <c r="B4604">
        <v>76</v>
      </c>
    </row>
    <row r="4605" spans="1:2" x14ac:dyDescent="0.25">
      <c r="A4605">
        <v>694361</v>
      </c>
      <c r="B4605">
        <v>77</v>
      </c>
    </row>
    <row r="4606" spans="1:2" x14ac:dyDescent="0.25">
      <c r="A4606">
        <v>694363</v>
      </c>
      <c r="B4606">
        <v>75</v>
      </c>
    </row>
    <row r="4607" spans="1:2" x14ac:dyDescent="0.25">
      <c r="A4607">
        <v>694364</v>
      </c>
      <c r="B4607">
        <v>78</v>
      </c>
    </row>
    <row r="4608" spans="1:2" x14ac:dyDescent="0.25">
      <c r="A4608">
        <v>694365</v>
      </c>
      <c r="B4608">
        <v>76</v>
      </c>
    </row>
    <row r="4609" spans="1:2" x14ac:dyDescent="0.25">
      <c r="A4609">
        <v>694366</v>
      </c>
      <c r="B4609">
        <v>73</v>
      </c>
    </row>
    <row r="4610" spans="1:2" x14ac:dyDescent="0.25">
      <c r="A4610">
        <v>694367</v>
      </c>
      <c r="B4610">
        <v>76</v>
      </c>
    </row>
    <row r="4611" spans="1:2" x14ac:dyDescent="0.25">
      <c r="A4611">
        <v>694370</v>
      </c>
      <c r="B4611">
        <v>74</v>
      </c>
    </row>
    <row r="4612" spans="1:2" x14ac:dyDescent="0.25">
      <c r="A4612">
        <v>694372</v>
      </c>
      <c r="B4612">
        <v>72</v>
      </c>
    </row>
    <row r="4613" spans="1:2" x14ac:dyDescent="0.25">
      <c r="A4613">
        <v>694375</v>
      </c>
      <c r="B4613">
        <v>77</v>
      </c>
    </row>
    <row r="4614" spans="1:2" x14ac:dyDescent="0.25">
      <c r="A4614">
        <v>694379</v>
      </c>
      <c r="B4614">
        <v>74</v>
      </c>
    </row>
    <row r="4615" spans="1:2" x14ac:dyDescent="0.25">
      <c r="A4615">
        <v>694381</v>
      </c>
      <c r="B4615">
        <v>74</v>
      </c>
    </row>
    <row r="4616" spans="1:2" x14ac:dyDescent="0.25">
      <c r="A4616">
        <v>694382</v>
      </c>
      <c r="B4616">
        <v>73</v>
      </c>
    </row>
    <row r="4617" spans="1:2" x14ac:dyDescent="0.25">
      <c r="A4617">
        <v>694383</v>
      </c>
      <c r="B4617">
        <v>75</v>
      </c>
    </row>
    <row r="4618" spans="1:2" x14ac:dyDescent="0.25">
      <c r="A4618">
        <v>694389</v>
      </c>
      <c r="B4618">
        <v>78</v>
      </c>
    </row>
    <row r="4619" spans="1:2" x14ac:dyDescent="0.25">
      <c r="A4619">
        <v>694391</v>
      </c>
      <c r="B4619">
        <v>80</v>
      </c>
    </row>
    <row r="4620" spans="1:2" x14ac:dyDescent="0.25">
      <c r="A4620">
        <v>694392</v>
      </c>
      <c r="B4620">
        <v>76</v>
      </c>
    </row>
    <row r="4621" spans="1:2" x14ac:dyDescent="0.25">
      <c r="A4621">
        <v>694393</v>
      </c>
      <c r="B4621">
        <v>78</v>
      </c>
    </row>
    <row r="4622" spans="1:2" x14ac:dyDescent="0.25">
      <c r="A4622">
        <v>694394</v>
      </c>
      <c r="B4622">
        <v>76</v>
      </c>
    </row>
    <row r="4623" spans="1:2" x14ac:dyDescent="0.25">
      <c r="A4623">
        <v>694395</v>
      </c>
      <c r="B4623">
        <v>76</v>
      </c>
    </row>
    <row r="4624" spans="1:2" x14ac:dyDescent="0.25">
      <c r="A4624">
        <v>694397</v>
      </c>
      <c r="B4624">
        <v>73</v>
      </c>
    </row>
    <row r="4625" spans="1:2" x14ac:dyDescent="0.25">
      <c r="A4625">
        <v>694398</v>
      </c>
      <c r="B4625">
        <v>75</v>
      </c>
    </row>
    <row r="4626" spans="1:2" x14ac:dyDescent="0.25">
      <c r="A4626">
        <v>694436</v>
      </c>
      <c r="B4626">
        <v>74</v>
      </c>
    </row>
    <row r="4627" spans="1:2" x14ac:dyDescent="0.25">
      <c r="A4627">
        <v>694449</v>
      </c>
      <c r="B4627">
        <v>75</v>
      </c>
    </row>
    <row r="4628" spans="1:2" x14ac:dyDescent="0.25">
      <c r="A4628">
        <v>694451</v>
      </c>
      <c r="B4628">
        <v>72</v>
      </c>
    </row>
    <row r="4629" spans="1:2" x14ac:dyDescent="0.25">
      <c r="A4629">
        <v>694453</v>
      </c>
      <c r="B4629">
        <v>78</v>
      </c>
    </row>
    <row r="4630" spans="1:2" x14ac:dyDescent="0.25">
      <c r="A4630">
        <v>694456</v>
      </c>
      <c r="B4630">
        <v>74</v>
      </c>
    </row>
    <row r="4631" spans="1:2" x14ac:dyDescent="0.25">
      <c r="A4631">
        <v>694461</v>
      </c>
      <c r="B4631">
        <v>75</v>
      </c>
    </row>
    <row r="4632" spans="1:2" x14ac:dyDescent="0.25">
      <c r="A4632">
        <v>694462</v>
      </c>
      <c r="B4632">
        <v>74</v>
      </c>
    </row>
    <row r="4633" spans="1:2" x14ac:dyDescent="0.25">
      <c r="A4633">
        <v>694475</v>
      </c>
      <c r="B4633">
        <v>75</v>
      </c>
    </row>
    <row r="4634" spans="1:2" x14ac:dyDescent="0.25">
      <c r="A4634">
        <v>694477</v>
      </c>
      <c r="B4634">
        <v>73</v>
      </c>
    </row>
    <row r="4635" spans="1:2" x14ac:dyDescent="0.25">
      <c r="A4635">
        <v>694486</v>
      </c>
      <c r="B4635">
        <v>76</v>
      </c>
    </row>
    <row r="4636" spans="1:2" x14ac:dyDescent="0.25">
      <c r="A4636">
        <v>694491</v>
      </c>
      <c r="B4636">
        <v>75</v>
      </c>
    </row>
    <row r="4637" spans="1:2" x14ac:dyDescent="0.25">
      <c r="A4637">
        <v>694492</v>
      </c>
      <c r="B4637">
        <v>73</v>
      </c>
    </row>
    <row r="4638" spans="1:2" x14ac:dyDescent="0.25">
      <c r="A4638">
        <v>694494</v>
      </c>
      <c r="B4638">
        <v>78</v>
      </c>
    </row>
    <row r="4639" spans="1:2" x14ac:dyDescent="0.25">
      <c r="A4639">
        <v>694495</v>
      </c>
      <c r="B4639">
        <v>74</v>
      </c>
    </row>
    <row r="4640" spans="1:2" x14ac:dyDescent="0.25">
      <c r="A4640">
        <v>694496</v>
      </c>
      <c r="B4640">
        <v>76</v>
      </c>
    </row>
    <row r="4641" spans="1:2" x14ac:dyDescent="0.25">
      <c r="A4641">
        <v>694504</v>
      </c>
      <c r="B4641">
        <v>73</v>
      </c>
    </row>
    <row r="4642" spans="1:2" x14ac:dyDescent="0.25">
      <c r="A4642">
        <v>694512</v>
      </c>
      <c r="B4642">
        <v>76</v>
      </c>
    </row>
    <row r="4643" spans="1:2" x14ac:dyDescent="0.25">
      <c r="A4643">
        <v>694518</v>
      </c>
      <c r="B4643">
        <v>76</v>
      </c>
    </row>
    <row r="4644" spans="1:2" x14ac:dyDescent="0.25">
      <c r="A4644">
        <v>694536</v>
      </c>
      <c r="B4644">
        <v>75</v>
      </c>
    </row>
    <row r="4645" spans="1:2" x14ac:dyDescent="0.25">
      <c r="A4645">
        <v>694537</v>
      </c>
      <c r="B4645">
        <v>75</v>
      </c>
    </row>
    <row r="4646" spans="1:2" x14ac:dyDescent="0.25">
      <c r="A4646">
        <v>694544</v>
      </c>
      <c r="B4646">
        <v>72</v>
      </c>
    </row>
    <row r="4647" spans="1:2" x14ac:dyDescent="0.25">
      <c r="A4647">
        <v>694545</v>
      </c>
      <c r="B4647">
        <v>73</v>
      </c>
    </row>
    <row r="4648" spans="1:2" x14ac:dyDescent="0.25">
      <c r="A4648">
        <v>694547</v>
      </c>
      <c r="B4648">
        <v>75</v>
      </c>
    </row>
    <row r="4649" spans="1:2" x14ac:dyDescent="0.25">
      <c r="A4649">
        <v>694549</v>
      </c>
      <c r="B4649">
        <v>73</v>
      </c>
    </row>
    <row r="4650" spans="1:2" x14ac:dyDescent="0.25">
      <c r="A4650">
        <v>694551</v>
      </c>
      <c r="B4650">
        <v>75</v>
      </c>
    </row>
    <row r="4651" spans="1:2" x14ac:dyDescent="0.25">
      <c r="A4651">
        <v>694553</v>
      </c>
      <c r="B4651">
        <v>73</v>
      </c>
    </row>
    <row r="4652" spans="1:2" x14ac:dyDescent="0.25">
      <c r="A4652">
        <v>694555</v>
      </c>
      <c r="B4652">
        <v>73</v>
      </c>
    </row>
    <row r="4653" spans="1:2" x14ac:dyDescent="0.25">
      <c r="A4653">
        <v>694559</v>
      </c>
      <c r="B4653">
        <v>78</v>
      </c>
    </row>
    <row r="4654" spans="1:2" x14ac:dyDescent="0.25">
      <c r="A4654">
        <v>694569</v>
      </c>
      <c r="B4654">
        <v>74</v>
      </c>
    </row>
    <row r="4655" spans="1:2" x14ac:dyDescent="0.25">
      <c r="A4655">
        <v>694573</v>
      </c>
      <c r="B4655">
        <v>72</v>
      </c>
    </row>
    <row r="4656" spans="1:2" x14ac:dyDescent="0.25">
      <c r="A4656">
        <v>694575</v>
      </c>
      <c r="B4656">
        <v>75</v>
      </c>
    </row>
    <row r="4657" spans="1:2" x14ac:dyDescent="0.25">
      <c r="A4657">
        <v>694581</v>
      </c>
      <c r="B4657">
        <v>78</v>
      </c>
    </row>
    <row r="4658" spans="1:2" x14ac:dyDescent="0.25">
      <c r="A4658">
        <v>694633</v>
      </c>
      <c r="B4658">
        <v>74</v>
      </c>
    </row>
    <row r="4659" spans="1:2" x14ac:dyDescent="0.25">
      <c r="A4659">
        <v>694642</v>
      </c>
      <c r="B4659">
        <v>70</v>
      </c>
    </row>
    <row r="4660" spans="1:2" x14ac:dyDescent="0.25">
      <c r="A4660">
        <v>694646</v>
      </c>
      <c r="B4660">
        <v>75</v>
      </c>
    </row>
    <row r="4661" spans="1:2" x14ac:dyDescent="0.25">
      <c r="A4661">
        <v>694647</v>
      </c>
      <c r="B4661">
        <v>74</v>
      </c>
    </row>
    <row r="4662" spans="1:2" x14ac:dyDescent="0.25">
      <c r="A4662">
        <v>694650</v>
      </c>
      <c r="B4662">
        <v>75</v>
      </c>
    </row>
    <row r="4663" spans="1:2" x14ac:dyDescent="0.25">
      <c r="A4663">
        <v>694656</v>
      </c>
      <c r="B4663">
        <v>76</v>
      </c>
    </row>
    <row r="4664" spans="1:2" x14ac:dyDescent="0.25">
      <c r="A4664">
        <v>694657</v>
      </c>
      <c r="B4664">
        <v>74</v>
      </c>
    </row>
    <row r="4665" spans="1:2" x14ac:dyDescent="0.25">
      <c r="A4665">
        <v>694660</v>
      </c>
      <c r="B4665">
        <v>72</v>
      </c>
    </row>
    <row r="4666" spans="1:2" x14ac:dyDescent="0.25">
      <c r="A4666">
        <v>694662</v>
      </c>
      <c r="B4666">
        <v>75</v>
      </c>
    </row>
    <row r="4667" spans="1:2" x14ac:dyDescent="0.25">
      <c r="A4667">
        <v>694668</v>
      </c>
      <c r="B4667">
        <v>73</v>
      </c>
    </row>
    <row r="4668" spans="1:2" x14ac:dyDescent="0.25">
      <c r="A4668">
        <v>694674</v>
      </c>
      <c r="B4668">
        <v>76</v>
      </c>
    </row>
    <row r="4669" spans="1:2" x14ac:dyDescent="0.25">
      <c r="A4669">
        <v>694677</v>
      </c>
      <c r="B4669">
        <v>78</v>
      </c>
    </row>
    <row r="4670" spans="1:2" x14ac:dyDescent="0.25">
      <c r="A4670">
        <v>694680</v>
      </c>
      <c r="B4670">
        <v>77</v>
      </c>
    </row>
    <row r="4671" spans="1:2" x14ac:dyDescent="0.25">
      <c r="A4671">
        <v>694696</v>
      </c>
      <c r="B4671">
        <v>73</v>
      </c>
    </row>
    <row r="4672" spans="1:2" x14ac:dyDescent="0.25">
      <c r="A4672">
        <v>694698</v>
      </c>
      <c r="B4672">
        <v>75</v>
      </c>
    </row>
    <row r="4673" spans="1:2" x14ac:dyDescent="0.25">
      <c r="A4673">
        <v>694699</v>
      </c>
      <c r="B4673">
        <v>72</v>
      </c>
    </row>
    <row r="4674" spans="1:2" x14ac:dyDescent="0.25">
      <c r="A4674">
        <v>694722</v>
      </c>
      <c r="B4674">
        <v>77</v>
      </c>
    </row>
    <row r="4675" spans="1:2" x14ac:dyDescent="0.25">
      <c r="A4675">
        <v>694725</v>
      </c>
      <c r="B4675">
        <v>75</v>
      </c>
    </row>
    <row r="4676" spans="1:2" x14ac:dyDescent="0.25">
      <c r="A4676">
        <v>694727</v>
      </c>
      <c r="B4676">
        <v>70</v>
      </c>
    </row>
    <row r="4677" spans="1:2" x14ac:dyDescent="0.25">
      <c r="A4677">
        <v>694738</v>
      </c>
      <c r="B4677">
        <v>74</v>
      </c>
    </row>
    <row r="4678" spans="1:2" x14ac:dyDescent="0.25">
      <c r="A4678">
        <v>694743</v>
      </c>
      <c r="B4678">
        <v>82</v>
      </c>
    </row>
    <row r="4679" spans="1:2" x14ac:dyDescent="0.25">
      <c r="A4679">
        <v>694747</v>
      </c>
      <c r="B4679">
        <v>74</v>
      </c>
    </row>
    <row r="4680" spans="1:2" x14ac:dyDescent="0.25">
      <c r="A4680">
        <v>694750</v>
      </c>
      <c r="B4680">
        <v>73</v>
      </c>
    </row>
    <row r="4681" spans="1:2" x14ac:dyDescent="0.25">
      <c r="A4681">
        <v>694753</v>
      </c>
      <c r="B4681">
        <v>77</v>
      </c>
    </row>
    <row r="4682" spans="1:2" x14ac:dyDescent="0.25">
      <c r="A4682">
        <v>694755</v>
      </c>
      <c r="B4682">
        <v>73</v>
      </c>
    </row>
    <row r="4683" spans="1:2" x14ac:dyDescent="0.25">
      <c r="A4683">
        <v>694756</v>
      </c>
      <c r="B4683">
        <v>78</v>
      </c>
    </row>
    <row r="4684" spans="1:2" x14ac:dyDescent="0.25">
      <c r="A4684">
        <v>694761</v>
      </c>
      <c r="B4684">
        <v>72</v>
      </c>
    </row>
    <row r="4685" spans="1:2" x14ac:dyDescent="0.25">
      <c r="A4685">
        <v>694766</v>
      </c>
      <c r="B4685">
        <v>76</v>
      </c>
    </row>
    <row r="4686" spans="1:2" x14ac:dyDescent="0.25">
      <c r="A4686">
        <v>694773</v>
      </c>
      <c r="B4686">
        <v>75</v>
      </c>
    </row>
    <row r="4687" spans="1:2" x14ac:dyDescent="0.25">
      <c r="A4687">
        <v>694780</v>
      </c>
      <c r="B4687">
        <v>77</v>
      </c>
    </row>
    <row r="4688" spans="1:2" x14ac:dyDescent="0.25">
      <c r="A4688">
        <v>694781</v>
      </c>
      <c r="B4688">
        <v>72</v>
      </c>
    </row>
    <row r="4689" spans="1:2" x14ac:dyDescent="0.25">
      <c r="A4689">
        <v>694782</v>
      </c>
      <c r="B4689">
        <v>77</v>
      </c>
    </row>
    <row r="4690" spans="1:2" x14ac:dyDescent="0.25">
      <c r="A4690">
        <v>694784</v>
      </c>
      <c r="B4690">
        <v>73</v>
      </c>
    </row>
    <row r="4691" spans="1:2" x14ac:dyDescent="0.25">
      <c r="A4691">
        <v>694787</v>
      </c>
      <c r="B4691">
        <v>74</v>
      </c>
    </row>
    <row r="4692" spans="1:2" x14ac:dyDescent="0.25">
      <c r="A4692">
        <v>694788</v>
      </c>
      <c r="B4692">
        <v>76</v>
      </c>
    </row>
    <row r="4693" spans="1:2" x14ac:dyDescent="0.25">
      <c r="A4693">
        <v>694795</v>
      </c>
      <c r="B4693">
        <v>76</v>
      </c>
    </row>
    <row r="4694" spans="1:2" x14ac:dyDescent="0.25">
      <c r="A4694">
        <v>694805</v>
      </c>
      <c r="B4694">
        <v>73</v>
      </c>
    </row>
    <row r="4695" spans="1:2" x14ac:dyDescent="0.25">
      <c r="A4695">
        <v>694809</v>
      </c>
      <c r="B4695">
        <v>73</v>
      </c>
    </row>
    <row r="4696" spans="1:2" x14ac:dyDescent="0.25">
      <c r="A4696">
        <v>694811</v>
      </c>
      <c r="B4696">
        <v>73</v>
      </c>
    </row>
    <row r="4697" spans="1:2" x14ac:dyDescent="0.25">
      <c r="A4697">
        <v>694813</v>
      </c>
      <c r="B4697">
        <v>73</v>
      </c>
    </row>
    <row r="4698" spans="1:2" x14ac:dyDescent="0.25">
      <c r="A4698">
        <v>694818</v>
      </c>
      <c r="B4698">
        <v>78</v>
      </c>
    </row>
    <row r="4699" spans="1:2" x14ac:dyDescent="0.25">
      <c r="A4699">
        <v>694819</v>
      </c>
      <c r="B4699">
        <v>79</v>
      </c>
    </row>
    <row r="4700" spans="1:2" x14ac:dyDescent="0.25">
      <c r="A4700">
        <v>694820</v>
      </c>
      <c r="B4700">
        <v>75</v>
      </c>
    </row>
    <row r="4701" spans="1:2" x14ac:dyDescent="0.25">
      <c r="A4701">
        <v>694832</v>
      </c>
      <c r="B4701">
        <v>76</v>
      </c>
    </row>
    <row r="4702" spans="1:2" x14ac:dyDescent="0.25">
      <c r="A4702">
        <v>694833</v>
      </c>
      <c r="B4702">
        <v>74</v>
      </c>
    </row>
    <row r="4703" spans="1:2" x14ac:dyDescent="0.25">
      <c r="A4703">
        <v>694839</v>
      </c>
      <c r="B4703">
        <v>77</v>
      </c>
    </row>
    <row r="4704" spans="1:2" x14ac:dyDescent="0.25">
      <c r="A4704">
        <v>694843</v>
      </c>
      <c r="B4704">
        <v>75</v>
      </c>
    </row>
    <row r="4705" spans="1:2" x14ac:dyDescent="0.25">
      <c r="A4705">
        <v>694851</v>
      </c>
      <c r="B4705">
        <v>77</v>
      </c>
    </row>
    <row r="4706" spans="1:2" x14ac:dyDescent="0.25">
      <c r="A4706">
        <v>694855</v>
      </c>
      <c r="B4706">
        <v>74</v>
      </c>
    </row>
    <row r="4707" spans="1:2" x14ac:dyDescent="0.25">
      <c r="A4707">
        <v>694858</v>
      </c>
      <c r="B4707">
        <v>73</v>
      </c>
    </row>
    <row r="4708" spans="1:2" x14ac:dyDescent="0.25">
      <c r="A4708">
        <v>694858</v>
      </c>
      <c r="B4708">
        <v>74</v>
      </c>
    </row>
    <row r="4709" spans="1:2" x14ac:dyDescent="0.25">
      <c r="A4709">
        <v>694860</v>
      </c>
      <c r="B4709">
        <v>76</v>
      </c>
    </row>
    <row r="4710" spans="1:2" x14ac:dyDescent="0.25">
      <c r="A4710">
        <v>694864</v>
      </c>
      <c r="B4710">
        <v>73</v>
      </c>
    </row>
    <row r="4711" spans="1:2" x14ac:dyDescent="0.25">
      <c r="A4711">
        <v>694879</v>
      </c>
      <c r="B4711">
        <v>76</v>
      </c>
    </row>
    <row r="4712" spans="1:2" x14ac:dyDescent="0.25">
      <c r="A4712">
        <v>694882</v>
      </c>
      <c r="B4712">
        <v>77</v>
      </c>
    </row>
    <row r="4713" spans="1:2" x14ac:dyDescent="0.25">
      <c r="A4713">
        <v>694884</v>
      </c>
      <c r="B4713">
        <v>72</v>
      </c>
    </row>
    <row r="4714" spans="1:2" x14ac:dyDescent="0.25">
      <c r="A4714">
        <v>694885</v>
      </c>
      <c r="B4714">
        <v>73</v>
      </c>
    </row>
    <row r="4715" spans="1:2" x14ac:dyDescent="0.25">
      <c r="A4715">
        <v>694887</v>
      </c>
      <c r="B4715">
        <v>76</v>
      </c>
    </row>
    <row r="4716" spans="1:2" x14ac:dyDescent="0.25">
      <c r="A4716">
        <v>694900</v>
      </c>
      <c r="B4716">
        <v>77</v>
      </c>
    </row>
    <row r="4717" spans="1:2" x14ac:dyDescent="0.25">
      <c r="A4717">
        <v>694909</v>
      </c>
      <c r="B4717">
        <v>72</v>
      </c>
    </row>
    <row r="4718" spans="1:2" x14ac:dyDescent="0.25">
      <c r="A4718">
        <v>694914</v>
      </c>
      <c r="B4718">
        <v>78</v>
      </c>
    </row>
    <row r="4719" spans="1:2" x14ac:dyDescent="0.25">
      <c r="A4719">
        <v>694918</v>
      </c>
      <c r="B4719">
        <v>76</v>
      </c>
    </row>
    <row r="4720" spans="1:2" x14ac:dyDescent="0.25">
      <c r="A4720">
        <v>694933</v>
      </c>
      <c r="B4720">
        <v>75</v>
      </c>
    </row>
    <row r="4721" spans="1:2" x14ac:dyDescent="0.25">
      <c r="A4721">
        <v>694936</v>
      </c>
      <c r="B4721">
        <v>76</v>
      </c>
    </row>
    <row r="4722" spans="1:2" x14ac:dyDescent="0.25">
      <c r="A4722">
        <v>694941</v>
      </c>
      <c r="B4722">
        <v>74</v>
      </c>
    </row>
    <row r="4723" spans="1:2" x14ac:dyDescent="0.25">
      <c r="A4723">
        <v>694946</v>
      </c>
      <c r="B4723">
        <v>71</v>
      </c>
    </row>
    <row r="4724" spans="1:2" x14ac:dyDescent="0.25">
      <c r="A4724">
        <v>694947</v>
      </c>
      <c r="B4724">
        <v>73</v>
      </c>
    </row>
    <row r="4725" spans="1:2" x14ac:dyDescent="0.25">
      <c r="A4725">
        <v>694968</v>
      </c>
      <c r="B4725">
        <v>75</v>
      </c>
    </row>
    <row r="4726" spans="1:2" x14ac:dyDescent="0.25">
      <c r="A4726">
        <v>694969</v>
      </c>
      <c r="B4726">
        <v>72</v>
      </c>
    </row>
    <row r="4727" spans="1:2" x14ac:dyDescent="0.25">
      <c r="A4727">
        <v>694973</v>
      </c>
      <c r="B4727">
        <v>78</v>
      </c>
    </row>
    <row r="4728" spans="1:2" x14ac:dyDescent="0.25">
      <c r="A4728">
        <v>694978</v>
      </c>
      <c r="B4728">
        <v>75</v>
      </c>
    </row>
    <row r="4729" spans="1:2" x14ac:dyDescent="0.25">
      <c r="A4729">
        <v>694982</v>
      </c>
      <c r="B4729">
        <v>72</v>
      </c>
    </row>
    <row r="4730" spans="1:2" x14ac:dyDescent="0.25">
      <c r="A4730">
        <v>694989</v>
      </c>
      <c r="B4730">
        <v>75</v>
      </c>
    </row>
    <row r="4731" spans="1:2" x14ac:dyDescent="0.25">
      <c r="A4731">
        <v>694992</v>
      </c>
      <c r="B4731">
        <v>75</v>
      </c>
    </row>
    <row r="4732" spans="1:2" x14ac:dyDescent="0.25">
      <c r="A4732">
        <v>694995</v>
      </c>
      <c r="B4732">
        <v>73</v>
      </c>
    </row>
    <row r="4733" spans="1:2" x14ac:dyDescent="0.25">
      <c r="A4733">
        <v>694996</v>
      </c>
      <c r="B4733">
        <v>71</v>
      </c>
    </row>
    <row r="4734" spans="1:2" x14ac:dyDescent="0.25">
      <c r="A4734">
        <v>694999</v>
      </c>
      <c r="B4734">
        <v>72</v>
      </c>
    </row>
    <row r="4735" spans="1:2" x14ac:dyDescent="0.25">
      <c r="A4735">
        <v>695001</v>
      </c>
      <c r="B4735">
        <v>70</v>
      </c>
    </row>
    <row r="4736" spans="1:2" x14ac:dyDescent="0.25">
      <c r="A4736">
        <v>695003</v>
      </c>
      <c r="B4736">
        <v>75</v>
      </c>
    </row>
    <row r="4737" spans="1:2" x14ac:dyDescent="0.25">
      <c r="A4737">
        <v>695008</v>
      </c>
      <c r="B4737">
        <v>73</v>
      </c>
    </row>
    <row r="4738" spans="1:2" x14ac:dyDescent="0.25">
      <c r="A4738">
        <v>695017</v>
      </c>
      <c r="B4738">
        <v>74</v>
      </c>
    </row>
    <row r="4739" spans="1:2" x14ac:dyDescent="0.25">
      <c r="A4739">
        <v>695019</v>
      </c>
      <c r="B4739">
        <v>80</v>
      </c>
    </row>
    <row r="4740" spans="1:2" x14ac:dyDescent="0.25">
      <c r="A4740">
        <v>695022</v>
      </c>
      <c r="B4740">
        <v>74</v>
      </c>
    </row>
    <row r="4741" spans="1:2" x14ac:dyDescent="0.25">
      <c r="A4741">
        <v>695026</v>
      </c>
      <c r="B4741">
        <v>74</v>
      </c>
    </row>
    <row r="4742" spans="1:2" x14ac:dyDescent="0.25">
      <c r="A4742">
        <v>695027</v>
      </c>
      <c r="B4742">
        <v>77</v>
      </c>
    </row>
    <row r="4743" spans="1:2" x14ac:dyDescent="0.25">
      <c r="A4743">
        <v>695033</v>
      </c>
      <c r="B4743">
        <v>75</v>
      </c>
    </row>
    <row r="4744" spans="1:2" x14ac:dyDescent="0.25">
      <c r="A4744">
        <v>695034</v>
      </c>
      <c r="B4744">
        <v>75</v>
      </c>
    </row>
    <row r="4745" spans="1:2" x14ac:dyDescent="0.25">
      <c r="A4745">
        <v>695037</v>
      </c>
      <c r="B4745">
        <v>74</v>
      </c>
    </row>
    <row r="4746" spans="1:2" x14ac:dyDescent="0.25">
      <c r="A4746">
        <v>695038</v>
      </c>
      <c r="B4746">
        <v>76</v>
      </c>
    </row>
    <row r="4747" spans="1:2" x14ac:dyDescent="0.25">
      <c r="A4747">
        <v>695041</v>
      </c>
      <c r="B4747">
        <v>80</v>
      </c>
    </row>
    <row r="4748" spans="1:2" x14ac:dyDescent="0.25">
      <c r="A4748">
        <v>695049</v>
      </c>
      <c r="B4748">
        <v>72</v>
      </c>
    </row>
    <row r="4749" spans="1:2" x14ac:dyDescent="0.25">
      <c r="A4749">
        <v>695051</v>
      </c>
      <c r="B4749">
        <v>72</v>
      </c>
    </row>
    <row r="4750" spans="1:2" x14ac:dyDescent="0.25">
      <c r="A4750">
        <v>695057</v>
      </c>
      <c r="B4750">
        <v>74</v>
      </c>
    </row>
    <row r="4751" spans="1:2" x14ac:dyDescent="0.25">
      <c r="A4751">
        <v>695065</v>
      </c>
      <c r="B4751">
        <v>72</v>
      </c>
    </row>
    <row r="4752" spans="1:2" x14ac:dyDescent="0.25">
      <c r="A4752">
        <v>695066</v>
      </c>
      <c r="B4752">
        <v>76</v>
      </c>
    </row>
    <row r="4753" spans="1:2" x14ac:dyDescent="0.25">
      <c r="A4753">
        <v>695071</v>
      </c>
      <c r="B4753">
        <v>72</v>
      </c>
    </row>
    <row r="4754" spans="1:2" x14ac:dyDescent="0.25">
      <c r="A4754">
        <v>695072</v>
      </c>
      <c r="B4754">
        <v>76</v>
      </c>
    </row>
    <row r="4755" spans="1:2" x14ac:dyDescent="0.25">
      <c r="A4755">
        <v>695075</v>
      </c>
      <c r="B4755">
        <v>74</v>
      </c>
    </row>
    <row r="4756" spans="1:2" x14ac:dyDescent="0.25">
      <c r="A4756">
        <v>695076</v>
      </c>
      <c r="B4756">
        <v>74</v>
      </c>
    </row>
    <row r="4757" spans="1:2" x14ac:dyDescent="0.25">
      <c r="A4757">
        <v>695078</v>
      </c>
      <c r="B4757">
        <v>71</v>
      </c>
    </row>
    <row r="4758" spans="1:2" x14ac:dyDescent="0.25">
      <c r="A4758">
        <v>695079</v>
      </c>
      <c r="B4758">
        <v>72</v>
      </c>
    </row>
    <row r="4759" spans="1:2" x14ac:dyDescent="0.25">
      <c r="A4759">
        <v>695222</v>
      </c>
      <c r="B4759">
        <v>66</v>
      </c>
    </row>
    <row r="4760" spans="1:2" x14ac:dyDescent="0.25">
      <c r="A4760">
        <v>695223</v>
      </c>
      <c r="B4760">
        <v>73</v>
      </c>
    </row>
    <row r="4761" spans="1:2" x14ac:dyDescent="0.25">
      <c r="A4761">
        <v>695225</v>
      </c>
      <c r="B4761">
        <v>70</v>
      </c>
    </row>
    <row r="4762" spans="1:2" x14ac:dyDescent="0.25">
      <c r="A4762">
        <v>695227</v>
      </c>
      <c r="B4762">
        <v>70</v>
      </c>
    </row>
    <row r="4763" spans="1:2" x14ac:dyDescent="0.25">
      <c r="A4763">
        <v>695229</v>
      </c>
      <c r="B4763">
        <v>75</v>
      </c>
    </row>
    <row r="4764" spans="1:2" x14ac:dyDescent="0.25">
      <c r="A4764">
        <v>695231</v>
      </c>
      <c r="B4764">
        <v>76</v>
      </c>
    </row>
    <row r="4765" spans="1:2" x14ac:dyDescent="0.25">
      <c r="A4765">
        <v>695236</v>
      </c>
      <c r="B4765">
        <v>78</v>
      </c>
    </row>
    <row r="4766" spans="1:2" x14ac:dyDescent="0.25">
      <c r="A4766">
        <v>695239</v>
      </c>
      <c r="B4766">
        <v>75</v>
      </c>
    </row>
    <row r="4767" spans="1:2" x14ac:dyDescent="0.25">
      <c r="A4767">
        <v>695242</v>
      </c>
      <c r="B4767">
        <v>78</v>
      </c>
    </row>
    <row r="4768" spans="1:2" x14ac:dyDescent="0.25">
      <c r="A4768">
        <v>695243</v>
      </c>
      <c r="B4768">
        <v>77</v>
      </c>
    </row>
    <row r="4769" spans="1:2" x14ac:dyDescent="0.25">
      <c r="A4769">
        <v>695246</v>
      </c>
      <c r="B4769">
        <v>72</v>
      </c>
    </row>
    <row r="4770" spans="1:2" x14ac:dyDescent="0.25">
      <c r="A4770">
        <v>695247</v>
      </c>
      <c r="B4770">
        <v>75</v>
      </c>
    </row>
    <row r="4771" spans="1:2" x14ac:dyDescent="0.25">
      <c r="A4771">
        <v>695250</v>
      </c>
      <c r="B4771">
        <v>74</v>
      </c>
    </row>
    <row r="4772" spans="1:2" x14ac:dyDescent="0.25">
      <c r="A4772">
        <v>695252</v>
      </c>
      <c r="B4772">
        <v>77</v>
      </c>
    </row>
    <row r="4773" spans="1:2" x14ac:dyDescent="0.25">
      <c r="A4773">
        <v>695254</v>
      </c>
      <c r="B4773">
        <v>80</v>
      </c>
    </row>
    <row r="4774" spans="1:2" x14ac:dyDescent="0.25">
      <c r="A4774">
        <v>695255</v>
      </c>
      <c r="B4774">
        <v>73</v>
      </c>
    </row>
    <row r="4775" spans="1:2" x14ac:dyDescent="0.25">
      <c r="A4775">
        <v>695256</v>
      </c>
      <c r="B4775">
        <v>75</v>
      </c>
    </row>
    <row r="4776" spans="1:2" x14ac:dyDescent="0.25">
      <c r="A4776">
        <v>695265</v>
      </c>
      <c r="B4776">
        <v>74</v>
      </c>
    </row>
    <row r="4777" spans="1:2" x14ac:dyDescent="0.25">
      <c r="A4777">
        <v>695281</v>
      </c>
      <c r="B4777">
        <v>75</v>
      </c>
    </row>
    <row r="4778" spans="1:2" x14ac:dyDescent="0.25">
      <c r="A4778">
        <v>695283</v>
      </c>
      <c r="B4778">
        <v>76</v>
      </c>
    </row>
    <row r="4779" spans="1:2" x14ac:dyDescent="0.25">
      <c r="A4779">
        <v>695286</v>
      </c>
      <c r="B4779">
        <v>75</v>
      </c>
    </row>
    <row r="4780" spans="1:2" x14ac:dyDescent="0.25">
      <c r="A4780">
        <v>695293</v>
      </c>
      <c r="B4780">
        <v>73</v>
      </c>
    </row>
    <row r="4781" spans="1:2" x14ac:dyDescent="0.25">
      <c r="A4781">
        <v>695294</v>
      </c>
      <c r="B4781">
        <v>77</v>
      </c>
    </row>
    <row r="4782" spans="1:2" x14ac:dyDescent="0.25">
      <c r="A4782">
        <v>695296</v>
      </c>
      <c r="B4782">
        <v>71</v>
      </c>
    </row>
    <row r="4783" spans="1:2" x14ac:dyDescent="0.25">
      <c r="A4783">
        <v>695297</v>
      </c>
      <c r="B4783">
        <v>77</v>
      </c>
    </row>
    <row r="4784" spans="1:2" x14ac:dyDescent="0.25">
      <c r="A4784">
        <v>695307</v>
      </c>
      <c r="B4784">
        <v>71</v>
      </c>
    </row>
    <row r="4785" spans="1:2" x14ac:dyDescent="0.25">
      <c r="A4785">
        <v>695308</v>
      </c>
      <c r="B4785">
        <v>73</v>
      </c>
    </row>
    <row r="4786" spans="1:2" x14ac:dyDescent="0.25">
      <c r="A4786">
        <v>695312</v>
      </c>
      <c r="B4786">
        <v>70</v>
      </c>
    </row>
    <row r="4787" spans="1:2" x14ac:dyDescent="0.25">
      <c r="A4787">
        <v>695313</v>
      </c>
      <c r="B4787">
        <v>76</v>
      </c>
    </row>
    <row r="4788" spans="1:2" x14ac:dyDescent="0.25">
      <c r="A4788">
        <v>695316</v>
      </c>
      <c r="B4788">
        <v>75</v>
      </c>
    </row>
    <row r="4789" spans="1:2" x14ac:dyDescent="0.25">
      <c r="A4789">
        <v>695318</v>
      </c>
      <c r="B4789">
        <v>73</v>
      </c>
    </row>
    <row r="4790" spans="1:2" x14ac:dyDescent="0.25">
      <c r="A4790">
        <v>695327</v>
      </c>
      <c r="B4790">
        <v>73</v>
      </c>
    </row>
    <row r="4791" spans="1:2" x14ac:dyDescent="0.25">
      <c r="A4791">
        <v>695332</v>
      </c>
      <c r="B4791">
        <v>74</v>
      </c>
    </row>
    <row r="4792" spans="1:2" x14ac:dyDescent="0.25">
      <c r="A4792">
        <v>695342</v>
      </c>
      <c r="B4792">
        <v>72</v>
      </c>
    </row>
    <row r="4793" spans="1:2" x14ac:dyDescent="0.25">
      <c r="A4793">
        <v>695344</v>
      </c>
      <c r="B4793">
        <v>76</v>
      </c>
    </row>
    <row r="4794" spans="1:2" x14ac:dyDescent="0.25">
      <c r="A4794">
        <v>695345</v>
      </c>
      <c r="B4794">
        <v>76</v>
      </c>
    </row>
    <row r="4795" spans="1:2" x14ac:dyDescent="0.25">
      <c r="A4795">
        <v>695347</v>
      </c>
      <c r="B4795">
        <v>75</v>
      </c>
    </row>
    <row r="4796" spans="1:2" x14ac:dyDescent="0.25">
      <c r="A4796">
        <v>695351</v>
      </c>
      <c r="B4796">
        <v>74</v>
      </c>
    </row>
    <row r="4797" spans="1:2" x14ac:dyDescent="0.25">
      <c r="A4797">
        <v>695357</v>
      </c>
      <c r="B4797">
        <v>75</v>
      </c>
    </row>
    <row r="4798" spans="1:2" x14ac:dyDescent="0.25">
      <c r="A4798">
        <v>695360</v>
      </c>
      <c r="B4798">
        <v>70</v>
      </c>
    </row>
    <row r="4799" spans="1:2" x14ac:dyDescent="0.25">
      <c r="A4799">
        <v>695366</v>
      </c>
      <c r="B4799">
        <v>80</v>
      </c>
    </row>
    <row r="4800" spans="1:2" x14ac:dyDescent="0.25">
      <c r="A4800">
        <v>695368</v>
      </c>
      <c r="B4800">
        <v>76</v>
      </c>
    </row>
    <row r="4801" spans="1:2" x14ac:dyDescent="0.25">
      <c r="A4801">
        <v>695373</v>
      </c>
      <c r="B4801">
        <v>73</v>
      </c>
    </row>
    <row r="4802" spans="1:2" x14ac:dyDescent="0.25">
      <c r="A4802">
        <v>695377</v>
      </c>
      <c r="B4802">
        <v>72</v>
      </c>
    </row>
    <row r="4803" spans="1:2" x14ac:dyDescent="0.25">
      <c r="A4803">
        <v>695378</v>
      </c>
      <c r="B4803">
        <v>76</v>
      </c>
    </row>
    <row r="4804" spans="1:2" x14ac:dyDescent="0.25">
      <c r="A4804">
        <v>695380</v>
      </c>
      <c r="B4804">
        <v>73</v>
      </c>
    </row>
    <row r="4805" spans="1:2" x14ac:dyDescent="0.25">
      <c r="A4805">
        <v>695392</v>
      </c>
      <c r="B4805">
        <v>77</v>
      </c>
    </row>
    <row r="4806" spans="1:2" x14ac:dyDescent="0.25">
      <c r="A4806">
        <v>695398</v>
      </c>
      <c r="B4806">
        <v>73</v>
      </c>
    </row>
    <row r="4807" spans="1:2" x14ac:dyDescent="0.25">
      <c r="A4807">
        <v>695399</v>
      </c>
      <c r="B4807">
        <v>78</v>
      </c>
    </row>
    <row r="4808" spans="1:2" x14ac:dyDescent="0.25">
      <c r="A4808">
        <v>695401</v>
      </c>
      <c r="B4808">
        <v>76</v>
      </c>
    </row>
    <row r="4809" spans="1:2" x14ac:dyDescent="0.25">
      <c r="A4809">
        <v>695402</v>
      </c>
      <c r="B4809">
        <v>73</v>
      </c>
    </row>
    <row r="4810" spans="1:2" x14ac:dyDescent="0.25">
      <c r="A4810">
        <v>695403</v>
      </c>
      <c r="B4810">
        <v>74</v>
      </c>
    </row>
    <row r="4811" spans="1:2" x14ac:dyDescent="0.25">
      <c r="A4811">
        <v>695406</v>
      </c>
      <c r="B4811">
        <v>75</v>
      </c>
    </row>
    <row r="4812" spans="1:2" x14ac:dyDescent="0.25">
      <c r="A4812">
        <v>695411</v>
      </c>
      <c r="B4812">
        <v>69</v>
      </c>
    </row>
    <row r="4813" spans="1:2" x14ac:dyDescent="0.25">
      <c r="A4813">
        <v>695417</v>
      </c>
      <c r="B4813">
        <v>73</v>
      </c>
    </row>
    <row r="4814" spans="1:2" x14ac:dyDescent="0.25">
      <c r="A4814">
        <v>695418</v>
      </c>
      <c r="B4814">
        <v>75</v>
      </c>
    </row>
    <row r="4815" spans="1:2" x14ac:dyDescent="0.25">
      <c r="A4815">
        <v>695425</v>
      </c>
      <c r="B4815">
        <v>80</v>
      </c>
    </row>
    <row r="4816" spans="1:2" x14ac:dyDescent="0.25">
      <c r="A4816">
        <v>695445</v>
      </c>
      <c r="B4816">
        <v>72</v>
      </c>
    </row>
    <row r="4817" spans="1:2" x14ac:dyDescent="0.25">
      <c r="A4817">
        <v>695465</v>
      </c>
      <c r="B4817">
        <v>76</v>
      </c>
    </row>
    <row r="4818" spans="1:2" x14ac:dyDescent="0.25">
      <c r="A4818">
        <v>695466</v>
      </c>
      <c r="B4818">
        <v>77</v>
      </c>
    </row>
    <row r="4819" spans="1:2" x14ac:dyDescent="0.25">
      <c r="A4819">
        <v>695476</v>
      </c>
      <c r="B4819">
        <v>72</v>
      </c>
    </row>
    <row r="4820" spans="1:2" x14ac:dyDescent="0.25">
      <c r="A4820">
        <v>695479</v>
      </c>
      <c r="B4820">
        <v>71</v>
      </c>
    </row>
    <row r="4821" spans="1:2" x14ac:dyDescent="0.25">
      <c r="A4821">
        <v>695480</v>
      </c>
      <c r="B4821">
        <v>76</v>
      </c>
    </row>
    <row r="4822" spans="1:2" x14ac:dyDescent="0.25">
      <c r="A4822">
        <v>695485</v>
      </c>
      <c r="B4822">
        <v>71</v>
      </c>
    </row>
    <row r="4823" spans="1:2" x14ac:dyDescent="0.25">
      <c r="A4823">
        <v>695486</v>
      </c>
      <c r="B4823">
        <v>73</v>
      </c>
    </row>
    <row r="4824" spans="1:2" x14ac:dyDescent="0.25">
      <c r="A4824">
        <v>695498</v>
      </c>
      <c r="B4824">
        <v>74</v>
      </c>
    </row>
    <row r="4825" spans="1:2" x14ac:dyDescent="0.25">
      <c r="A4825">
        <v>695503</v>
      </c>
      <c r="B4825">
        <v>70</v>
      </c>
    </row>
    <row r="4826" spans="1:2" x14ac:dyDescent="0.25">
      <c r="A4826">
        <v>695505</v>
      </c>
      <c r="B4826">
        <v>76</v>
      </c>
    </row>
    <row r="4827" spans="1:2" x14ac:dyDescent="0.25">
      <c r="A4827">
        <v>695513</v>
      </c>
      <c r="B4827">
        <v>76</v>
      </c>
    </row>
    <row r="4828" spans="1:2" x14ac:dyDescent="0.25">
      <c r="A4828">
        <v>695518</v>
      </c>
      <c r="B4828">
        <v>80</v>
      </c>
    </row>
    <row r="4829" spans="1:2" x14ac:dyDescent="0.25">
      <c r="A4829">
        <v>695519</v>
      </c>
      <c r="B4829">
        <v>74</v>
      </c>
    </row>
    <row r="4830" spans="1:2" x14ac:dyDescent="0.25">
      <c r="A4830">
        <v>695534</v>
      </c>
      <c r="B4830">
        <v>73</v>
      </c>
    </row>
    <row r="4831" spans="1:2" x14ac:dyDescent="0.25">
      <c r="A4831">
        <v>695536</v>
      </c>
      <c r="B4831">
        <v>75</v>
      </c>
    </row>
    <row r="4832" spans="1:2" x14ac:dyDescent="0.25">
      <c r="A4832">
        <v>695546</v>
      </c>
      <c r="B4832">
        <v>73</v>
      </c>
    </row>
    <row r="4833" spans="1:2" x14ac:dyDescent="0.25">
      <c r="A4833">
        <v>695549</v>
      </c>
      <c r="B4833">
        <v>74</v>
      </c>
    </row>
    <row r="4834" spans="1:2" x14ac:dyDescent="0.25">
      <c r="A4834">
        <v>695551</v>
      </c>
      <c r="B4834">
        <v>74</v>
      </c>
    </row>
    <row r="4835" spans="1:2" x14ac:dyDescent="0.25">
      <c r="A4835">
        <v>695556</v>
      </c>
      <c r="B4835">
        <v>75</v>
      </c>
    </row>
    <row r="4836" spans="1:2" x14ac:dyDescent="0.25">
      <c r="A4836">
        <v>695563</v>
      </c>
      <c r="B4836">
        <v>74</v>
      </c>
    </row>
    <row r="4837" spans="1:2" x14ac:dyDescent="0.25">
      <c r="A4837">
        <v>695569</v>
      </c>
      <c r="B4837">
        <v>73</v>
      </c>
    </row>
    <row r="4838" spans="1:2" x14ac:dyDescent="0.25">
      <c r="A4838">
        <v>695572</v>
      </c>
      <c r="B4838">
        <v>74</v>
      </c>
    </row>
    <row r="4839" spans="1:2" x14ac:dyDescent="0.25">
      <c r="A4839">
        <v>695582</v>
      </c>
      <c r="B4839">
        <v>79</v>
      </c>
    </row>
    <row r="4840" spans="1:2" x14ac:dyDescent="0.25">
      <c r="A4840">
        <v>695589</v>
      </c>
      <c r="B4840">
        <v>73</v>
      </c>
    </row>
    <row r="4841" spans="1:2" x14ac:dyDescent="0.25">
      <c r="A4841">
        <v>695602</v>
      </c>
      <c r="B4841">
        <v>77</v>
      </c>
    </row>
    <row r="4842" spans="1:2" x14ac:dyDescent="0.25">
      <c r="A4842">
        <v>695609</v>
      </c>
      <c r="B4842">
        <v>76</v>
      </c>
    </row>
    <row r="4843" spans="1:2" x14ac:dyDescent="0.25">
      <c r="A4843">
        <v>695611</v>
      </c>
      <c r="B4843">
        <v>72</v>
      </c>
    </row>
    <row r="4844" spans="1:2" x14ac:dyDescent="0.25">
      <c r="A4844">
        <v>695618</v>
      </c>
      <c r="B4844">
        <v>75</v>
      </c>
    </row>
    <row r="4845" spans="1:2" x14ac:dyDescent="0.25">
      <c r="A4845">
        <v>695620</v>
      </c>
      <c r="B4845">
        <v>76</v>
      </c>
    </row>
    <row r="4846" spans="1:2" x14ac:dyDescent="0.25">
      <c r="A4846">
        <v>695640</v>
      </c>
      <c r="B4846">
        <v>75</v>
      </c>
    </row>
    <row r="4847" spans="1:2" x14ac:dyDescent="0.25">
      <c r="A4847">
        <v>695645</v>
      </c>
      <c r="B4847">
        <v>75</v>
      </c>
    </row>
    <row r="4848" spans="1:2" x14ac:dyDescent="0.25">
      <c r="A4848">
        <v>695646</v>
      </c>
      <c r="B4848">
        <v>75</v>
      </c>
    </row>
    <row r="4849" spans="1:2" x14ac:dyDescent="0.25">
      <c r="A4849">
        <v>695648</v>
      </c>
      <c r="B4849">
        <v>76</v>
      </c>
    </row>
    <row r="4850" spans="1:2" x14ac:dyDescent="0.25">
      <c r="A4850">
        <v>695649</v>
      </c>
      <c r="B4850">
        <v>73</v>
      </c>
    </row>
    <row r="4851" spans="1:2" x14ac:dyDescent="0.25">
      <c r="A4851">
        <v>695650</v>
      </c>
      <c r="B4851">
        <v>74</v>
      </c>
    </row>
    <row r="4852" spans="1:2" x14ac:dyDescent="0.25">
      <c r="A4852">
        <v>695651</v>
      </c>
      <c r="B4852">
        <v>71</v>
      </c>
    </row>
    <row r="4853" spans="1:2" x14ac:dyDescent="0.25">
      <c r="A4853">
        <v>695656</v>
      </c>
      <c r="B4853">
        <v>77</v>
      </c>
    </row>
    <row r="4854" spans="1:2" x14ac:dyDescent="0.25">
      <c r="A4854">
        <v>695661</v>
      </c>
      <c r="B4854">
        <v>75</v>
      </c>
    </row>
    <row r="4855" spans="1:2" x14ac:dyDescent="0.25">
      <c r="A4855">
        <v>695662</v>
      </c>
      <c r="B4855">
        <v>70</v>
      </c>
    </row>
    <row r="4856" spans="1:2" x14ac:dyDescent="0.25">
      <c r="A4856">
        <v>695667</v>
      </c>
      <c r="B4856">
        <v>75</v>
      </c>
    </row>
    <row r="4857" spans="1:2" x14ac:dyDescent="0.25">
      <c r="A4857">
        <v>695672</v>
      </c>
      <c r="B4857">
        <v>74</v>
      </c>
    </row>
    <row r="4858" spans="1:2" x14ac:dyDescent="0.25">
      <c r="A4858">
        <v>695675</v>
      </c>
      <c r="B4858">
        <v>71</v>
      </c>
    </row>
    <row r="4859" spans="1:2" x14ac:dyDescent="0.25">
      <c r="A4859">
        <v>695680</v>
      </c>
      <c r="B4859">
        <v>76</v>
      </c>
    </row>
    <row r="4860" spans="1:2" x14ac:dyDescent="0.25">
      <c r="A4860">
        <v>695684</v>
      </c>
      <c r="B4860">
        <v>75</v>
      </c>
    </row>
    <row r="4861" spans="1:2" x14ac:dyDescent="0.25">
      <c r="A4861">
        <v>695689</v>
      </c>
      <c r="B4861">
        <v>75</v>
      </c>
    </row>
    <row r="4862" spans="1:2" x14ac:dyDescent="0.25">
      <c r="A4862">
        <v>695693</v>
      </c>
      <c r="B4862">
        <v>75</v>
      </c>
    </row>
    <row r="4863" spans="1:2" x14ac:dyDescent="0.25">
      <c r="A4863">
        <v>695695</v>
      </c>
      <c r="B4863">
        <v>74</v>
      </c>
    </row>
    <row r="4864" spans="1:2" x14ac:dyDescent="0.25">
      <c r="A4864">
        <v>695704</v>
      </c>
      <c r="B4864">
        <v>74</v>
      </c>
    </row>
    <row r="4865" spans="1:2" x14ac:dyDescent="0.25">
      <c r="A4865">
        <v>695705</v>
      </c>
      <c r="B4865">
        <v>76</v>
      </c>
    </row>
    <row r="4866" spans="1:2" x14ac:dyDescent="0.25">
      <c r="A4866">
        <v>695711</v>
      </c>
      <c r="B4866">
        <v>72</v>
      </c>
    </row>
    <row r="4867" spans="1:2" x14ac:dyDescent="0.25">
      <c r="A4867">
        <v>695714</v>
      </c>
      <c r="B4867">
        <v>73</v>
      </c>
    </row>
    <row r="4868" spans="1:2" x14ac:dyDescent="0.25">
      <c r="A4868">
        <v>695717</v>
      </c>
      <c r="B4868">
        <v>77</v>
      </c>
    </row>
    <row r="4869" spans="1:2" x14ac:dyDescent="0.25">
      <c r="A4869">
        <v>695719</v>
      </c>
      <c r="B4869">
        <v>74</v>
      </c>
    </row>
    <row r="4870" spans="1:2" x14ac:dyDescent="0.25">
      <c r="A4870">
        <v>695721</v>
      </c>
      <c r="B4870">
        <v>72</v>
      </c>
    </row>
    <row r="4871" spans="1:2" x14ac:dyDescent="0.25">
      <c r="A4871">
        <v>695727</v>
      </c>
      <c r="B4871">
        <v>76</v>
      </c>
    </row>
    <row r="4872" spans="1:2" x14ac:dyDescent="0.25">
      <c r="A4872">
        <v>695736</v>
      </c>
      <c r="B4872">
        <v>75</v>
      </c>
    </row>
    <row r="4873" spans="1:2" x14ac:dyDescent="0.25">
      <c r="A4873">
        <v>695740</v>
      </c>
      <c r="B4873">
        <v>73</v>
      </c>
    </row>
    <row r="4874" spans="1:2" x14ac:dyDescent="0.25">
      <c r="A4874">
        <v>695741</v>
      </c>
      <c r="B4874">
        <v>73</v>
      </c>
    </row>
    <row r="4875" spans="1:2" x14ac:dyDescent="0.25">
      <c r="A4875">
        <v>695743</v>
      </c>
      <c r="B4875">
        <v>73</v>
      </c>
    </row>
    <row r="4876" spans="1:2" x14ac:dyDescent="0.25">
      <c r="A4876">
        <v>695746</v>
      </c>
      <c r="B4876">
        <v>73</v>
      </c>
    </row>
    <row r="4877" spans="1:2" x14ac:dyDescent="0.25">
      <c r="A4877">
        <v>695747</v>
      </c>
      <c r="B4877">
        <v>74</v>
      </c>
    </row>
    <row r="4878" spans="1:2" x14ac:dyDescent="0.25">
      <c r="A4878">
        <v>695752</v>
      </c>
      <c r="B4878">
        <v>72</v>
      </c>
    </row>
    <row r="4879" spans="1:2" x14ac:dyDescent="0.25">
      <c r="A4879">
        <v>695757</v>
      </c>
      <c r="B4879">
        <v>74</v>
      </c>
    </row>
    <row r="4880" spans="1:2" x14ac:dyDescent="0.25">
      <c r="A4880">
        <v>695761</v>
      </c>
      <c r="B4880">
        <v>75</v>
      </c>
    </row>
    <row r="4881" spans="1:2" x14ac:dyDescent="0.25">
      <c r="A4881">
        <v>695765</v>
      </c>
      <c r="B4881">
        <v>76</v>
      </c>
    </row>
    <row r="4882" spans="1:2" x14ac:dyDescent="0.25">
      <c r="A4882">
        <v>695766</v>
      </c>
      <c r="B4882">
        <v>74</v>
      </c>
    </row>
    <row r="4883" spans="1:2" x14ac:dyDescent="0.25">
      <c r="A4883">
        <v>695769</v>
      </c>
      <c r="B4883">
        <v>74</v>
      </c>
    </row>
    <row r="4884" spans="1:2" x14ac:dyDescent="0.25">
      <c r="A4884">
        <v>695771</v>
      </c>
      <c r="B4884">
        <v>76</v>
      </c>
    </row>
    <row r="4885" spans="1:2" x14ac:dyDescent="0.25">
      <c r="A4885">
        <v>695775</v>
      </c>
      <c r="B4885">
        <v>78</v>
      </c>
    </row>
    <row r="4886" spans="1:2" x14ac:dyDescent="0.25">
      <c r="A4886">
        <v>695776</v>
      </c>
      <c r="B4886">
        <v>75</v>
      </c>
    </row>
    <row r="4887" spans="1:2" x14ac:dyDescent="0.25">
      <c r="A4887">
        <v>695777</v>
      </c>
      <c r="B4887">
        <v>70</v>
      </c>
    </row>
    <row r="4888" spans="1:2" x14ac:dyDescent="0.25">
      <c r="A4888">
        <v>695778</v>
      </c>
      <c r="B4888">
        <v>77</v>
      </c>
    </row>
    <row r="4889" spans="1:2" x14ac:dyDescent="0.25">
      <c r="A4889">
        <v>695787</v>
      </c>
      <c r="B4889">
        <v>75</v>
      </c>
    </row>
    <row r="4890" spans="1:2" x14ac:dyDescent="0.25">
      <c r="A4890">
        <v>695835</v>
      </c>
      <c r="B4890">
        <v>75</v>
      </c>
    </row>
    <row r="4891" spans="1:2" x14ac:dyDescent="0.25">
      <c r="A4891">
        <v>695865</v>
      </c>
      <c r="B4891">
        <v>76</v>
      </c>
    </row>
    <row r="4892" spans="1:2" x14ac:dyDescent="0.25">
      <c r="A4892">
        <v>695870</v>
      </c>
      <c r="B4892">
        <v>76</v>
      </c>
    </row>
    <row r="4893" spans="1:2" x14ac:dyDescent="0.25">
      <c r="A4893">
        <v>695871</v>
      </c>
      <c r="B4893">
        <v>69</v>
      </c>
    </row>
    <row r="4894" spans="1:2" x14ac:dyDescent="0.25">
      <c r="A4894">
        <v>695900</v>
      </c>
      <c r="B4894">
        <v>78</v>
      </c>
    </row>
    <row r="4895" spans="1:2" x14ac:dyDescent="0.25">
      <c r="A4895">
        <v>695935</v>
      </c>
      <c r="B4895">
        <v>74</v>
      </c>
    </row>
    <row r="4896" spans="1:2" x14ac:dyDescent="0.25">
      <c r="A4896">
        <v>695946</v>
      </c>
      <c r="B4896">
        <v>73</v>
      </c>
    </row>
    <row r="4897" spans="1:2" x14ac:dyDescent="0.25">
      <c r="A4897">
        <v>695950</v>
      </c>
      <c r="B4897">
        <v>74</v>
      </c>
    </row>
    <row r="4898" spans="1:2" x14ac:dyDescent="0.25">
      <c r="A4898">
        <v>695955</v>
      </c>
      <c r="B4898">
        <v>76</v>
      </c>
    </row>
    <row r="4899" spans="1:2" x14ac:dyDescent="0.25">
      <c r="A4899">
        <v>695960</v>
      </c>
      <c r="B4899">
        <v>77</v>
      </c>
    </row>
    <row r="4900" spans="1:2" x14ac:dyDescent="0.25">
      <c r="A4900">
        <v>695972</v>
      </c>
      <c r="B4900">
        <v>73</v>
      </c>
    </row>
    <row r="4901" spans="1:2" x14ac:dyDescent="0.25">
      <c r="A4901">
        <v>695973</v>
      </c>
      <c r="B4901">
        <v>74</v>
      </c>
    </row>
    <row r="4902" spans="1:2" x14ac:dyDescent="0.25">
      <c r="A4902">
        <v>695975</v>
      </c>
      <c r="B4902">
        <v>72</v>
      </c>
    </row>
    <row r="4903" spans="1:2" x14ac:dyDescent="0.25">
      <c r="A4903">
        <v>695985</v>
      </c>
      <c r="B4903">
        <v>69</v>
      </c>
    </row>
    <row r="4904" spans="1:2" x14ac:dyDescent="0.25">
      <c r="A4904">
        <v>695990</v>
      </c>
      <c r="B4904">
        <v>74</v>
      </c>
    </row>
    <row r="4905" spans="1:2" x14ac:dyDescent="0.25">
      <c r="A4905">
        <v>695995</v>
      </c>
      <c r="B4905">
        <v>74</v>
      </c>
    </row>
    <row r="4906" spans="1:2" x14ac:dyDescent="0.25">
      <c r="A4906">
        <v>695996</v>
      </c>
      <c r="B4906">
        <v>76</v>
      </c>
    </row>
    <row r="4907" spans="1:2" x14ac:dyDescent="0.25">
      <c r="A4907">
        <v>696001</v>
      </c>
      <c r="B4907">
        <v>77</v>
      </c>
    </row>
    <row r="4908" spans="1:2" x14ac:dyDescent="0.25">
      <c r="A4908">
        <v>696005</v>
      </c>
      <c r="B4908">
        <v>74</v>
      </c>
    </row>
    <row r="4909" spans="1:2" x14ac:dyDescent="0.25">
      <c r="A4909">
        <v>696010</v>
      </c>
      <c r="B4909">
        <v>74</v>
      </c>
    </row>
    <row r="4910" spans="1:2" x14ac:dyDescent="0.25">
      <c r="A4910">
        <v>696035</v>
      </c>
      <c r="B4910">
        <v>73</v>
      </c>
    </row>
    <row r="4911" spans="1:2" x14ac:dyDescent="0.25">
      <c r="A4911">
        <v>696036</v>
      </c>
      <c r="B4911">
        <v>75</v>
      </c>
    </row>
    <row r="4912" spans="1:2" x14ac:dyDescent="0.25">
      <c r="A4912">
        <v>696037</v>
      </c>
      <c r="B4912">
        <v>71</v>
      </c>
    </row>
    <row r="4913" spans="1:2" x14ac:dyDescent="0.25">
      <c r="A4913">
        <v>696040</v>
      </c>
      <c r="B4913">
        <v>74</v>
      </c>
    </row>
    <row r="4914" spans="1:2" x14ac:dyDescent="0.25">
      <c r="A4914">
        <v>696059</v>
      </c>
      <c r="B4914">
        <v>73</v>
      </c>
    </row>
    <row r="4915" spans="1:2" x14ac:dyDescent="0.25">
      <c r="A4915">
        <v>696062</v>
      </c>
      <c r="B4915">
        <v>75</v>
      </c>
    </row>
    <row r="4916" spans="1:2" x14ac:dyDescent="0.25">
      <c r="A4916">
        <v>696063</v>
      </c>
      <c r="B4916">
        <v>79</v>
      </c>
    </row>
    <row r="4917" spans="1:2" x14ac:dyDescent="0.25">
      <c r="A4917">
        <v>696064</v>
      </c>
      <c r="B4917">
        <v>73</v>
      </c>
    </row>
    <row r="4918" spans="1:2" x14ac:dyDescent="0.25">
      <c r="A4918">
        <v>696070</v>
      </c>
      <c r="B4918">
        <v>74</v>
      </c>
    </row>
    <row r="4919" spans="1:2" x14ac:dyDescent="0.25">
      <c r="A4919">
        <v>696075</v>
      </c>
      <c r="B4919">
        <v>72</v>
      </c>
    </row>
    <row r="4920" spans="1:2" x14ac:dyDescent="0.25">
      <c r="A4920">
        <v>696085</v>
      </c>
      <c r="B4920">
        <v>77</v>
      </c>
    </row>
    <row r="4921" spans="1:2" x14ac:dyDescent="0.25">
      <c r="A4921">
        <v>696086</v>
      </c>
      <c r="B4921">
        <v>73</v>
      </c>
    </row>
    <row r="4922" spans="1:2" x14ac:dyDescent="0.25">
      <c r="A4922">
        <v>696088</v>
      </c>
      <c r="B4922">
        <v>76</v>
      </c>
    </row>
    <row r="4923" spans="1:2" x14ac:dyDescent="0.25">
      <c r="A4923">
        <v>696091</v>
      </c>
      <c r="B4923">
        <v>71</v>
      </c>
    </row>
    <row r="4924" spans="1:2" x14ac:dyDescent="0.25">
      <c r="A4924">
        <v>696095</v>
      </c>
      <c r="B4924">
        <v>74</v>
      </c>
    </row>
    <row r="4925" spans="1:2" x14ac:dyDescent="0.25">
      <c r="A4925">
        <v>696098</v>
      </c>
      <c r="B4925">
        <v>70</v>
      </c>
    </row>
    <row r="4926" spans="1:2" x14ac:dyDescent="0.25">
      <c r="A4926">
        <v>696131</v>
      </c>
      <c r="B4926">
        <v>75</v>
      </c>
    </row>
    <row r="4927" spans="1:2" x14ac:dyDescent="0.25">
      <c r="A4927">
        <v>696136</v>
      </c>
      <c r="B4927">
        <v>75</v>
      </c>
    </row>
    <row r="4928" spans="1:2" x14ac:dyDescent="0.25">
      <c r="A4928">
        <v>696143</v>
      </c>
      <c r="B4928">
        <v>77</v>
      </c>
    </row>
    <row r="4929" spans="1:2" x14ac:dyDescent="0.25">
      <c r="A4929">
        <v>696146</v>
      </c>
      <c r="B4929">
        <v>75</v>
      </c>
    </row>
    <row r="4930" spans="1:2" x14ac:dyDescent="0.25">
      <c r="A4930">
        <v>696147</v>
      </c>
      <c r="B4930">
        <v>73</v>
      </c>
    </row>
    <row r="4931" spans="1:2" x14ac:dyDescent="0.25">
      <c r="A4931">
        <v>696148</v>
      </c>
      <c r="B4931">
        <v>75</v>
      </c>
    </row>
    <row r="4932" spans="1:2" x14ac:dyDescent="0.25">
      <c r="A4932">
        <v>696149</v>
      </c>
      <c r="B4932">
        <v>74</v>
      </c>
    </row>
    <row r="4933" spans="1:2" x14ac:dyDescent="0.25">
      <c r="A4933">
        <v>696150</v>
      </c>
      <c r="B4933">
        <v>73</v>
      </c>
    </row>
    <row r="4934" spans="1:2" x14ac:dyDescent="0.25">
      <c r="A4934">
        <v>696155</v>
      </c>
      <c r="B4934">
        <v>73</v>
      </c>
    </row>
    <row r="4935" spans="1:2" x14ac:dyDescent="0.25">
      <c r="A4935">
        <v>696160</v>
      </c>
      <c r="B4935">
        <v>72</v>
      </c>
    </row>
    <row r="4936" spans="1:2" x14ac:dyDescent="0.25">
      <c r="A4936">
        <v>696263</v>
      </c>
      <c r="B4936">
        <v>75</v>
      </c>
    </row>
    <row r="4937" spans="1:2" x14ac:dyDescent="0.25">
      <c r="A4937">
        <v>696272</v>
      </c>
      <c r="B4937">
        <v>73</v>
      </c>
    </row>
    <row r="4938" spans="1:2" x14ac:dyDescent="0.25">
      <c r="A4938">
        <v>696275</v>
      </c>
      <c r="B4938">
        <v>80</v>
      </c>
    </row>
    <row r="4939" spans="1:2" x14ac:dyDescent="0.25">
      <c r="A4939">
        <v>696276</v>
      </c>
      <c r="B4939">
        <v>73</v>
      </c>
    </row>
    <row r="4940" spans="1:2" x14ac:dyDescent="0.25">
      <c r="A4940">
        <v>696277</v>
      </c>
      <c r="B4940">
        <v>72</v>
      </c>
    </row>
    <row r="4941" spans="1:2" x14ac:dyDescent="0.25">
      <c r="A4941">
        <v>696280</v>
      </c>
      <c r="B4941">
        <v>80</v>
      </c>
    </row>
    <row r="4942" spans="1:2" x14ac:dyDescent="0.25">
      <c r="A4942">
        <v>696287</v>
      </c>
      <c r="B4942">
        <v>73</v>
      </c>
    </row>
    <row r="4943" spans="1:2" x14ac:dyDescent="0.25">
      <c r="A4943">
        <v>696290</v>
      </c>
      <c r="B4943">
        <v>75</v>
      </c>
    </row>
    <row r="4944" spans="1:2" x14ac:dyDescent="0.25">
      <c r="A4944">
        <v>696488</v>
      </c>
      <c r="B4944">
        <v>76</v>
      </c>
    </row>
    <row r="4945" spans="1:2" x14ac:dyDescent="0.25">
      <c r="A4945">
        <v>696489</v>
      </c>
      <c r="B4945">
        <v>72</v>
      </c>
    </row>
    <row r="4946" spans="1:2" x14ac:dyDescent="0.25">
      <c r="A4946">
        <v>696491</v>
      </c>
      <c r="B4946">
        <v>75</v>
      </c>
    </row>
    <row r="4947" spans="1:2" x14ac:dyDescent="0.25">
      <c r="A4947">
        <v>696492</v>
      </c>
      <c r="B4947">
        <v>75</v>
      </c>
    </row>
    <row r="4948" spans="1:2" x14ac:dyDescent="0.25">
      <c r="A4948">
        <v>696505</v>
      </c>
      <c r="B4948">
        <v>76</v>
      </c>
    </row>
    <row r="4949" spans="1:2" x14ac:dyDescent="0.25">
      <c r="A4949">
        <v>696508</v>
      </c>
      <c r="B4949">
        <v>75</v>
      </c>
    </row>
    <row r="4950" spans="1:2" x14ac:dyDescent="0.25">
      <c r="A4950">
        <v>696511</v>
      </c>
      <c r="B4950">
        <v>72</v>
      </c>
    </row>
    <row r="4951" spans="1:2" x14ac:dyDescent="0.25">
      <c r="A4951">
        <v>696516</v>
      </c>
      <c r="B4951">
        <v>76</v>
      </c>
    </row>
    <row r="4952" spans="1:2" x14ac:dyDescent="0.25">
      <c r="A4952">
        <v>696519</v>
      </c>
      <c r="B4952">
        <v>76</v>
      </c>
    </row>
    <row r="4953" spans="1:2" x14ac:dyDescent="0.25">
      <c r="A4953">
        <v>696522</v>
      </c>
      <c r="B4953">
        <v>72</v>
      </c>
    </row>
    <row r="4954" spans="1:2" x14ac:dyDescent="0.25">
      <c r="A4954">
        <v>696524</v>
      </c>
      <c r="B4954">
        <v>74</v>
      </c>
    </row>
    <row r="4955" spans="1:2" x14ac:dyDescent="0.25">
      <c r="A4955">
        <v>696526</v>
      </c>
      <c r="B4955">
        <v>74</v>
      </c>
    </row>
    <row r="4956" spans="1:2" x14ac:dyDescent="0.25">
      <c r="A4956">
        <v>697771</v>
      </c>
      <c r="B4956">
        <v>73</v>
      </c>
    </row>
    <row r="4957" spans="1:2" x14ac:dyDescent="0.25">
      <c r="A4957">
        <v>697795</v>
      </c>
      <c r="B4957">
        <v>72</v>
      </c>
    </row>
    <row r="4958" spans="1:2" x14ac:dyDescent="0.25">
      <c r="A4958">
        <v>697811</v>
      </c>
      <c r="B4958">
        <v>77</v>
      </c>
    </row>
    <row r="4959" spans="1:2" x14ac:dyDescent="0.25">
      <c r="A4959">
        <v>697812</v>
      </c>
      <c r="B4959">
        <v>78</v>
      </c>
    </row>
    <row r="4960" spans="1:2" x14ac:dyDescent="0.25">
      <c r="A4960">
        <v>697813</v>
      </c>
      <c r="B4960">
        <v>73</v>
      </c>
    </row>
    <row r="4961" spans="1:2" x14ac:dyDescent="0.25">
      <c r="A4961">
        <v>697814</v>
      </c>
      <c r="B4961">
        <v>74</v>
      </c>
    </row>
    <row r="4962" spans="1:2" x14ac:dyDescent="0.25">
      <c r="A4962">
        <v>698588</v>
      </c>
      <c r="B4962">
        <v>74</v>
      </c>
    </row>
    <row r="4963" spans="1:2" x14ac:dyDescent="0.25">
      <c r="A4963">
        <v>698785</v>
      </c>
      <c r="B4963">
        <v>72</v>
      </c>
    </row>
    <row r="4964" spans="1:2" x14ac:dyDescent="0.25">
      <c r="A4964">
        <v>698835</v>
      </c>
      <c r="B4964">
        <v>73</v>
      </c>
    </row>
    <row r="4965" spans="1:2" x14ac:dyDescent="0.25">
      <c r="A4965">
        <v>698845</v>
      </c>
      <c r="B4965">
        <v>74</v>
      </c>
    </row>
    <row r="4966" spans="1:2" x14ac:dyDescent="0.25">
      <c r="A4966">
        <v>698860</v>
      </c>
      <c r="B4966">
        <v>81</v>
      </c>
    </row>
    <row r="4967" spans="1:2" x14ac:dyDescent="0.25">
      <c r="A4967">
        <v>698866</v>
      </c>
      <c r="B4967">
        <v>72</v>
      </c>
    </row>
    <row r="4968" spans="1:2" x14ac:dyDescent="0.25">
      <c r="A4968">
        <v>698875</v>
      </c>
      <c r="B4968">
        <v>73</v>
      </c>
    </row>
    <row r="4969" spans="1:2" x14ac:dyDescent="0.25">
      <c r="A4969">
        <v>698880</v>
      </c>
      <c r="B4969">
        <v>68</v>
      </c>
    </row>
    <row r="4970" spans="1:2" x14ac:dyDescent="0.25">
      <c r="A4970">
        <v>698892</v>
      </c>
      <c r="B4970">
        <v>72</v>
      </c>
    </row>
    <row r="4971" spans="1:2" x14ac:dyDescent="0.25">
      <c r="A4971">
        <v>698900</v>
      </c>
      <c r="B4971">
        <v>77</v>
      </c>
    </row>
    <row r="4972" spans="1:2" x14ac:dyDescent="0.25">
      <c r="A4972">
        <v>698903</v>
      </c>
      <c r="B4972">
        <v>72</v>
      </c>
    </row>
    <row r="4973" spans="1:2" x14ac:dyDescent="0.25">
      <c r="A4973">
        <v>698926</v>
      </c>
      <c r="B4973">
        <v>71</v>
      </c>
    </row>
    <row r="4974" spans="1:2" x14ac:dyDescent="0.25">
      <c r="A4974">
        <v>698927</v>
      </c>
      <c r="B4974">
        <v>71</v>
      </c>
    </row>
    <row r="4975" spans="1:2" x14ac:dyDescent="0.25">
      <c r="A4975">
        <v>698932</v>
      </c>
      <c r="B4975">
        <v>75</v>
      </c>
    </row>
    <row r="4976" spans="1:2" x14ac:dyDescent="0.25">
      <c r="A4976">
        <v>698934</v>
      </c>
      <c r="B4976">
        <v>74</v>
      </c>
    </row>
    <row r="4977" spans="1:2" x14ac:dyDescent="0.25">
      <c r="A4977">
        <v>698935</v>
      </c>
      <c r="B4977">
        <v>71</v>
      </c>
    </row>
    <row r="4978" spans="1:2" x14ac:dyDescent="0.25">
      <c r="A4978">
        <v>698938</v>
      </c>
      <c r="B4978">
        <v>71</v>
      </c>
    </row>
    <row r="4979" spans="1:2" x14ac:dyDescent="0.25">
      <c r="A4979">
        <v>698939</v>
      </c>
      <c r="B4979">
        <v>70</v>
      </c>
    </row>
    <row r="4980" spans="1:2" x14ac:dyDescent="0.25">
      <c r="A4980">
        <v>698940</v>
      </c>
      <c r="B4980">
        <v>71</v>
      </c>
    </row>
    <row r="4981" spans="1:2" x14ac:dyDescent="0.25">
      <c r="A4981">
        <v>698942</v>
      </c>
      <c r="B4981">
        <v>71</v>
      </c>
    </row>
    <row r="4982" spans="1:2" x14ac:dyDescent="0.25">
      <c r="A4982">
        <v>698944</v>
      </c>
      <c r="B4982">
        <v>73</v>
      </c>
    </row>
    <row r="4983" spans="1:2" x14ac:dyDescent="0.25">
      <c r="A4983">
        <v>698946</v>
      </c>
      <c r="B4983">
        <v>71</v>
      </c>
    </row>
    <row r="4984" spans="1:2" x14ac:dyDescent="0.25">
      <c r="A4984">
        <v>698950</v>
      </c>
      <c r="B4984">
        <v>73</v>
      </c>
    </row>
    <row r="4985" spans="1:2" x14ac:dyDescent="0.25">
      <c r="A4985">
        <v>698957</v>
      </c>
      <c r="B4985">
        <v>73</v>
      </c>
    </row>
    <row r="4986" spans="1:2" x14ac:dyDescent="0.25">
      <c r="A4986">
        <v>698959</v>
      </c>
      <c r="B4986">
        <v>78</v>
      </c>
    </row>
    <row r="4987" spans="1:2" x14ac:dyDescent="0.25">
      <c r="A4987">
        <v>698962</v>
      </c>
      <c r="B4987">
        <v>72</v>
      </c>
    </row>
    <row r="4988" spans="1:2" x14ac:dyDescent="0.25">
      <c r="A4988">
        <v>698965</v>
      </c>
      <c r="B4988">
        <v>74</v>
      </c>
    </row>
    <row r="4989" spans="1:2" x14ac:dyDescent="0.25">
      <c r="A4989">
        <v>698968</v>
      </c>
      <c r="B4989">
        <v>72</v>
      </c>
    </row>
    <row r="4990" spans="1:2" x14ac:dyDescent="0.25">
      <c r="A4990">
        <v>698974</v>
      </c>
      <c r="B4990">
        <v>75</v>
      </c>
    </row>
    <row r="4991" spans="1:2" x14ac:dyDescent="0.25">
      <c r="A4991">
        <v>698978</v>
      </c>
      <c r="B4991">
        <v>75</v>
      </c>
    </row>
    <row r="4992" spans="1:2" x14ac:dyDescent="0.25">
      <c r="A4992">
        <v>698981</v>
      </c>
      <c r="B4992">
        <v>73</v>
      </c>
    </row>
    <row r="4993" spans="1:2" x14ac:dyDescent="0.25">
      <c r="A4993">
        <v>698982</v>
      </c>
      <c r="B4993">
        <v>75</v>
      </c>
    </row>
    <row r="4994" spans="1:2" x14ac:dyDescent="0.25">
      <c r="A4994">
        <v>698985</v>
      </c>
      <c r="B4994">
        <v>75</v>
      </c>
    </row>
    <row r="4995" spans="1:2" x14ac:dyDescent="0.25">
      <c r="A4995">
        <v>698986</v>
      </c>
      <c r="B4995">
        <v>73</v>
      </c>
    </row>
    <row r="4996" spans="1:2" x14ac:dyDescent="0.25">
      <c r="A4996">
        <v>698987</v>
      </c>
      <c r="B4996">
        <v>74</v>
      </c>
    </row>
    <row r="4997" spans="1:2" x14ac:dyDescent="0.25">
      <c r="A4997">
        <v>698988</v>
      </c>
      <c r="B4997">
        <v>75</v>
      </c>
    </row>
    <row r="4998" spans="1:2" x14ac:dyDescent="0.25">
      <c r="A4998">
        <v>698989</v>
      </c>
      <c r="B4998">
        <v>72</v>
      </c>
    </row>
    <row r="4999" spans="1:2" x14ac:dyDescent="0.25">
      <c r="A4999">
        <v>698995</v>
      </c>
      <c r="B4999">
        <v>70</v>
      </c>
    </row>
    <row r="5000" spans="1:2" x14ac:dyDescent="0.25">
      <c r="A5000">
        <v>698998</v>
      </c>
      <c r="B5000">
        <v>70</v>
      </c>
    </row>
    <row r="5001" spans="1:2" x14ac:dyDescent="0.25">
      <c r="A5001">
        <v>699004</v>
      </c>
      <c r="B5001">
        <v>76</v>
      </c>
    </row>
    <row r="5002" spans="1:2" x14ac:dyDescent="0.25">
      <c r="A5002">
        <v>699008</v>
      </c>
      <c r="B5002">
        <v>70</v>
      </c>
    </row>
    <row r="5003" spans="1:2" x14ac:dyDescent="0.25">
      <c r="A5003">
        <v>699010</v>
      </c>
      <c r="B5003">
        <v>74</v>
      </c>
    </row>
    <row r="5004" spans="1:2" x14ac:dyDescent="0.25">
      <c r="A5004">
        <v>699011</v>
      </c>
      <c r="B5004">
        <v>72</v>
      </c>
    </row>
    <row r="5005" spans="1:2" x14ac:dyDescent="0.25">
      <c r="A5005">
        <v>699018</v>
      </c>
      <c r="B5005">
        <v>74</v>
      </c>
    </row>
    <row r="5006" spans="1:2" x14ac:dyDescent="0.25">
      <c r="A5006">
        <v>699022</v>
      </c>
      <c r="B5006">
        <v>76</v>
      </c>
    </row>
    <row r="5007" spans="1:2" x14ac:dyDescent="0.25">
      <c r="A5007">
        <v>699032</v>
      </c>
      <c r="B5007">
        <v>72</v>
      </c>
    </row>
    <row r="5008" spans="1:2" x14ac:dyDescent="0.25">
      <c r="A5008">
        <v>699035</v>
      </c>
      <c r="B5008">
        <v>72</v>
      </c>
    </row>
    <row r="5009" spans="1:2" x14ac:dyDescent="0.25">
      <c r="A5009">
        <v>699041</v>
      </c>
      <c r="B5009">
        <v>74</v>
      </c>
    </row>
    <row r="5010" spans="1:2" x14ac:dyDescent="0.25">
      <c r="A5010">
        <v>699043</v>
      </c>
      <c r="B5010">
        <v>68</v>
      </c>
    </row>
    <row r="5011" spans="1:2" x14ac:dyDescent="0.25">
      <c r="A5011">
        <v>699044</v>
      </c>
      <c r="B5011">
        <v>73</v>
      </c>
    </row>
    <row r="5012" spans="1:2" x14ac:dyDescent="0.25">
      <c r="A5012">
        <v>699054</v>
      </c>
      <c r="B5012">
        <v>73</v>
      </c>
    </row>
    <row r="5013" spans="1:2" x14ac:dyDescent="0.25">
      <c r="A5013">
        <v>699059</v>
      </c>
      <c r="B5013">
        <v>74</v>
      </c>
    </row>
    <row r="5014" spans="1:2" x14ac:dyDescent="0.25">
      <c r="A5014">
        <v>699060</v>
      </c>
      <c r="B5014">
        <v>72</v>
      </c>
    </row>
    <row r="5015" spans="1:2" x14ac:dyDescent="0.25">
      <c r="A5015">
        <v>699062</v>
      </c>
      <c r="B5015">
        <v>76</v>
      </c>
    </row>
    <row r="5016" spans="1:2" x14ac:dyDescent="0.25">
      <c r="A5016">
        <v>699063</v>
      </c>
      <c r="B5016">
        <v>76</v>
      </c>
    </row>
    <row r="5017" spans="1:2" x14ac:dyDescent="0.25">
      <c r="A5017">
        <v>699071</v>
      </c>
      <c r="B5017">
        <v>75</v>
      </c>
    </row>
    <row r="5018" spans="1:2" x14ac:dyDescent="0.25">
      <c r="A5018">
        <v>699074</v>
      </c>
      <c r="B5018">
        <v>75</v>
      </c>
    </row>
    <row r="5019" spans="1:2" x14ac:dyDescent="0.25">
      <c r="A5019">
        <v>699075</v>
      </c>
      <c r="B5019">
        <v>77</v>
      </c>
    </row>
    <row r="5020" spans="1:2" x14ac:dyDescent="0.25">
      <c r="A5020">
        <v>699076</v>
      </c>
      <c r="B5020">
        <v>72</v>
      </c>
    </row>
    <row r="5021" spans="1:2" x14ac:dyDescent="0.25">
      <c r="A5021">
        <v>699079</v>
      </c>
      <c r="B5021">
        <v>73</v>
      </c>
    </row>
    <row r="5022" spans="1:2" x14ac:dyDescent="0.25">
      <c r="A5022">
        <v>699083</v>
      </c>
      <c r="B5022">
        <v>74</v>
      </c>
    </row>
    <row r="5023" spans="1:2" x14ac:dyDescent="0.25">
      <c r="A5023">
        <v>699086</v>
      </c>
      <c r="B5023">
        <v>71</v>
      </c>
    </row>
    <row r="5024" spans="1:2" x14ac:dyDescent="0.25">
      <c r="A5024">
        <v>699100</v>
      </c>
      <c r="B5024">
        <v>70</v>
      </c>
    </row>
    <row r="5025" spans="1:2" x14ac:dyDescent="0.25">
      <c r="A5025">
        <v>699108</v>
      </c>
      <c r="B5025">
        <v>70</v>
      </c>
    </row>
    <row r="5026" spans="1:2" x14ac:dyDescent="0.25">
      <c r="A5026">
        <v>699109</v>
      </c>
      <c r="B5026">
        <v>74</v>
      </c>
    </row>
    <row r="5027" spans="1:2" x14ac:dyDescent="0.25">
      <c r="A5027">
        <v>699113</v>
      </c>
      <c r="B5027">
        <v>72</v>
      </c>
    </row>
    <row r="5028" spans="1:2" x14ac:dyDescent="0.25">
      <c r="A5028">
        <v>699120</v>
      </c>
      <c r="B5028">
        <v>70</v>
      </c>
    </row>
    <row r="5029" spans="1:2" x14ac:dyDescent="0.25">
      <c r="A5029">
        <v>699121</v>
      </c>
      <c r="B5029">
        <v>73</v>
      </c>
    </row>
    <row r="5030" spans="1:2" x14ac:dyDescent="0.25">
      <c r="A5030">
        <v>699129</v>
      </c>
      <c r="B5030">
        <v>71</v>
      </c>
    </row>
    <row r="5031" spans="1:2" x14ac:dyDescent="0.25">
      <c r="A5031">
        <v>699132</v>
      </c>
      <c r="B5031">
        <v>74</v>
      </c>
    </row>
    <row r="5032" spans="1:2" x14ac:dyDescent="0.25">
      <c r="A5032">
        <v>699134</v>
      </c>
      <c r="B5032">
        <v>73</v>
      </c>
    </row>
    <row r="5033" spans="1:2" x14ac:dyDescent="0.25">
      <c r="A5033">
        <v>699151</v>
      </c>
      <c r="B5033">
        <v>73</v>
      </c>
    </row>
    <row r="5034" spans="1:2" x14ac:dyDescent="0.25">
      <c r="A5034">
        <v>699154</v>
      </c>
      <c r="B5034">
        <v>74</v>
      </c>
    </row>
    <row r="5035" spans="1:2" x14ac:dyDescent="0.25">
      <c r="A5035">
        <v>699155</v>
      </c>
      <c r="B5035">
        <v>76</v>
      </c>
    </row>
    <row r="5036" spans="1:2" x14ac:dyDescent="0.25">
      <c r="A5036">
        <v>699159</v>
      </c>
      <c r="B5036">
        <v>74</v>
      </c>
    </row>
    <row r="5037" spans="1:2" x14ac:dyDescent="0.25">
      <c r="A5037">
        <v>699180</v>
      </c>
      <c r="B5037">
        <v>70</v>
      </c>
    </row>
    <row r="5038" spans="1:2" x14ac:dyDescent="0.25">
      <c r="A5038">
        <v>699184</v>
      </c>
      <c r="B5038">
        <v>70</v>
      </c>
    </row>
    <row r="5039" spans="1:2" x14ac:dyDescent="0.25">
      <c r="A5039">
        <v>699185</v>
      </c>
      <c r="B5039">
        <v>71</v>
      </c>
    </row>
    <row r="5040" spans="1:2" x14ac:dyDescent="0.25">
      <c r="A5040">
        <v>699188</v>
      </c>
      <c r="B5040">
        <v>74</v>
      </c>
    </row>
    <row r="5041" spans="1:2" x14ac:dyDescent="0.25">
      <c r="A5041">
        <v>699199</v>
      </c>
      <c r="B5041">
        <v>75</v>
      </c>
    </row>
    <row r="5042" spans="1:2" x14ac:dyDescent="0.25">
      <c r="A5042">
        <v>699202</v>
      </c>
      <c r="B5042">
        <v>70</v>
      </c>
    </row>
    <row r="5043" spans="1:2" x14ac:dyDescent="0.25">
      <c r="A5043">
        <v>699206</v>
      </c>
      <c r="B5043">
        <v>67</v>
      </c>
    </row>
    <row r="5044" spans="1:2" x14ac:dyDescent="0.25">
      <c r="A5044">
        <v>699212</v>
      </c>
      <c r="B5044">
        <v>74</v>
      </c>
    </row>
    <row r="5045" spans="1:2" x14ac:dyDescent="0.25">
      <c r="A5045">
        <v>699214</v>
      </c>
      <c r="B5045">
        <v>73</v>
      </c>
    </row>
    <row r="5046" spans="1:2" x14ac:dyDescent="0.25">
      <c r="A5046">
        <v>699215</v>
      </c>
      <c r="B5046">
        <v>71</v>
      </c>
    </row>
    <row r="5047" spans="1:2" x14ac:dyDescent="0.25">
      <c r="A5047">
        <v>699223</v>
      </c>
      <c r="B5047">
        <v>72</v>
      </c>
    </row>
    <row r="5048" spans="1:2" x14ac:dyDescent="0.25">
      <c r="A5048">
        <v>699226</v>
      </c>
      <c r="B5048">
        <v>73</v>
      </c>
    </row>
    <row r="5049" spans="1:2" x14ac:dyDescent="0.25">
      <c r="A5049">
        <v>699230</v>
      </c>
      <c r="B5049">
        <v>71</v>
      </c>
    </row>
    <row r="5050" spans="1:2" x14ac:dyDescent="0.25">
      <c r="A5050">
        <v>699231</v>
      </c>
      <c r="B5050">
        <v>74</v>
      </c>
    </row>
    <row r="5051" spans="1:2" x14ac:dyDescent="0.25">
      <c r="A5051">
        <v>699233</v>
      </c>
      <c r="B5051">
        <v>76</v>
      </c>
    </row>
    <row r="5052" spans="1:2" x14ac:dyDescent="0.25">
      <c r="A5052">
        <v>699235</v>
      </c>
      <c r="B5052">
        <v>71</v>
      </c>
    </row>
    <row r="5053" spans="1:2" x14ac:dyDescent="0.25">
      <c r="A5053">
        <v>699247</v>
      </c>
      <c r="B5053">
        <v>75</v>
      </c>
    </row>
    <row r="5054" spans="1:2" x14ac:dyDescent="0.25">
      <c r="A5054">
        <v>699257</v>
      </c>
      <c r="B5054">
        <v>75</v>
      </c>
    </row>
    <row r="5055" spans="1:2" x14ac:dyDescent="0.25">
      <c r="A5055">
        <v>699265</v>
      </c>
      <c r="B5055">
        <v>77</v>
      </c>
    </row>
    <row r="5056" spans="1:2" x14ac:dyDescent="0.25">
      <c r="A5056">
        <v>699276</v>
      </c>
      <c r="B5056">
        <v>73</v>
      </c>
    </row>
    <row r="5057" spans="1:2" x14ac:dyDescent="0.25">
      <c r="A5057">
        <v>699279</v>
      </c>
      <c r="B5057">
        <v>72</v>
      </c>
    </row>
    <row r="5058" spans="1:2" x14ac:dyDescent="0.25">
      <c r="A5058">
        <v>699283</v>
      </c>
      <c r="B5058">
        <v>73</v>
      </c>
    </row>
    <row r="5059" spans="1:2" x14ac:dyDescent="0.25">
      <c r="A5059">
        <v>699285</v>
      </c>
      <c r="B5059">
        <v>71</v>
      </c>
    </row>
    <row r="5060" spans="1:2" x14ac:dyDescent="0.25">
      <c r="A5060">
        <v>699288</v>
      </c>
      <c r="B5060">
        <v>73</v>
      </c>
    </row>
    <row r="5061" spans="1:2" x14ac:dyDescent="0.25">
      <c r="A5061">
        <v>699289</v>
      </c>
      <c r="B5061">
        <v>71</v>
      </c>
    </row>
    <row r="5062" spans="1:2" x14ac:dyDescent="0.25">
      <c r="A5062">
        <v>699296</v>
      </c>
      <c r="B5062">
        <v>74</v>
      </c>
    </row>
    <row r="5063" spans="1:2" x14ac:dyDescent="0.25">
      <c r="A5063">
        <v>699304</v>
      </c>
      <c r="B5063">
        <v>74</v>
      </c>
    </row>
    <row r="5064" spans="1:2" x14ac:dyDescent="0.25">
      <c r="A5064">
        <v>699309</v>
      </c>
      <c r="B5064">
        <v>74</v>
      </c>
    </row>
    <row r="5065" spans="1:2" x14ac:dyDescent="0.25">
      <c r="A5065">
        <v>699312</v>
      </c>
      <c r="B5065">
        <v>74</v>
      </c>
    </row>
    <row r="5066" spans="1:2" x14ac:dyDescent="0.25">
      <c r="A5066">
        <v>699314</v>
      </c>
      <c r="B5066">
        <v>73</v>
      </c>
    </row>
    <row r="5067" spans="1:2" x14ac:dyDescent="0.25">
      <c r="A5067">
        <v>699316</v>
      </c>
      <c r="B5067">
        <v>71</v>
      </c>
    </row>
    <row r="5068" spans="1:2" x14ac:dyDescent="0.25">
      <c r="A5068">
        <v>699325</v>
      </c>
      <c r="B5068">
        <v>73</v>
      </c>
    </row>
    <row r="5069" spans="1:2" x14ac:dyDescent="0.25">
      <c r="A5069">
        <v>699326</v>
      </c>
      <c r="B5069">
        <v>73</v>
      </c>
    </row>
    <row r="5070" spans="1:2" x14ac:dyDescent="0.25">
      <c r="A5070">
        <v>699329</v>
      </c>
      <c r="B5070">
        <v>73</v>
      </c>
    </row>
    <row r="5071" spans="1:2" x14ac:dyDescent="0.25">
      <c r="A5071">
        <v>699330</v>
      </c>
      <c r="B5071">
        <v>75</v>
      </c>
    </row>
    <row r="5072" spans="1:2" x14ac:dyDescent="0.25">
      <c r="A5072">
        <v>699383</v>
      </c>
      <c r="B5072">
        <v>72</v>
      </c>
    </row>
    <row r="5073" spans="1:2" x14ac:dyDescent="0.25">
      <c r="A5073">
        <v>699384</v>
      </c>
      <c r="B5073">
        <v>72</v>
      </c>
    </row>
    <row r="5074" spans="1:2" x14ac:dyDescent="0.25">
      <c r="A5074">
        <v>699389</v>
      </c>
      <c r="B5074">
        <v>73</v>
      </c>
    </row>
    <row r="5075" spans="1:2" x14ac:dyDescent="0.25">
      <c r="A5075">
        <v>699391</v>
      </c>
      <c r="B5075">
        <v>72</v>
      </c>
    </row>
    <row r="5076" spans="1:2" x14ac:dyDescent="0.25">
      <c r="A5076">
        <v>699448</v>
      </c>
      <c r="B5076">
        <v>77</v>
      </c>
    </row>
    <row r="5077" spans="1:2" x14ac:dyDescent="0.25">
      <c r="A5077">
        <v>699458</v>
      </c>
      <c r="B5077">
        <v>71</v>
      </c>
    </row>
    <row r="5078" spans="1:2" x14ac:dyDescent="0.25">
      <c r="A5078">
        <v>699465</v>
      </c>
      <c r="B5078">
        <v>71</v>
      </c>
    </row>
    <row r="5079" spans="1:2" x14ac:dyDescent="0.25">
      <c r="A5079">
        <v>699470</v>
      </c>
      <c r="B5079">
        <v>75</v>
      </c>
    </row>
    <row r="5080" spans="1:2" x14ac:dyDescent="0.25">
      <c r="A5080">
        <v>699479</v>
      </c>
      <c r="B5080">
        <v>71</v>
      </c>
    </row>
    <row r="5081" spans="1:2" x14ac:dyDescent="0.25">
      <c r="A5081">
        <v>699489</v>
      </c>
      <c r="B5081">
        <v>72</v>
      </c>
    </row>
    <row r="5082" spans="1:2" x14ac:dyDescent="0.25">
      <c r="A5082">
        <v>699499</v>
      </c>
      <c r="B5082">
        <v>71</v>
      </c>
    </row>
    <row r="5083" spans="1:2" x14ac:dyDescent="0.25">
      <c r="A5083">
        <v>699522</v>
      </c>
      <c r="B5083">
        <v>75</v>
      </c>
    </row>
    <row r="5084" spans="1:2" x14ac:dyDescent="0.25">
      <c r="A5084">
        <v>699530</v>
      </c>
      <c r="B5084">
        <v>75</v>
      </c>
    </row>
    <row r="5085" spans="1:2" x14ac:dyDescent="0.25">
      <c r="A5085">
        <v>699531</v>
      </c>
      <c r="B5085">
        <v>73</v>
      </c>
    </row>
    <row r="5086" spans="1:2" x14ac:dyDescent="0.25">
      <c r="A5086">
        <v>699546</v>
      </c>
      <c r="B5086">
        <v>72</v>
      </c>
    </row>
    <row r="5087" spans="1:2" x14ac:dyDescent="0.25">
      <c r="A5087">
        <v>699548</v>
      </c>
      <c r="B5087">
        <v>73</v>
      </c>
    </row>
    <row r="5088" spans="1:2" x14ac:dyDescent="0.25">
      <c r="A5088">
        <v>699551</v>
      </c>
      <c r="B5088">
        <v>73</v>
      </c>
    </row>
    <row r="5089" spans="1:2" x14ac:dyDescent="0.25">
      <c r="A5089">
        <v>699552</v>
      </c>
      <c r="B5089">
        <v>76</v>
      </c>
    </row>
    <row r="5090" spans="1:2" x14ac:dyDescent="0.25">
      <c r="A5090">
        <v>699560</v>
      </c>
      <c r="B5090">
        <v>75</v>
      </c>
    </row>
    <row r="5091" spans="1:2" x14ac:dyDescent="0.25">
      <c r="A5091">
        <v>699573</v>
      </c>
      <c r="B5091">
        <v>74</v>
      </c>
    </row>
    <row r="5092" spans="1:2" x14ac:dyDescent="0.25">
      <c r="A5092">
        <v>699578</v>
      </c>
      <c r="B5092">
        <v>72</v>
      </c>
    </row>
    <row r="5093" spans="1:2" x14ac:dyDescent="0.25">
      <c r="A5093">
        <v>699581</v>
      </c>
      <c r="B5093">
        <v>77</v>
      </c>
    </row>
    <row r="5094" spans="1:2" x14ac:dyDescent="0.25">
      <c r="A5094">
        <v>699585</v>
      </c>
      <c r="B5094">
        <v>71</v>
      </c>
    </row>
    <row r="5095" spans="1:2" x14ac:dyDescent="0.25">
      <c r="A5095">
        <v>699597</v>
      </c>
      <c r="B5095">
        <v>75</v>
      </c>
    </row>
    <row r="5096" spans="1:2" x14ac:dyDescent="0.25">
      <c r="A5096">
        <v>699606</v>
      </c>
      <c r="B5096">
        <v>71</v>
      </c>
    </row>
    <row r="5097" spans="1:2" x14ac:dyDescent="0.25">
      <c r="A5097">
        <v>699613</v>
      </c>
      <c r="B5097">
        <v>73</v>
      </c>
    </row>
    <row r="5098" spans="1:2" x14ac:dyDescent="0.25">
      <c r="A5098">
        <v>699618</v>
      </c>
      <c r="B5098">
        <v>78</v>
      </c>
    </row>
    <row r="5099" spans="1:2" x14ac:dyDescent="0.25">
      <c r="A5099">
        <v>699628</v>
      </c>
      <c r="B5099">
        <v>70</v>
      </c>
    </row>
    <row r="5100" spans="1:2" x14ac:dyDescent="0.25">
      <c r="A5100">
        <v>699630</v>
      </c>
      <c r="B5100">
        <v>70</v>
      </c>
    </row>
    <row r="5101" spans="1:2" x14ac:dyDescent="0.25">
      <c r="A5101">
        <v>699631</v>
      </c>
      <c r="B5101">
        <v>72</v>
      </c>
    </row>
    <row r="5102" spans="1:2" x14ac:dyDescent="0.25">
      <c r="A5102">
        <v>699675</v>
      </c>
      <c r="B5102">
        <v>70</v>
      </c>
    </row>
    <row r="5103" spans="1:2" x14ac:dyDescent="0.25">
      <c r="A5103">
        <v>699685</v>
      </c>
      <c r="B5103">
        <v>68</v>
      </c>
    </row>
    <row r="5104" spans="1:2" x14ac:dyDescent="0.25">
      <c r="A5104">
        <v>699693</v>
      </c>
      <c r="B5104">
        <v>74</v>
      </c>
    </row>
    <row r="5105" spans="1:2" x14ac:dyDescent="0.25">
      <c r="A5105">
        <v>699695</v>
      </c>
      <c r="B5105">
        <v>72</v>
      </c>
    </row>
    <row r="5106" spans="1:2" x14ac:dyDescent="0.25">
      <c r="A5106">
        <v>699696</v>
      </c>
      <c r="B5106">
        <v>72</v>
      </c>
    </row>
    <row r="5107" spans="1:2" x14ac:dyDescent="0.25">
      <c r="A5107">
        <v>699697</v>
      </c>
      <c r="B5107">
        <v>74</v>
      </c>
    </row>
    <row r="5108" spans="1:2" x14ac:dyDescent="0.25">
      <c r="A5108">
        <v>699699</v>
      </c>
      <c r="B5108">
        <v>74</v>
      </c>
    </row>
    <row r="5109" spans="1:2" x14ac:dyDescent="0.25">
      <c r="A5109">
        <v>699703</v>
      </c>
      <c r="B5109">
        <v>73</v>
      </c>
    </row>
    <row r="5110" spans="1:2" x14ac:dyDescent="0.25">
      <c r="A5110">
        <v>699706</v>
      </c>
      <c r="B5110">
        <v>75</v>
      </c>
    </row>
    <row r="5111" spans="1:2" x14ac:dyDescent="0.25">
      <c r="A5111">
        <v>699707</v>
      </c>
      <c r="B5111">
        <v>73</v>
      </c>
    </row>
    <row r="5112" spans="1:2" x14ac:dyDescent="0.25">
      <c r="A5112">
        <v>699709</v>
      </c>
      <c r="B5112">
        <v>71</v>
      </c>
    </row>
    <row r="5113" spans="1:2" x14ac:dyDescent="0.25">
      <c r="A5113">
        <v>699715</v>
      </c>
      <c r="B5113">
        <v>77</v>
      </c>
    </row>
    <row r="5114" spans="1:2" x14ac:dyDescent="0.25">
      <c r="A5114">
        <v>699718</v>
      </c>
      <c r="B5114">
        <v>71</v>
      </c>
    </row>
    <row r="5115" spans="1:2" x14ac:dyDescent="0.25">
      <c r="A5115">
        <v>699726</v>
      </c>
      <c r="B5115">
        <v>72</v>
      </c>
    </row>
    <row r="5116" spans="1:2" x14ac:dyDescent="0.25">
      <c r="A5116">
        <v>699756</v>
      </c>
      <c r="B5116">
        <v>73</v>
      </c>
    </row>
    <row r="5117" spans="1:2" x14ac:dyDescent="0.25">
      <c r="A5117">
        <v>699772</v>
      </c>
      <c r="B5117">
        <v>76</v>
      </c>
    </row>
    <row r="5118" spans="1:2" x14ac:dyDescent="0.25">
      <c r="A5118">
        <v>699782</v>
      </c>
      <c r="B5118">
        <v>77</v>
      </c>
    </row>
    <row r="5119" spans="1:2" x14ac:dyDescent="0.25">
      <c r="A5119">
        <v>699823</v>
      </c>
      <c r="B5119">
        <v>75</v>
      </c>
    </row>
    <row r="5120" spans="1:2" x14ac:dyDescent="0.25">
      <c r="A5120">
        <v>699839</v>
      </c>
      <c r="B5120">
        <v>72</v>
      </c>
    </row>
    <row r="5121" spans="1:2" x14ac:dyDescent="0.25">
      <c r="A5121">
        <v>699891</v>
      </c>
      <c r="B5121">
        <v>76</v>
      </c>
    </row>
    <row r="5122" spans="1:2" x14ac:dyDescent="0.25">
      <c r="A5122">
        <v>699911</v>
      </c>
      <c r="B5122">
        <v>74</v>
      </c>
    </row>
    <row r="5123" spans="1:2" x14ac:dyDescent="0.25">
      <c r="A5123">
        <v>699980</v>
      </c>
      <c r="B5123">
        <v>76</v>
      </c>
    </row>
    <row r="5124" spans="1:2" x14ac:dyDescent="0.25">
      <c r="A5124">
        <v>700021</v>
      </c>
      <c r="B5124">
        <v>71</v>
      </c>
    </row>
    <row r="5125" spans="1:2" x14ac:dyDescent="0.25">
      <c r="A5125">
        <v>700022</v>
      </c>
      <c r="B5125">
        <v>73</v>
      </c>
    </row>
    <row r="5126" spans="1:2" x14ac:dyDescent="0.25">
      <c r="A5126">
        <v>700043</v>
      </c>
      <c r="B5126">
        <v>73</v>
      </c>
    </row>
    <row r="5127" spans="1:2" x14ac:dyDescent="0.25">
      <c r="A5127">
        <v>700047</v>
      </c>
      <c r="B5127">
        <v>72</v>
      </c>
    </row>
    <row r="5128" spans="1:2" x14ac:dyDescent="0.25">
      <c r="A5128">
        <v>700048</v>
      </c>
      <c r="B5128">
        <v>79</v>
      </c>
    </row>
    <row r="5129" spans="1:2" x14ac:dyDescent="0.25">
      <c r="A5129">
        <v>700055</v>
      </c>
      <c r="B5129">
        <v>71</v>
      </c>
    </row>
    <row r="5130" spans="1:2" x14ac:dyDescent="0.25">
      <c r="A5130">
        <v>700062</v>
      </c>
      <c r="B5130">
        <v>70</v>
      </c>
    </row>
    <row r="5131" spans="1:2" x14ac:dyDescent="0.25">
      <c r="A5131">
        <v>700063</v>
      </c>
      <c r="B5131">
        <v>74</v>
      </c>
    </row>
    <row r="5132" spans="1:2" x14ac:dyDescent="0.25">
      <c r="A5132">
        <v>700071</v>
      </c>
      <c r="B5132">
        <v>72</v>
      </c>
    </row>
    <row r="5133" spans="1:2" x14ac:dyDescent="0.25">
      <c r="A5133">
        <v>700072</v>
      </c>
      <c r="B5133">
        <v>74</v>
      </c>
    </row>
    <row r="5134" spans="1:2" x14ac:dyDescent="0.25">
      <c r="A5134">
        <v>700108</v>
      </c>
      <c r="B5134">
        <v>75</v>
      </c>
    </row>
    <row r="5135" spans="1:2" x14ac:dyDescent="0.25">
      <c r="A5135">
        <v>700113</v>
      </c>
      <c r="B5135">
        <v>80</v>
      </c>
    </row>
    <row r="5136" spans="1:2" x14ac:dyDescent="0.25">
      <c r="A5136">
        <v>700121</v>
      </c>
      <c r="B5136">
        <v>79</v>
      </c>
    </row>
    <row r="5137" spans="1:2" x14ac:dyDescent="0.25">
      <c r="A5137">
        <v>700161</v>
      </c>
      <c r="B5137">
        <v>73</v>
      </c>
    </row>
    <row r="5138" spans="1:2" x14ac:dyDescent="0.25">
      <c r="A5138">
        <v>700165</v>
      </c>
      <c r="B5138">
        <v>73</v>
      </c>
    </row>
    <row r="5139" spans="1:2" x14ac:dyDescent="0.25">
      <c r="A5139">
        <v>700166</v>
      </c>
      <c r="B5139">
        <v>74</v>
      </c>
    </row>
    <row r="5140" spans="1:2" x14ac:dyDescent="0.25">
      <c r="A5140">
        <v>700167</v>
      </c>
      <c r="B5140">
        <v>74</v>
      </c>
    </row>
    <row r="5141" spans="1:2" x14ac:dyDescent="0.25">
      <c r="A5141">
        <v>700168</v>
      </c>
      <c r="B5141">
        <v>75</v>
      </c>
    </row>
    <row r="5142" spans="1:2" x14ac:dyDescent="0.25">
      <c r="A5142">
        <v>700169</v>
      </c>
      <c r="B5142">
        <v>74</v>
      </c>
    </row>
    <row r="5143" spans="1:2" x14ac:dyDescent="0.25">
      <c r="A5143">
        <v>700174</v>
      </c>
      <c r="B5143">
        <v>75</v>
      </c>
    </row>
    <row r="5144" spans="1:2" x14ac:dyDescent="0.25">
      <c r="A5144">
        <v>700177</v>
      </c>
      <c r="B5144">
        <v>75</v>
      </c>
    </row>
    <row r="5145" spans="1:2" x14ac:dyDescent="0.25">
      <c r="A5145">
        <v>700179</v>
      </c>
      <c r="B5145">
        <v>74</v>
      </c>
    </row>
    <row r="5146" spans="1:2" x14ac:dyDescent="0.25">
      <c r="A5146">
        <v>700180</v>
      </c>
      <c r="B5146">
        <v>74</v>
      </c>
    </row>
    <row r="5147" spans="1:2" x14ac:dyDescent="0.25">
      <c r="A5147">
        <v>700181</v>
      </c>
      <c r="B5147">
        <v>76</v>
      </c>
    </row>
    <row r="5148" spans="1:2" x14ac:dyDescent="0.25">
      <c r="A5148">
        <v>700183</v>
      </c>
      <c r="B5148">
        <v>78</v>
      </c>
    </row>
    <row r="5149" spans="1:2" x14ac:dyDescent="0.25">
      <c r="A5149">
        <v>700187</v>
      </c>
      <c r="B5149">
        <v>72</v>
      </c>
    </row>
    <row r="5150" spans="1:2" x14ac:dyDescent="0.25">
      <c r="A5150">
        <v>700188</v>
      </c>
      <c r="B5150">
        <v>75</v>
      </c>
    </row>
    <row r="5151" spans="1:2" x14ac:dyDescent="0.25">
      <c r="A5151">
        <v>700235</v>
      </c>
      <c r="B5151">
        <v>74</v>
      </c>
    </row>
    <row r="5152" spans="1:2" x14ac:dyDescent="0.25">
      <c r="A5152">
        <v>700236</v>
      </c>
      <c r="B5152">
        <v>75</v>
      </c>
    </row>
    <row r="5153" spans="1:2" x14ac:dyDescent="0.25">
      <c r="A5153">
        <v>700241</v>
      </c>
      <c r="B5153">
        <v>76</v>
      </c>
    </row>
    <row r="5154" spans="1:2" x14ac:dyDescent="0.25">
      <c r="A5154">
        <v>700245</v>
      </c>
      <c r="B5154">
        <v>73</v>
      </c>
    </row>
    <row r="5155" spans="1:2" x14ac:dyDescent="0.25">
      <c r="A5155">
        <v>700247</v>
      </c>
      <c r="B5155">
        <v>75</v>
      </c>
    </row>
    <row r="5156" spans="1:2" x14ac:dyDescent="0.25">
      <c r="A5156">
        <v>700249</v>
      </c>
      <c r="B5156">
        <v>75</v>
      </c>
    </row>
    <row r="5157" spans="1:2" x14ac:dyDescent="0.25">
      <c r="A5157">
        <v>700255</v>
      </c>
      <c r="B5157">
        <v>78</v>
      </c>
    </row>
    <row r="5158" spans="1:2" x14ac:dyDescent="0.25">
      <c r="A5158">
        <v>700260</v>
      </c>
      <c r="B5158">
        <v>71</v>
      </c>
    </row>
    <row r="5159" spans="1:2" x14ac:dyDescent="0.25">
      <c r="A5159">
        <v>700266</v>
      </c>
      <c r="B5159">
        <v>69</v>
      </c>
    </row>
    <row r="5160" spans="1:2" x14ac:dyDescent="0.25">
      <c r="A5160">
        <v>700267</v>
      </c>
      <c r="B5160">
        <v>74</v>
      </c>
    </row>
    <row r="5161" spans="1:2" x14ac:dyDescent="0.25">
      <c r="A5161">
        <v>700270</v>
      </c>
      <c r="B5161">
        <v>72</v>
      </c>
    </row>
    <row r="5162" spans="1:2" x14ac:dyDescent="0.25">
      <c r="A5162">
        <v>700271</v>
      </c>
      <c r="B5162">
        <v>71</v>
      </c>
    </row>
    <row r="5163" spans="1:2" x14ac:dyDescent="0.25">
      <c r="A5163">
        <v>700274</v>
      </c>
      <c r="B5163">
        <v>71</v>
      </c>
    </row>
    <row r="5164" spans="1:2" x14ac:dyDescent="0.25">
      <c r="A5164">
        <v>700277</v>
      </c>
      <c r="B5164">
        <v>75</v>
      </c>
    </row>
    <row r="5165" spans="1:2" x14ac:dyDescent="0.25">
      <c r="A5165">
        <v>700280</v>
      </c>
      <c r="B5165">
        <v>74</v>
      </c>
    </row>
    <row r="5166" spans="1:2" x14ac:dyDescent="0.25">
      <c r="A5166">
        <v>700281</v>
      </c>
      <c r="B5166">
        <v>75</v>
      </c>
    </row>
    <row r="5167" spans="1:2" x14ac:dyDescent="0.25">
      <c r="A5167">
        <v>700282</v>
      </c>
      <c r="B5167">
        <v>76</v>
      </c>
    </row>
    <row r="5168" spans="1:2" x14ac:dyDescent="0.25">
      <c r="A5168">
        <v>700284</v>
      </c>
      <c r="B5168">
        <v>73</v>
      </c>
    </row>
    <row r="5169" spans="1:2" x14ac:dyDescent="0.25">
      <c r="A5169">
        <v>700287</v>
      </c>
      <c r="B5169">
        <v>71</v>
      </c>
    </row>
    <row r="5170" spans="1:2" x14ac:dyDescent="0.25">
      <c r="A5170">
        <v>700288</v>
      </c>
      <c r="B5170">
        <v>73</v>
      </c>
    </row>
    <row r="5171" spans="1:2" x14ac:dyDescent="0.25">
      <c r="A5171">
        <v>700289</v>
      </c>
      <c r="B5171">
        <v>69</v>
      </c>
    </row>
    <row r="5172" spans="1:2" x14ac:dyDescent="0.25">
      <c r="A5172">
        <v>700290</v>
      </c>
      <c r="B5172">
        <v>74</v>
      </c>
    </row>
    <row r="5173" spans="1:2" x14ac:dyDescent="0.25">
      <c r="A5173">
        <v>700291</v>
      </c>
      <c r="B5173">
        <v>75</v>
      </c>
    </row>
    <row r="5174" spans="1:2" x14ac:dyDescent="0.25">
      <c r="A5174">
        <v>700292</v>
      </c>
      <c r="B5174">
        <v>70</v>
      </c>
    </row>
    <row r="5175" spans="1:2" x14ac:dyDescent="0.25">
      <c r="A5175">
        <v>700294</v>
      </c>
      <c r="B5175">
        <v>73</v>
      </c>
    </row>
    <row r="5176" spans="1:2" x14ac:dyDescent="0.25">
      <c r="A5176">
        <v>700296</v>
      </c>
      <c r="B5176">
        <v>71</v>
      </c>
    </row>
    <row r="5177" spans="1:2" x14ac:dyDescent="0.25">
      <c r="A5177">
        <v>700299</v>
      </c>
      <c r="B5177">
        <v>74</v>
      </c>
    </row>
    <row r="5178" spans="1:2" x14ac:dyDescent="0.25">
      <c r="A5178">
        <v>700305</v>
      </c>
      <c r="B5178">
        <v>77</v>
      </c>
    </row>
    <row r="5179" spans="1:2" x14ac:dyDescent="0.25">
      <c r="A5179">
        <v>700307</v>
      </c>
      <c r="B5179">
        <v>72</v>
      </c>
    </row>
    <row r="5180" spans="1:2" x14ac:dyDescent="0.25">
      <c r="A5180">
        <v>700309</v>
      </c>
      <c r="B5180">
        <v>72</v>
      </c>
    </row>
    <row r="5181" spans="1:2" x14ac:dyDescent="0.25">
      <c r="A5181">
        <v>700310</v>
      </c>
      <c r="B5181">
        <v>72</v>
      </c>
    </row>
    <row r="5182" spans="1:2" x14ac:dyDescent="0.25">
      <c r="A5182">
        <v>700311</v>
      </c>
      <c r="B5182">
        <v>79</v>
      </c>
    </row>
    <row r="5183" spans="1:2" x14ac:dyDescent="0.25">
      <c r="A5183">
        <v>700312</v>
      </c>
      <c r="B5183">
        <v>76</v>
      </c>
    </row>
    <row r="5184" spans="1:2" x14ac:dyDescent="0.25">
      <c r="A5184">
        <v>700314</v>
      </c>
      <c r="B5184">
        <v>68</v>
      </c>
    </row>
    <row r="5185" spans="1:2" x14ac:dyDescent="0.25">
      <c r="A5185">
        <v>700316</v>
      </c>
      <c r="B5185">
        <v>71</v>
      </c>
    </row>
    <row r="5186" spans="1:2" x14ac:dyDescent="0.25">
      <c r="A5186">
        <v>700317</v>
      </c>
      <c r="B5186">
        <v>73</v>
      </c>
    </row>
    <row r="5187" spans="1:2" x14ac:dyDescent="0.25">
      <c r="A5187">
        <v>700322</v>
      </c>
      <c r="B5187">
        <v>75</v>
      </c>
    </row>
    <row r="5188" spans="1:2" x14ac:dyDescent="0.25">
      <c r="A5188">
        <v>700324</v>
      </c>
      <c r="B5188">
        <v>81</v>
      </c>
    </row>
    <row r="5189" spans="1:2" x14ac:dyDescent="0.25">
      <c r="A5189">
        <v>700326</v>
      </c>
      <c r="B5189">
        <v>70</v>
      </c>
    </row>
    <row r="5190" spans="1:2" x14ac:dyDescent="0.25">
      <c r="A5190">
        <v>700327</v>
      </c>
      <c r="B5190">
        <v>72</v>
      </c>
    </row>
    <row r="5191" spans="1:2" x14ac:dyDescent="0.25">
      <c r="A5191">
        <v>700334</v>
      </c>
      <c r="B5191">
        <v>78</v>
      </c>
    </row>
    <row r="5192" spans="1:2" x14ac:dyDescent="0.25">
      <c r="A5192">
        <v>700340</v>
      </c>
      <c r="B5192">
        <v>72</v>
      </c>
    </row>
    <row r="5193" spans="1:2" x14ac:dyDescent="0.25">
      <c r="A5193">
        <v>700342</v>
      </c>
      <c r="B5193">
        <v>72</v>
      </c>
    </row>
    <row r="5194" spans="1:2" x14ac:dyDescent="0.25">
      <c r="A5194">
        <v>700343</v>
      </c>
      <c r="B5194">
        <v>74</v>
      </c>
    </row>
    <row r="5195" spans="1:2" x14ac:dyDescent="0.25">
      <c r="A5195">
        <v>700344</v>
      </c>
      <c r="B5195">
        <v>74</v>
      </c>
    </row>
    <row r="5196" spans="1:2" x14ac:dyDescent="0.25">
      <c r="A5196">
        <v>700345</v>
      </c>
      <c r="B5196">
        <v>72</v>
      </c>
    </row>
    <row r="5197" spans="1:2" x14ac:dyDescent="0.25">
      <c r="A5197">
        <v>700347</v>
      </c>
      <c r="B5197">
        <v>73</v>
      </c>
    </row>
    <row r="5198" spans="1:2" x14ac:dyDescent="0.25">
      <c r="A5198">
        <v>700348</v>
      </c>
      <c r="B5198">
        <v>76</v>
      </c>
    </row>
    <row r="5199" spans="1:2" x14ac:dyDescent="0.25">
      <c r="A5199">
        <v>700351</v>
      </c>
      <c r="B5199">
        <v>77</v>
      </c>
    </row>
    <row r="5200" spans="1:2" x14ac:dyDescent="0.25">
      <c r="A5200">
        <v>700353</v>
      </c>
      <c r="B5200">
        <v>72</v>
      </c>
    </row>
    <row r="5201" spans="1:2" x14ac:dyDescent="0.25">
      <c r="A5201">
        <v>700354</v>
      </c>
      <c r="B5201">
        <v>74</v>
      </c>
    </row>
    <row r="5202" spans="1:2" x14ac:dyDescent="0.25">
      <c r="A5202">
        <v>700356</v>
      </c>
      <c r="B5202">
        <v>72</v>
      </c>
    </row>
    <row r="5203" spans="1:2" x14ac:dyDescent="0.25">
      <c r="A5203">
        <v>700357</v>
      </c>
      <c r="B5203">
        <v>72</v>
      </c>
    </row>
    <row r="5204" spans="1:2" x14ac:dyDescent="0.25">
      <c r="A5204">
        <v>700359</v>
      </c>
      <c r="B5204">
        <v>76</v>
      </c>
    </row>
    <row r="5205" spans="1:2" x14ac:dyDescent="0.25">
      <c r="A5205">
        <v>700361</v>
      </c>
      <c r="B5205">
        <v>73</v>
      </c>
    </row>
    <row r="5206" spans="1:2" x14ac:dyDescent="0.25">
      <c r="A5206">
        <v>700363</v>
      </c>
      <c r="B5206">
        <v>75</v>
      </c>
    </row>
    <row r="5207" spans="1:2" x14ac:dyDescent="0.25">
      <c r="A5207">
        <v>700365</v>
      </c>
      <c r="B5207">
        <v>74</v>
      </c>
    </row>
    <row r="5208" spans="1:2" x14ac:dyDescent="0.25">
      <c r="A5208">
        <v>700367</v>
      </c>
      <c r="B5208">
        <v>71</v>
      </c>
    </row>
    <row r="5209" spans="1:2" x14ac:dyDescent="0.25">
      <c r="A5209">
        <v>700368</v>
      </c>
      <c r="B5209">
        <v>74</v>
      </c>
    </row>
    <row r="5210" spans="1:2" x14ac:dyDescent="0.25">
      <c r="A5210">
        <v>700370</v>
      </c>
      <c r="B5210">
        <v>72</v>
      </c>
    </row>
    <row r="5211" spans="1:2" x14ac:dyDescent="0.25">
      <c r="A5211">
        <v>700375</v>
      </c>
      <c r="B5211">
        <v>73</v>
      </c>
    </row>
    <row r="5212" spans="1:2" x14ac:dyDescent="0.25">
      <c r="A5212">
        <v>700380</v>
      </c>
      <c r="B5212">
        <v>75</v>
      </c>
    </row>
    <row r="5213" spans="1:2" x14ac:dyDescent="0.25">
      <c r="A5213">
        <v>700381</v>
      </c>
      <c r="B5213">
        <v>76</v>
      </c>
    </row>
    <row r="5214" spans="1:2" x14ac:dyDescent="0.25">
      <c r="A5214">
        <v>700400</v>
      </c>
      <c r="B5214">
        <v>78</v>
      </c>
    </row>
    <row r="5215" spans="1:2" x14ac:dyDescent="0.25">
      <c r="A5215">
        <v>700412</v>
      </c>
      <c r="B5215">
        <v>68</v>
      </c>
    </row>
    <row r="5216" spans="1:2" x14ac:dyDescent="0.25">
      <c r="A5216">
        <v>700413</v>
      </c>
      <c r="B5216">
        <v>73</v>
      </c>
    </row>
    <row r="5217" spans="1:2" x14ac:dyDescent="0.25">
      <c r="A5217">
        <v>700421</v>
      </c>
      <c r="B5217">
        <v>71</v>
      </c>
    </row>
    <row r="5218" spans="1:2" x14ac:dyDescent="0.25">
      <c r="A5218">
        <v>700439</v>
      </c>
      <c r="B5218">
        <v>73</v>
      </c>
    </row>
    <row r="5219" spans="1:2" x14ac:dyDescent="0.25">
      <c r="A5219">
        <v>700461</v>
      </c>
      <c r="B5219">
        <v>71</v>
      </c>
    </row>
    <row r="5220" spans="1:2" x14ac:dyDescent="0.25">
      <c r="A5220">
        <v>700479</v>
      </c>
      <c r="B5220">
        <v>74</v>
      </c>
    </row>
    <row r="5221" spans="1:2" x14ac:dyDescent="0.25">
      <c r="A5221">
        <v>700481</v>
      </c>
      <c r="B5221">
        <v>79</v>
      </c>
    </row>
    <row r="5222" spans="1:2" x14ac:dyDescent="0.25">
      <c r="A5222">
        <v>700577</v>
      </c>
      <c r="B5222">
        <v>73</v>
      </c>
    </row>
    <row r="5223" spans="1:2" x14ac:dyDescent="0.25">
      <c r="A5223">
        <v>700578</v>
      </c>
      <c r="B5223">
        <v>75</v>
      </c>
    </row>
    <row r="5224" spans="1:2" x14ac:dyDescent="0.25">
      <c r="A5224">
        <v>700579</v>
      </c>
      <c r="B5224">
        <v>76</v>
      </c>
    </row>
    <row r="5225" spans="1:2" x14ac:dyDescent="0.25">
      <c r="A5225">
        <v>700581</v>
      </c>
      <c r="B5225">
        <v>76</v>
      </c>
    </row>
    <row r="5226" spans="1:2" x14ac:dyDescent="0.25">
      <c r="A5226">
        <v>700582</v>
      </c>
      <c r="B5226">
        <v>77</v>
      </c>
    </row>
    <row r="5227" spans="1:2" x14ac:dyDescent="0.25">
      <c r="A5227">
        <v>700587</v>
      </c>
      <c r="B5227">
        <v>69</v>
      </c>
    </row>
    <row r="5228" spans="1:2" x14ac:dyDescent="0.25">
      <c r="A5228">
        <v>700646</v>
      </c>
      <c r="B5228">
        <v>72</v>
      </c>
    </row>
    <row r="5229" spans="1:2" x14ac:dyDescent="0.25">
      <c r="A5229">
        <v>700649</v>
      </c>
      <c r="B5229">
        <v>79</v>
      </c>
    </row>
    <row r="5230" spans="1:2" x14ac:dyDescent="0.25">
      <c r="A5230">
        <v>700667</v>
      </c>
      <c r="B5230">
        <v>74</v>
      </c>
    </row>
    <row r="5231" spans="1:2" x14ac:dyDescent="0.25">
      <c r="A5231">
        <v>700669</v>
      </c>
      <c r="B5231">
        <v>76</v>
      </c>
    </row>
    <row r="5232" spans="1:2" x14ac:dyDescent="0.25">
      <c r="A5232">
        <v>700673</v>
      </c>
      <c r="B5232">
        <v>72</v>
      </c>
    </row>
    <row r="5233" spans="1:2" x14ac:dyDescent="0.25">
      <c r="A5233">
        <v>700675</v>
      </c>
      <c r="B5233">
        <v>73</v>
      </c>
    </row>
    <row r="5234" spans="1:2" x14ac:dyDescent="0.25">
      <c r="A5234">
        <v>700685</v>
      </c>
      <c r="B5234">
        <v>71</v>
      </c>
    </row>
    <row r="5235" spans="1:2" x14ac:dyDescent="0.25">
      <c r="A5235">
        <v>700710</v>
      </c>
      <c r="B5235">
        <v>70</v>
      </c>
    </row>
    <row r="5236" spans="1:2" x14ac:dyDescent="0.25">
      <c r="A5236">
        <v>700712</v>
      </c>
      <c r="B5236">
        <v>72</v>
      </c>
    </row>
    <row r="5237" spans="1:2" x14ac:dyDescent="0.25">
      <c r="A5237">
        <v>700714</v>
      </c>
      <c r="B5237">
        <v>73</v>
      </c>
    </row>
    <row r="5238" spans="1:2" x14ac:dyDescent="0.25">
      <c r="A5238">
        <v>700716</v>
      </c>
      <c r="B5238">
        <v>72</v>
      </c>
    </row>
    <row r="5239" spans="1:2" x14ac:dyDescent="0.25">
      <c r="A5239">
        <v>700718</v>
      </c>
      <c r="B5239">
        <v>73</v>
      </c>
    </row>
    <row r="5240" spans="1:2" x14ac:dyDescent="0.25">
      <c r="A5240">
        <v>700719</v>
      </c>
      <c r="B5240">
        <v>75</v>
      </c>
    </row>
    <row r="5241" spans="1:2" x14ac:dyDescent="0.25">
      <c r="A5241">
        <v>700722</v>
      </c>
      <c r="B5241">
        <v>73</v>
      </c>
    </row>
    <row r="5242" spans="1:2" x14ac:dyDescent="0.25">
      <c r="A5242">
        <v>700727</v>
      </c>
      <c r="B5242">
        <v>75</v>
      </c>
    </row>
    <row r="5243" spans="1:2" x14ac:dyDescent="0.25">
      <c r="A5243">
        <v>700728</v>
      </c>
      <c r="B5243">
        <v>73</v>
      </c>
    </row>
    <row r="5244" spans="1:2" x14ac:dyDescent="0.25">
      <c r="A5244">
        <v>700730</v>
      </c>
      <c r="B5244">
        <v>73</v>
      </c>
    </row>
    <row r="5245" spans="1:2" x14ac:dyDescent="0.25">
      <c r="A5245">
        <v>700735</v>
      </c>
      <c r="B5245">
        <v>77</v>
      </c>
    </row>
    <row r="5246" spans="1:2" x14ac:dyDescent="0.25">
      <c r="A5246">
        <v>700758</v>
      </c>
      <c r="B5246">
        <v>72</v>
      </c>
    </row>
    <row r="5247" spans="1:2" x14ac:dyDescent="0.25">
      <c r="A5247">
        <v>700759</v>
      </c>
      <c r="B5247">
        <v>77</v>
      </c>
    </row>
    <row r="5248" spans="1:2" x14ac:dyDescent="0.25">
      <c r="A5248">
        <v>700771</v>
      </c>
      <c r="B5248">
        <v>76</v>
      </c>
    </row>
    <row r="5249" spans="1:2" x14ac:dyDescent="0.25">
      <c r="A5249">
        <v>700773</v>
      </c>
      <c r="B5249">
        <v>74</v>
      </c>
    </row>
    <row r="5250" spans="1:2" x14ac:dyDescent="0.25">
      <c r="A5250">
        <v>700783</v>
      </c>
      <c r="B5250">
        <v>77</v>
      </c>
    </row>
    <row r="5251" spans="1:2" x14ac:dyDescent="0.25">
      <c r="A5251">
        <v>700786</v>
      </c>
      <c r="B5251">
        <v>77</v>
      </c>
    </row>
    <row r="5252" spans="1:2" x14ac:dyDescent="0.25">
      <c r="A5252">
        <v>700794</v>
      </c>
      <c r="B5252">
        <v>75</v>
      </c>
    </row>
    <row r="5253" spans="1:2" x14ac:dyDescent="0.25">
      <c r="A5253">
        <v>700800</v>
      </c>
      <c r="B5253">
        <v>74</v>
      </c>
    </row>
    <row r="5254" spans="1:2" x14ac:dyDescent="0.25">
      <c r="A5254">
        <v>700818</v>
      </c>
      <c r="B5254">
        <v>75</v>
      </c>
    </row>
    <row r="5255" spans="1:2" x14ac:dyDescent="0.25">
      <c r="A5255">
        <v>700819</v>
      </c>
      <c r="B5255">
        <v>75</v>
      </c>
    </row>
    <row r="5256" spans="1:2" x14ac:dyDescent="0.25">
      <c r="A5256">
        <v>700827</v>
      </c>
      <c r="B5256">
        <v>73</v>
      </c>
    </row>
    <row r="5257" spans="1:2" x14ac:dyDescent="0.25">
      <c r="A5257">
        <v>700829</v>
      </c>
      <c r="B5257">
        <v>77</v>
      </c>
    </row>
    <row r="5258" spans="1:2" x14ac:dyDescent="0.25">
      <c r="A5258">
        <v>700832</v>
      </c>
      <c r="B5258">
        <v>77</v>
      </c>
    </row>
    <row r="5259" spans="1:2" x14ac:dyDescent="0.25">
      <c r="A5259">
        <v>700834</v>
      </c>
      <c r="B5259">
        <v>70</v>
      </c>
    </row>
    <row r="5260" spans="1:2" x14ac:dyDescent="0.25">
      <c r="A5260">
        <v>700842</v>
      </c>
      <c r="B5260">
        <v>79</v>
      </c>
    </row>
    <row r="5261" spans="1:2" x14ac:dyDescent="0.25">
      <c r="A5261">
        <v>700848</v>
      </c>
      <c r="B5261">
        <v>74</v>
      </c>
    </row>
    <row r="5262" spans="1:2" x14ac:dyDescent="0.25">
      <c r="A5262">
        <v>700849</v>
      </c>
      <c r="B5262">
        <v>75</v>
      </c>
    </row>
    <row r="5263" spans="1:2" x14ac:dyDescent="0.25">
      <c r="A5263">
        <v>700851</v>
      </c>
      <c r="B5263">
        <v>75</v>
      </c>
    </row>
    <row r="5264" spans="1:2" x14ac:dyDescent="0.25">
      <c r="A5264">
        <v>700875</v>
      </c>
      <c r="B5264">
        <v>77</v>
      </c>
    </row>
    <row r="5265" spans="1:2" x14ac:dyDescent="0.25">
      <c r="A5265">
        <v>700895</v>
      </c>
      <c r="B5265">
        <v>76</v>
      </c>
    </row>
    <row r="5266" spans="1:2" x14ac:dyDescent="0.25">
      <c r="A5266">
        <v>700902</v>
      </c>
      <c r="B5266">
        <v>75</v>
      </c>
    </row>
    <row r="5267" spans="1:2" x14ac:dyDescent="0.25">
      <c r="A5267">
        <v>700924</v>
      </c>
      <c r="B5267">
        <v>75</v>
      </c>
    </row>
    <row r="5268" spans="1:2" x14ac:dyDescent="0.25">
      <c r="A5268">
        <v>700933</v>
      </c>
      <c r="B5268">
        <v>73</v>
      </c>
    </row>
    <row r="5269" spans="1:2" x14ac:dyDescent="0.25">
      <c r="A5269">
        <v>700943</v>
      </c>
      <c r="B5269">
        <v>71</v>
      </c>
    </row>
    <row r="5270" spans="1:2" x14ac:dyDescent="0.25">
      <c r="A5270">
        <v>700956</v>
      </c>
      <c r="B5270">
        <v>72</v>
      </c>
    </row>
    <row r="5271" spans="1:2" x14ac:dyDescent="0.25">
      <c r="A5271">
        <v>700978</v>
      </c>
      <c r="B5271">
        <v>74</v>
      </c>
    </row>
    <row r="5272" spans="1:2" x14ac:dyDescent="0.25">
      <c r="A5272">
        <v>700985</v>
      </c>
      <c r="B5272">
        <v>78</v>
      </c>
    </row>
    <row r="5273" spans="1:2" x14ac:dyDescent="0.25">
      <c r="A5273">
        <v>700987</v>
      </c>
      <c r="B5273">
        <v>75</v>
      </c>
    </row>
    <row r="5274" spans="1:2" x14ac:dyDescent="0.25">
      <c r="A5274">
        <v>700992</v>
      </c>
      <c r="B5274">
        <v>79</v>
      </c>
    </row>
    <row r="5275" spans="1:2" x14ac:dyDescent="0.25">
      <c r="A5275">
        <v>700994</v>
      </c>
      <c r="B5275">
        <v>76</v>
      </c>
    </row>
    <row r="5276" spans="1:2" x14ac:dyDescent="0.25">
      <c r="A5276">
        <v>701000</v>
      </c>
      <c r="B5276">
        <v>72</v>
      </c>
    </row>
    <row r="5277" spans="1:2" x14ac:dyDescent="0.25">
      <c r="A5277">
        <v>701013</v>
      </c>
      <c r="B5277">
        <v>73</v>
      </c>
    </row>
    <row r="5278" spans="1:2" x14ac:dyDescent="0.25">
      <c r="A5278">
        <v>701014</v>
      </c>
      <c r="B5278">
        <v>74</v>
      </c>
    </row>
    <row r="5279" spans="1:2" x14ac:dyDescent="0.25">
      <c r="A5279">
        <v>701029</v>
      </c>
      <c r="B5279">
        <v>76</v>
      </c>
    </row>
    <row r="5280" spans="1:2" x14ac:dyDescent="0.25">
      <c r="A5280">
        <v>701030</v>
      </c>
      <c r="B5280">
        <v>72</v>
      </c>
    </row>
    <row r="5281" spans="1:2" x14ac:dyDescent="0.25">
      <c r="A5281">
        <v>701053</v>
      </c>
      <c r="B5281">
        <v>73</v>
      </c>
    </row>
    <row r="5282" spans="1:2" x14ac:dyDescent="0.25">
      <c r="A5282">
        <v>701055</v>
      </c>
      <c r="B5282">
        <v>75</v>
      </c>
    </row>
    <row r="5283" spans="1:2" x14ac:dyDescent="0.25">
      <c r="A5283">
        <v>701056</v>
      </c>
      <c r="B5283">
        <v>76</v>
      </c>
    </row>
    <row r="5284" spans="1:2" x14ac:dyDescent="0.25">
      <c r="A5284">
        <v>701060</v>
      </c>
      <c r="B5284">
        <v>74</v>
      </c>
    </row>
    <row r="5285" spans="1:2" x14ac:dyDescent="0.25">
      <c r="A5285">
        <v>701061</v>
      </c>
      <c r="B5285">
        <v>75</v>
      </c>
    </row>
    <row r="5286" spans="1:2" x14ac:dyDescent="0.25">
      <c r="A5286">
        <v>701063</v>
      </c>
      <c r="B5286">
        <v>69</v>
      </c>
    </row>
    <row r="5287" spans="1:2" x14ac:dyDescent="0.25">
      <c r="A5287">
        <v>701078</v>
      </c>
      <c r="B5287">
        <v>72</v>
      </c>
    </row>
    <row r="5288" spans="1:2" x14ac:dyDescent="0.25">
      <c r="A5288">
        <v>701079</v>
      </c>
      <c r="B5288">
        <v>72</v>
      </c>
    </row>
    <row r="5289" spans="1:2" x14ac:dyDescent="0.25">
      <c r="A5289">
        <v>701106</v>
      </c>
      <c r="B5289">
        <v>71</v>
      </c>
    </row>
    <row r="5290" spans="1:2" x14ac:dyDescent="0.25">
      <c r="A5290">
        <v>701121</v>
      </c>
      <c r="B5290">
        <v>74</v>
      </c>
    </row>
    <row r="5291" spans="1:2" x14ac:dyDescent="0.25">
      <c r="A5291">
        <v>701133</v>
      </c>
      <c r="B5291">
        <v>75</v>
      </c>
    </row>
    <row r="5292" spans="1:2" x14ac:dyDescent="0.25">
      <c r="A5292">
        <v>701144</v>
      </c>
      <c r="B5292">
        <v>76</v>
      </c>
    </row>
    <row r="5293" spans="1:2" x14ac:dyDescent="0.25">
      <c r="A5293">
        <v>701151</v>
      </c>
      <c r="B5293">
        <v>72</v>
      </c>
    </row>
    <row r="5294" spans="1:2" x14ac:dyDescent="0.25">
      <c r="A5294">
        <v>701159</v>
      </c>
      <c r="B5294">
        <v>76</v>
      </c>
    </row>
    <row r="5295" spans="1:2" x14ac:dyDescent="0.25">
      <c r="A5295">
        <v>701161</v>
      </c>
      <c r="B5295">
        <v>74</v>
      </c>
    </row>
    <row r="5296" spans="1:2" x14ac:dyDescent="0.25">
      <c r="A5296">
        <v>701166</v>
      </c>
      <c r="B5296">
        <v>73</v>
      </c>
    </row>
    <row r="5297" spans="1:2" x14ac:dyDescent="0.25">
      <c r="A5297">
        <v>701178</v>
      </c>
      <c r="B5297">
        <v>75</v>
      </c>
    </row>
    <row r="5298" spans="1:2" x14ac:dyDescent="0.25">
      <c r="A5298">
        <v>701179</v>
      </c>
      <c r="B5298">
        <v>71</v>
      </c>
    </row>
    <row r="5299" spans="1:2" x14ac:dyDescent="0.25">
      <c r="A5299">
        <v>701180</v>
      </c>
      <c r="B5299">
        <v>75</v>
      </c>
    </row>
    <row r="5300" spans="1:2" x14ac:dyDescent="0.25">
      <c r="A5300">
        <v>701183</v>
      </c>
      <c r="B5300">
        <v>75</v>
      </c>
    </row>
    <row r="5301" spans="1:2" x14ac:dyDescent="0.25">
      <c r="A5301">
        <v>701186</v>
      </c>
      <c r="B5301">
        <v>79</v>
      </c>
    </row>
    <row r="5302" spans="1:2" x14ac:dyDescent="0.25">
      <c r="A5302">
        <v>701195</v>
      </c>
      <c r="B5302">
        <v>68</v>
      </c>
    </row>
    <row r="5303" spans="1:2" x14ac:dyDescent="0.25">
      <c r="A5303">
        <v>701213</v>
      </c>
      <c r="B5303">
        <v>69</v>
      </c>
    </row>
    <row r="5304" spans="1:2" x14ac:dyDescent="0.25">
      <c r="A5304">
        <v>701214</v>
      </c>
      <c r="B5304">
        <v>74</v>
      </c>
    </row>
    <row r="5305" spans="1:2" x14ac:dyDescent="0.25">
      <c r="A5305">
        <v>701220</v>
      </c>
      <c r="B5305">
        <v>76</v>
      </c>
    </row>
    <row r="5306" spans="1:2" x14ac:dyDescent="0.25">
      <c r="A5306">
        <v>701222</v>
      </c>
      <c r="B5306">
        <v>72</v>
      </c>
    </row>
    <row r="5307" spans="1:2" x14ac:dyDescent="0.25">
      <c r="A5307">
        <v>701240</v>
      </c>
      <c r="B5307">
        <v>76</v>
      </c>
    </row>
    <row r="5308" spans="1:2" x14ac:dyDescent="0.25">
      <c r="A5308">
        <v>701241</v>
      </c>
      <c r="B5308">
        <v>76</v>
      </c>
    </row>
    <row r="5309" spans="1:2" x14ac:dyDescent="0.25">
      <c r="A5309">
        <v>701259</v>
      </c>
      <c r="B5309">
        <v>73</v>
      </c>
    </row>
    <row r="5310" spans="1:2" x14ac:dyDescent="0.25">
      <c r="A5310">
        <v>701261</v>
      </c>
      <c r="B5310">
        <v>72</v>
      </c>
    </row>
    <row r="5311" spans="1:2" x14ac:dyDescent="0.25">
      <c r="A5311">
        <v>701275</v>
      </c>
      <c r="B5311">
        <v>74</v>
      </c>
    </row>
    <row r="5312" spans="1:2" x14ac:dyDescent="0.25">
      <c r="A5312">
        <v>701288</v>
      </c>
      <c r="B5312">
        <v>77</v>
      </c>
    </row>
    <row r="5313" spans="1:2" x14ac:dyDescent="0.25">
      <c r="A5313">
        <v>701300</v>
      </c>
      <c r="B5313">
        <v>72</v>
      </c>
    </row>
    <row r="5314" spans="1:2" x14ac:dyDescent="0.25">
      <c r="A5314">
        <v>701308</v>
      </c>
      <c r="B5314">
        <v>76</v>
      </c>
    </row>
    <row r="5315" spans="1:2" x14ac:dyDescent="0.25">
      <c r="A5315">
        <v>701314</v>
      </c>
      <c r="B5315">
        <v>72</v>
      </c>
    </row>
    <row r="5316" spans="1:2" x14ac:dyDescent="0.25">
      <c r="A5316">
        <v>701316</v>
      </c>
      <c r="B5316">
        <v>75</v>
      </c>
    </row>
    <row r="5317" spans="1:2" x14ac:dyDescent="0.25">
      <c r="A5317">
        <v>701318</v>
      </c>
      <c r="B5317">
        <v>73</v>
      </c>
    </row>
    <row r="5318" spans="1:2" x14ac:dyDescent="0.25">
      <c r="A5318">
        <v>701320</v>
      </c>
      <c r="B5318">
        <v>78</v>
      </c>
    </row>
    <row r="5319" spans="1:2" x14ac:dyDescent="0.25">
      <c r="A5319">
        <v>701322</v>
      </c>
      <c r="B5319">
        <v>73</v>
      </c>
    </row>
    <row r="5320" spans="1:2" x14ac:dyDescent="0.25">
      <c r="A5320">
        <v>701324</v>
      </c>
      <c r="B5320">
        <v>71</v>
      </c>
    </row>
    <row r="5321" spans="1:2" x14ac:dyDescent="0.25">
      <c r="A5321">
        <v>701328</v>
      </c>
      <c r="B5321">
        <v>76</v>
      </c>
    </row>
    <row r="5322" spans="1:2" x14ac:dyDescent="0.25">
      <c r="A5322">
        <v>701329</v>
      </c>
      <c r="B5322">
        <v>76</v>
      </c>
    </row>
    <row r="5323" spans="1:2" x14ac:dyDescent="0.25">
      <c r="A5323">
        <v>701336</v>
      </c>
      <c r="B5323">
        <v>76</v>
      </c>
    </row>
    <row r="5324" spans="1:2" x14ac:dyDescent="0.25">
      <c r="A5324">
        <v>701347</v>
      </c>
      <c r="B5324">
        <v>80</v>
      </c>
    </row>
    <row r="5325" spans="1:2" x14ac:dyDescent="0.25">
      <c r="A5325">
        <v>701356</v>
      </c>
      <c r="B5325">
        <v>77</v>
      </c>
    </row>
    <row r="5326" spans="1:2" x14ac:dyDescent="0.25">
      <c r="A5326">
        <v>701361</v>
      </c>
      <c r="B5326">
        <v>76</v>
      </c>
    </row>
    <row r="5327" spans="1:2" x14ac:dyDescent="0.25">
      <c r="A5327">
        <v>701364</v>
      </c>
      <c r="B5327">
        <v>73</v>
      </c>
    </row>
    <row r="5328" spans="1:2" x14ac:dyDescent="0.25">
      <c r="A5328">
        <v>701370</v>
      </c>
      <c r="B5328">
        <v>72</v>
      </c>
    </row>
    <row r="5329" spans="1:2" x14ac:dyDescent="0.25">
      <c r="A5329">
        <v>701372</v>
      </c>
      <c r="B5329">
        <v>74</v>
      </c>
    </row>
    <row r="5330" spans="1:2" x14ac:dyDescent="0.25">
      <c r="A5330">
        <v>701373</v>
      </c>
      <c r="B5330">
        <v>71</v>
      </c>
    </row>
    <row r="5331" spans="1:2" x14ac:dyDescent="0.25">
      <c r="A5331">
        <v>701374</v>
      </c>
      <c r="B5331">
        <v>74</v>
      </c>
    </row>
    <row r="5332" spans="1:2" x14ac:dyDescent="0.25">
      <c r="A5332">
        <v>701386</v>
      </c>
      <c r="B5332">
        <v>76</v>
      </c>
    </row>
    <row r="5333" spans="1:2" x14ac:dyDescent="0.25">
      <c r="A5333">
        <v>701397</v>
      </c>
      <c r="B5333">
        <v>76</v>
      </c>
    </row>
    <row r="5334" spans="1:2" x14ac:dyDescent="0.25">
      <c r="A5334">
        <v>701411</v>
      </c>
      <c r="B5334">
        <v>74</v>
      </c>
    </row>
    <row r="5335" spans="1:2" x14ac:dyDescent="0.25">
      <c r="A5335">
        <v>701422</v>
      </c>
      <c r="B5335">
        <v>72</v>
      </c>
    </row>
    <row r="5336" spans="1:2" x14ac:dyDescent="0.25">
      <c r="A5336">
        <v>701427</v>
      </c>
      <c r="B5336">
        <v>70</v>
      </c>
    </row>
    <row r="5337" spans="1:2" x14ac:dyDescent="0.25">
      <c r="A5337">
        <v>701432</v>
      </c>
      <c r="B5337">
        <v>73</v>
      </c>
    </row>
    <row r="5338" spans="1:2" x14ac:dyDescent="0.25">
      <c r="A5338">
        <v>701437</v>
      </c>
      <c r="B5338">
        <v>70</v>
      </c>
    </row>
    <row r="5339" spans="1:2" x14ac:dyDescent="0.25">
      <c r="A5339">
        <v>701441</v>
      </c>
      <c r="B5339">
        <v>75</v>
      </c>
    </row>
    <row r="5340" spans="1:2" x14ac:dyDescent="0.25">
      <c r="A5340">
        <v>701443</v>
      </c>
      <c r="B5340">
        <v>72</v>
      </c>
    </row>
    <row r="5341" spans="1:2" x14ac:dyDescent="0.25">
      <c r="A5341">
        <v>701456</v>
      </c>
      <c r="B5341">
        <v>73</v>
      </c>
    </row>
    <row r="5342" spans="1:2" x14ac:dyDescent="0.25">
      <c r="A5342">
        <v>701464</v>
      </c>
      <c r="B5342">
        <v>70</v>
      </c>
    </row>
    <row r="5343" spans="1:2" x14ac:dyDescent="0.25">
      <c r="A5343">
        <v>701465</v>
      </c>
      <c r="B5343">
        <v>70</v>
      </c>
    </row>
    <row r="5344" spans="1:2" x14ac:dyDescent="0.25">
      <c r="A5344">
        <v>701474</v>
      </c>
      <c r="B5344">
        <v>75</v>
      </c>
    </row>
    <row r="5345" spans="1:2" x14ac:dyDescent="0.25">
      <c r="A5345">
        <v>701477</v>
      </c>
      <c r="B5345">
        <v>75</v>
      </c>
    </row>
    <row r="5346" spans="1:2" x14ac:dyDescent="0.25">
      <c r="A5346">
        <v>701480</v>
      </c>
      <c r="B5346">
        <v>77</v>
      </c>
    </row>
    <row r="5347" spans="1:2" x14ac:dyDescent="0.25">
      <c r="A5347">
        <v>701487</v>
      </c>
      <c r="B5347">
        <v>73</v>
      </c>
    </row>
    <row r="5348" spans="1:2" x14ac:dyDescent="0.25">
      <c r="A5348">
        <v>701488</v>
      </c>
      <c r="B5348">
        <v>72</v>
      </c>
    </row>
    <row r="5349" spans="1:2" x14ac:dyDescent="0.25">
      <c r="A5349">
        <v>701498</v>
      </c>
      <c r="B5349">
        <v>70</v>
      </c>
    </row>
    <row r="5350" spans="1:2" x14ac:dyDescent="0.25">
      <c r="A5350">
        <v>701499</v>
      </c>
      <c r="B5350">
        <v>71</v>
      </c>
    </row>
    <row r="5351" spans="1:2" x14ac:dyDescent="0.25">
      <c r="A5351">
        <v>701509</v>
      </c>
      <c r="B5351">
        <v>71</v>
      </c>
    </row>
    <row r="5352" spans="1:2" x14ac:dyDescent="0.25">
      <c r="A5352">
        <v>701510</v>
      </c>
      <c r="B5352">
        <v>72</v>
      </c>
    </row>
    <row r="5353" spans="1:2" x14ac:dyDescent="0.25">
      <c r="A5353">
        <v>701511</v>
      </c>
      <c r="B5353">
        <v>75</v>
      </c>
    </row>
    <row r="5354" spans="1:2" x14ac:dyDescent="0.25">
      <c r="A5354">
        <v>701512</v>
      </c>
      <c r="B5354">
        <v>77</v>
      </c>
    </row>
    <row r="5355" spans="1:2" x14ac:dyDescent="0.25">
      <c r="A5355">
        <v>701515</v>
      </c>
      <c r="B5355">
        <v>75</v>
      </c>
    </row>
    <row r="5356" spans="1:2" x14ac:dyDescent="0.25">
      <c r="A5356">
        <v>701519</v>
      </c>
      <c r="B5356">
        <v>73</v>
      </c>
    </row>
    <row r="5357" spans="1:2" x14ac:dyDescent="0.25">
      <c r="A5357">
        <v>701525</v>
      </c>
      <c r="B5357">
        <v>75</v>
      </c>
    </row>
    <row r="5358" spans="1:2" x14ac:dyDescent="0.25">
      <c r="A5358">
        <v>701528</v>
      </c>
      <c r="B5358">
        <v>72</v>
      </c>
    </row>
    <row r="5359" spans="1:2" x14ac:dyDescent="0.25">
      <c r="A5359">
        <v>701533</v>
      </c>
      <c r="B5359">
        <v>71</v>
      </c>
    </row>
    <row r="5360" spans="1:2" x14ac:dyDescent="0.25">
      <c r="A5360">
        <v>701539</v>
      </c>
      <c r="B5360">
        <v>72</v>
      </c>
    </row>
    <row r="5361" spans="1:2" x14ac:dyDescent="0.25">
      <c r="A5361">
        <v>701541</v>
      </c>
      <c r="B5361">
        <v>78</v>
      </c>
    </row>
    <row r="5362" spans="1:2" x14ac:dyDescent="0.25">
      <c r="A5362">
        <v>701542</v>
      </c>
      <c r="B5362">
        <v>74</v>
      </c>
    </row>
    <row r="5363" spans="1:2" x14ac:dyDescent="0.25">
      <c r="A5363">
        <v>701544</v>
      </c>
      <c r="B5363">
        <v>76</v>
      </c>
    </row>
    <row r="5364" spans="1:2" x14ac:dyDescent="0.25">
      <c r="A5364">
        <v>701545</v>
      </c>
      <c r="B5364">
        <v>75</v>
      </c>
    </row>
    <row r="5365" spans="1:2" x14ac:dyDescent="0.25">
      <c r="A5365">
        <v>701549</v>
      </c>
      <c r="B5365">
        <v>73</v>
      </c>
    </row>
    <row r="5366" spans="1:2" x14ac:dyDescent="0.25">
      <c r="A5366">
        <v>701552</v>
      </c>
      <c r="B5366">
        <v>76</v>
      </c>
    </row>
    <row r="5367" spans="1:2" x14ac:dyDescent="0.25">
      <c r="A5367">
        <v>701557</v>
      </c>
      <c r="B5367">
        <v>73</v>
      </c>
    </row>
    <row r="5368" spans="1:2" x14ac:dyDescent="0.25">
      <c r="A5368">
        <v>701563</v>
      </c>
      <c r="B5368">
        <v>72</v>
      </c>
    </row>
    <row r="5369" spans="1:2" x14ac:dyDescent="0.25">
      <c r="A5369">
        <v>701564</v>
      </c>
      <c r="B5369">
        <v>77</v>
      </c>
    </row>
    <row r="5370" spans="1:2" x14ac:dyDescent="0.25">
      <c r="A5370">
        <v>701565</v>
      </c>
      <c r="B5370">
        <v>76</v>
      </c>
    </row>
    <row r="5371" spans="1:2" x14ac:dyDescent="0.25">
      <c r="A5371">
        <v>701566</v>
      </c>
      <c r="B5371">
        <v>73</v>
      </c>
    </row>
    <row r="5372" spans="1:2" x14ac:dyDescent="0.25">
      <c r="A5372">
        <v>701568</v>
      </c>
      <c r="B5372">
        <v>74</v>
      </c>
    </row>
    <row r="5373" spans="1:2" x14ac:dyDescent="0.25">
      <c r="A5373">
        <v>701569</v>
      </c>
      <c r="B5373">
        <v>75</v>
      </c>
    </row>
    <row r="5374" spans="1:2" x14ac:dyDescent="0.25">
      <c r="A5374">
        <v>701571</v>
      </c>
      <c r="B5374">
        <v>73</v>
      </c>
    </row>
    <row r="5375" spans="1:2" x14ac:dyDescent="0.25">
      <c r="A5375">
        <v>701572</v>
      </c>
      <c r="B5375">
        <v>74</v>
      </c>
    </row>
    <row r="5376" spans="1:2" x14ac:dyDescent="0.25">
      <c r="A5376">
        <v>701581</v>
      </c>
      <c r="B5376">
        <v>78</v>
      </c>
    </row>
    <row r="5377" spans="1:2" x14ac:dyDescent="0.25">
      <c r="A5377">
        <v>701584</v>
      </c>
      <c r="B5377">
        <v>75</v>
      </c>
    </row>
    <row r="5378" spans="1:2" x14ac:dyDescent="0.25">
      <c r="A5378">
        <v>701585</v>
      </c>
      <c r="B5378">
        <v>72</v>
      </c>
    </row>
    <row r="5379" spans="1:2" x14ac:dyDescent="0.25">
      <c r="A5379">
        <v>701598</v>
      </c>
      <c r="B5379">
        <v>69</v>
      </c>
    </row>
    <row r="5380" spans="1:2" x14ac:dyDescent="0.25">
      <c r="A5380">
        <v>701603</v>
      </c>
      <c r="B5380">
        <v>81</v>
      </c>
    </row>
    <row r="5381" spans="1:2" x14ac:dyDescent="0.25">
      <c r="A5381">
        <v>701604</v>
      </c>
      <c r="B5381">
        <v>75</v>
      </c>
    </row>
    <row r="5382" spans="1:2" x14ac:dyDescent="0.25">
      <c r="A5382">
        <v>701617</v>
      </c>
      <c r="B5382">
        <v>74</v>
      </c>
    </row>
    <row r="5383" spans="1:2" x14ac:dyDescent="0.25">
      <c r="A5383">
        <v>701619</v>
      </c>
      <c r="B5383">
        <v>72</v>
      </c>
    </row>
    <row r="5384" spans="1:2" x14ac:dyDescent="0.25">
      <c r="A5384">
        <v>701625</v>
      </c>
      <c r="B5384">
        <v>75</v>
      </c>
    </row>
    <row r="5385" spans="1:2" x14ac:dyDescent="0.25">
      <c r="A5385">
        <v>701628</v>
      </c>
      <c r="B5385">
        <v>74</v>
      </c>
    </row>
    <row r="5386" spans="1:2" x14ac:dyDescent="0.25">
      <c r="A5386">
        <v>701630</v>
      </c>
      <c r="B5386">
        <v>70</v>
      </c>
    </row>
    <row r="5387" spans="1:2" x14ac:dyDescent="0.25">
      <c r="A5387">
        <v>701634</v>
      </c>
      <c r="B5387">
        <v>73</v>
      </c>
    </row>
    <row r="5388" spans="1:2" x14ac:dyDescent="0.25">
      <c r="A5388">
        <v>701643</v>
      </c>
      <c r="B5388">
        <v>77</v>
      </c>
    </row>
    <row r="5389" spans="1:2" x14ac:dyDescent="0.25">
      <c r="A5389">
        <v>701644</v>
      </c>
      <c r="B5389">
        <v>75</v>
      </c>
    </row>
    <row r="5390" spans="1:2" x14ac:dyDescent="0.25">
      <c r="A5390">
        <v>701650</v>
      </c>
      <c r="B5390">
        <v>77</v>
      </c>
    </row>
    <row r="5391" spans="1:2" x14ac:dyDescent="0.25">
      <c r="A5391">
        <v>701651</v>
      </c>
      <c r="B5391">
        <v>76</v>
      </c>
    </row>
    <row r="5392" spans="1:2" x14ac:dyDescent="0.25">
      <c r="A5392">
        <v>701652</v>
      </c>
      <c r="B5392">
        <v>70</v>
      </c>
    </row>
    <row r="5393" spans="1:2" x14ac:dyDescent="0.25">
      <c r="A5393">
        <v>701656</v>
      </c>
      <c r="B5393">
        <v>71</v>
      </c>
    </row>
    <row r="5394" spans="1:2" x14ac:dyDescent="0.25">
      <c r="A5394">
        <v>701679</v>
      </c>
      <c r="B5394">
        <v>76</v>
      </c>
    </row>
    <row r="5395" spans="1:2" x14ac:dyDescent="0.25">
      <c r="A5395">
        <v>701684</v>
      </c>
      <c r="B5395">
        <v>75</v>
      </c>
    </row>
    <row r="5396" spans="1:2" x14ac:dyDescent="0.25">
      <c r="A5396">
        <v>701685</v>
      </c>
      <c r="B5396">
        <v>75</v>
      </c>
    </row>
    <row r="5397" spans="1:2" x14ac:dyDescent="0.25">
      <c r="A5397">
        <v>701686</v>
      </c>
      <c r="B5397">
        <v>74</v>
      </c>
    </row>
    <row r="5398" spans="1:2" x14ac:dyDescent="0.25">
      <c r="A5398">
        <v>701690</v>
      </c>
      <c r="B5398">
        <v>74</v>
      </c>
    </row>
    <row r="5399" spans="1:2" x14ac:dyDescent="0.25">
      <c r="A5399">
        <v>701695</v>
      </c>
      <c r="B5399">
        <v>73</v>
      </c>
    </row>
    <row r="5400" spans="1:2" x14ac:dyDescent="0.25">
      <c r="A5400">
        <v>701699</v>
      </c>
      <c r="B5400">
        <v>74</v>
      </c>
    </row>
    <row r="5401" spans="1:2" x14ac:dyDescent="0.25">
      <c r="A5401">
        <v>701703</v>
      </c>
      <c r="B5401">
        <v>76</v>
      </c>
    </row>
    <row r="5402" spans="1:2" x14ac:dyDescent="0.25">
      <c r="A5402">
        <v>701706</v>
      </c>
      <c r="B5402">
        <v>76</v>
      </c>
    </row>
    <row r="5403" spans="1:2" x14ac:dyDescent="0.25">
      <c r="A5403">
        <v>701716</v>
      </c>
      <c r="B5403">
        <v>77</v>
      </c>
    </row>
    <row r="5404" spans="1:2" x14ac:dyDescent="0.25">
      <c r="A5404">
        <v>701717</v>
      </c>
      <c r="B5404">
        <v>74</v>
      </c>
    </row>
    <row r="5405" spans="1:2" x14ac:dyDescent="0.25">
      <c r="A5405">
        <v>701719</v>
      </c>
      <c r="B5405">
        <v>76</v>
      </c>
    </row>
    <row r="5406" spans="1:2" x14ac:dyDescent="0.25">
      <c r="A5406">
        <v>701720</v>
      </c>
      <c r="B5406">
        <v>76</v>
      </c>
    </row>
    <row r="5407" spans="1:2" x14ac:dyDescent="0.25">
      <c r="A5407">
        <v>701726</v>
      </c>
      <c r="B5407">
        <v>74</v>
      </c>
    </row>
    <row r="5408" spans="1:2" x14ac:dyDescent="0.25">
      <c r="A5408">
        <v>701731</v>
      </c>
      <c r="B5408">
        <v>75</v>
      </c>
    </row>
    <row r="5409" spans="1:2" x14ac:dyDescent="0.25">
      <c r="A5409">
        <v>701764</v>
      </c>
      <c r="B5409">
        <v>74</v>
      </c>
    </row>
    <row r="5410" spans="1:2" x14ac:dyDescent="0.25">
      <c r="A5410">
        <v>701765</v>
      </c>
      <c r="B5410">
        <v>73</v>
      </c>
    </row>
    <row r="5411" spans="1:2" x14ac:dyDescent="0.25">
      <c r="A5411">
        <v>701766</v>
      </c>
      <c r="B5411">
        <v>71</v>
      </c>
    </row>
    <row r="5412" spans="1:2" x14ac:dyDescent="0.25">
      <c r="A5412">
        <v>701769</v>
      </c>
      <c r="B5412">
        <v>72</v>
      </c>
    </row>
    <row r="5413" spans="1:2" x14ac:dyDescent="0.25">
      <c r="A5413">
        <v>701775</v>
      </c>
      <c r="B5413">
        <v>74</v>
      </c>
    </row>
    <row r="5414" spans="1:2" x14ac:dyDescent="0.25">
      <c r="A5414">
        <v>701780</v>
      </c>
      <c r="B5414">
        <v>77</v>
      </c>
    </row>
    <row r="5415" spans="1:2" x14ac:dyDescent="0.25">
      <c r="A5415">
        <v>701791</v>
      </c>
      <c r="B5415">
        <v>78</v>
      </c>
    </row>
    <row r="5416" spans="1:2" x14ac:dyDescent="0.25">
      <c r="A5416">
        <v>701793</v>
      </c>
      <c r="B5416">
        <v>72</v>
      </c>
    </row>
    <row r="5417" spans="1:2" x14ac:dyDescent="0.25">
      <c r="A5417">
        <v>701795</v>
      </c>
      <c r="B5417">
        <v>76</v>
      </c>
    </row>
    <row r="5418" spans="1:2" x14ac:dyDescent="0.25">
      <c r="A5418">
        <v>701800</v>
      </c>
      <c r="B5418">
        <v>72</v>
      </c>
    </row>
    <row r="5419" spans="1:2" x14ac:dyDescent="0.25">
      <c r="A5419">
        <v>701803</v>
      </c>
      <c r="B5419">
        <v>72</v>
      </c>
    </row>
    <row r="5420" spans="1:2" x14ac:dyDescent="0.25">
      <c r="A5420">
        <v>701807</v>
      </c>
      <c r="B5420">
        <v>73</v>
      </c>
    </row>
    <row r="5421" spans="1:2" x14ac:dyDescent="0.25">
      <c r="A5421">
        <v>701813</v>
      </c>
      <c r="B5421">
        <v>72</v>
      </c>
    </row>
    <row r="5422" spans="1:2" x14ac:dyDescent="0.25">
      <c r="A5422">
        <v>701827</v>
      </c>
      <c r="B5422">
        <v>72</v>
      </c>
    </row>
    <row r="5423" spans="1:2" x14ac:dyDescent="0.25">
      <c r="A5423">
        <v>701828</v>
      </c>
      <c r="B5423">
        <v>74</v>
      </c>
    </row>
    <row r="5424" spans="1:2" x14ac:dyDescent="0.25">
      <c r="A5424">
        <v>701829</v>
      </c>
      <c r="B5424">
        <v>72</v>
      </c>
    </row>
    <row r="5425" spans="1:2" x14ac:dyDescent="0.25">
      <c r="A5425">
        <v>701836</v>
      </c>
      <c r="B5425">
        <v>78</v>
      </c>
    </row>
    <row r="5426" spans="1:2" x14ac:dyDescent="0.25">
      <c r="A5426">
        <v>701856</v>
      </c>
      <c r="B5426">
        <v>78</v>
      </c>
    </row>
    <row r="5427" spans="1:2" x14ac:dyDescent="0.25">
      <c r="A5427">
        <v>701859</v>
      </c>
      <c r="B5427">
        <v>76</v>
      </c>
    </row>
    <row r="5428" spans="1:2" x14ac:dyDescent="0.25">
      <c r="A5428">
        <v>701861</v>
      </c>
      <c r="B5428">
        <v>77</v>
      </c>
    </row>
    <row r="5429" spans="1:2" x14ac:dyDescent="0.25">
      <c r="A5429">
        <v>701865</v>
      </c>
      <c r="B5429">
        <v>73</v>
      </c>
    </row>
    <row r="5430" spans="1:2" x14ac:dyDescent="0.25">
      <c r="A5430">
        <v>701868</v>
      </c>
      <c r="B5430">
        <v>75</v>
      </c>
    </row>
    <row r="5431" spans="1:2" x14ac:dyDescent="0.25">
      <c r="A5431">
        <v>701884</v>
      </c>
      <c r="B5431">
        <v>77</v>
      </c>
    </row>
    <row r="5432" spans="1:2" x14ac:dyDescent="0.25">
      <c r="A5432">
        <v>701908</v>
      </c>
      <c r="B5432">
        <v>76</v>
      </c>
    </row>
    <row r="5433" spans="1:2" x14ac:dyDescent="0.25">
      <c r="A5433">
        <v>701934</v>
      </c>
      <c r="B5433">
        <v>75</v>
      </c>
    </row>
    <row r="5434" spans="1:2" x14ac:dyDescent="0.25">
      <c r="A5434">
        <v>701937</v>
      </c>
      <c r="B5434">
        <v>77</v>
      </c>
    </row>
    <row r="5435" spans="1:2" x14ac:dyDescent="0.25">
      <c r="A5435">
        <v>701951</v>
      </c>
      <c r="B5435">
        <v>73</v>
      </c>
    </row>
    <row r="5436" spans="1:2" x14ac:dyDescent="0.25">
      <c r="A5436">
        <v>701966</v>
      </c>
      <c r="B5436">
        <v>68</v>
      </c>
    </row>
    <row r="5437" spans="1:2" x14ac:dyDescent="0.25">
      <c r="A5437">
        <v>701968</v>
      </c>
      <c r="B5437">
        <v>75</v>
      </c>
    </row>
    <row r="5438" spans="1:2" x14ac:dyDescent="0.25">
      <c r="A5438">
        <v>701975</v>
      </c>
      <c r="B5438">
        <v>76</v>
      </c>
    </row>
    <row r="5439" spans="1:2" x14ac:dyDescent="0.25">
      <c r="A5439">
        <v>702021</v>
      </c>
      <c r="B5439">
        <v>70</v>
      </c>
    </row>
    <row r="5440" spans="1:2" x14ac:dyDescent="0.25">
      <c r="A5440">
        <v>702023</v>
      </c>
      <c r="B5440">
        <v>73</v>
      </c>
    </row>
    <row r="5441" spans="1:2" x14ac:dyDescent="0.25">
      <c r="A5441">
        <v>702030</v>
      </c>
      <c r="B5441">
        <v>73</v>
      </c>
    </row>
    <row r="5442" spans="1:2" x14ac:dyDescent="0.25">
      <c r="A5442">
        <v>702034</v>
      </c>
      <c r="B5442">
        <v>75</v>
      </c>
    </row>
    <row r="5443" spans="1:2" x14ac:dyDescent="0.25">
      <c r="A5443">
        <v>702036</v>
      </c>
      <c r="B5443">
        <v>75</v>
      </c>
    </row>
    <row r="5444" spans="1:2" x14ac:dyDescent="0.25">
      <c r="A5444">
        <v>702040</v>
      </c>
      <c r="B5444">
        <v>79</v>
      </c>
    </row>
    <row r="5445" spans="1:2" x14ac:dyDescent="0.25">
      <c r="A5445">
        <v>702045</v>
      </c>
      <c r="B5445">
        <v>76</v>
      </c>
    </row>
    <row r="5446" spans="1:2" x14ac:dyDescent="0.25">
      <c r="A5446">
        <v>702046</v>
      </c>
      <c r="B5446">
        <v>73</v>
      </c>
    </row>
    <row r="5447" spans="1:2" x14ac:dyDescent="0.25">
      <c r="A5447">
        <v>702047</v>
      </c>
      <c r="B5447">
        <v>74</v>
      </c>
    </row>
    <row r="5448" spans="1:2" x14ac:dyDescent="0.25">
      <c r="A5448">
        <v>702052</v>
      </c>
      <c r="B5448">
        <v>77</v>
      </c>
    </row>
    <row r="5449" spans="1:2" x14ac:dyDescent="0.25">
      <c r="A5449">
        <v>702055</v>
      </c>
      <c r="B5449">
        <v>74</v>
      </c>
    </row>
    <row r="5450" spans="1:2" x14ac:dyDescent="0.25">
      <c r="A5450">
        <v>702056</v>
      </c>
      <c r="B5450">
        <v>76</v>
      </c>
    </row>
    <row r="5451" spans="1:2" x14ac:dyDescent="0.25">
      <c r="A5451">
        <v>702060</v>
      </c>
      <c r="B5451">
        <v>76</v>
      </c>
    </row>
    <row r="5452" spans="1:2" x14ac:dyDescent="0.25">
      <c r="A5452">
        <v>702065</v>
      </c>
      <c r="B5452">
        <v>74</v>
      </c>
    </row>
    <row r="5453" spans="1:2" x14ac:dyDescent="0.25">
      <c r="A5453">
        <v>702070</v>
      </c>
      <c r="B5453">
        <v>75</v>
      </c>
    </row>
    <row r="5454" spans="1:2" x14ac:dyDescent="0.25">
      <c r="A5454">
        <v>702073</v>
      </c>
      <c r="B5454">
        <v>79</v>
      </c>
    </row>
    <row r="5455" spans="1:2" x14ac:dyDescent="0.25">
      <c r="A5455">
        <v>702094</v>
      </c>
      <c r="B5455">
        <v>74</v>
      </c>
    </row>
    <row r="5456" spans="1:2" x14ac:dyDescent="0.25">
      <c r="A5456">
        <v>702095</v>
      </c>
      <c r="B5456">
        <v>76</v>
      </c>
    </row>
    <row r="5457" spans="1:2" x14ac:dyDescent="0.25">
      <c r="A5457">
        <v>702097</v>
      </c>
      <c r="B5457">
        <v>74</v>
      </c>
    </row>
    <row r="5458" spans="1:2" x14ac:dyDescent="0.25">
      <c r="A5458">
        <v>702098</v>
      </c>
      <c r="B5458">
        <v>72</v>
      </c>
    </row>
    <row r="5459" spans="1:2" x14ac:dyDescent="0.25">
      <c r="A5459">
        <v>702100</v>
      </c>
      <c r="B5459">
        <v>72</v>
      </c>
    </row>
    <row r="5460" spans="1:2" x14ac:dyDescent="0.25">
      <c r="A5460">
        <v>702102</v>
      </c>
      <c r="B5460">
        <v>76</v>
      </c>
    </row>
    <row r="5461" spans="1:2" x14ac:dyDescent="0.25">
      <c r="A5461">
        <v>702103</v>
      </c>
      <c r="B5461">
        <v>73</v>
      </c>
    </row>
    <row r="5462" spans="1:2" x14ac:dyDescent="0.25">
      <c r="A5462">
        <v>702111</v>
      </c>
      <c r="B5462">
        <v>74</v>
      </c>
    </row>
    <row r="5463" spans="1:2" x14ac:dyDescent="0.25">
      <c r="A5463">
        <v>702114</v>
      </c>
      <c r="B5463">
        <v>72</v>
      </c>
    </row>
    <row r="5464" spans="1:2" x14ac:dyDescent="0.25">
      <c r="A5464">
        <v>702115</v>
      </c>
      <c r="B5464">
        <v>75</v>
      </c>
    </row>
    <row r="5465" spans="1:2" x14ac:dyDescent="0.25">
      <c r="A5465">
        <v>702118</v>
      </c>
      <c r="B5465">
        <v>76</v>
      </c>
    </row>
    <row r="5466" spans="1:2" x14ac:dyDescent="0.25">
      <c r="A5466">
        <v>702119</v>
      </c>
      <c r="B5466">
        <v>73</v>
      </c>
    </row>
    <row r="5467" spans="1:2" x14ac:dyDescent="0.25">
      <c r="A5467">
        <v>702124</v>
      </c>
      <c r="B5467">
        <v>73</v>
      </c>
    </row>
    <row r="5468" spans="1:2" x14ac:dyDescent="0.25">
      <c r="A5468">
        <v>702126</v>
      </c>
      <c r="B5468">
        <v>72</v>
      </c>
    </row>
    <row r="5469" spans="1:2" x14ac:dyDescent="0.25">
      <c r="A5469">
        <v>702128</v>
      </c>
      <c r="B5469">
        <v>76</v>
      </c>
    </row>
    <row r="5470" spans="1:2" x14ac:dyDescent="0.25">
      <c r="A5470">
        <v>702129</v>
      </c>
      <c r="B5470">
        <v>71</v>
      </c>
    </row>
    <row r="5471" spans="1:2" x14ac:dyDescent="0.25">
      <c r="A5471">
        <v>702130</v>
      </c>
      <c r="B5471">
        <v>79</v>
      </c>
    </row>
    <row r="5472" spans="1:2" x14ac:dyDescent="0.25">
      <c r="A5472">
        <v>702153</v>
      </c>
      <c r="B5472">
        <v>79</v>
      </c>
    </row>
    <row r="5473" spans="1:2" x14ac:dyDescent="0.25">
      <c r="A5473">
        <v>702160</v>
      </c>
      <c r="B5473">
        <v>74</v>
      </c>
    </row>
    <row r="5474" spans="1:2" x14ac:dyDescent="0.25">
      <c r="A5474">
        <v>702193</v>
      </c>
      <c r="B5474">
        <v>72</v>
      </c>
    </row>
    <row r="5475" spans="1:2" x14ac:dyDescent="0.25">
      <c r="A5475">
        <v>702210</v>
      </c>
      <c r="B5475">
        <v>76</v>
      </c>
    </row>
    <row r="5476" spans="1:2" x14ac:dyDescent="0.25">
      <c r="A5476">
        <v>702211</v>
      </c>
      <c r="B5476">
        <v>73</v>
      </c>
    </row>
    <row r="5477" spans="1:2" x14ac:dyDescent="0.25">
      <c r="A5477">
        <v>702212</v>
      </c>
      <c r="B5477">
        <v>72</v>
      </c>
    </row>
    <row r="5478" spans="1:2" x14ac:dyDescent="0.25">
      <c r="A5478">
        <v>702215</v>
      </c>
      <c r="B5478">
        <v>77</v>
      </c>
    </row>
    <row r="5479" spans="1:2" x14ac:dyDescent="0.25">
      <c r="A5479">
        <v>702236</v>
      </c>
      <c r="B5479">
        <v>76</v>
      </c>
    </row>
    <row r="5480" spans="1:2" x14ac:dyDescent="0.25">
      <c r="A5480">
        <v>702238</v>
      </c>
      <c r="B5480">
        <v>79</v>
      </c>
    </row>
    <row r="5481" spans="1:2" x14ac:dyDescent="0.25">
      <c r="A5481">
        <v>702254</v>
      </c>
      <c r="B5481">
        <v>75</v>
      </c>
    </row>
    <row r="5482" spans="1:2" x14ac:dyDescent="0.25">
      <c r="A5482">
        <v>702255</v>
      </c>
      <c r="B5482">
        <v>74</v>
      </c>
    </row>
    <row r="5483" spans="1:2" x14ac:dyDescent="0.25">
      <c r="A5483">
        <v>702257</v>
      </c>
      <c r="B5483">
        <v>75</v>
      </c>
    </row>
    <row r="5484" spans="1:2" x14ac:dyDescent="0.25">
      <c r="A5484">
        <v>702259</v>
      </c>
      <c r="B5484">
        <v>75</v>
      </c>
    </row>
    <row r="5485" spans="1:2" x14ac:dyDescent="0.25">
      <c r="A5485">
        <v>702260</v>
      </c>
      <c r="B5485">
        <v>74</v>
      </c>
    </row>
    <row r="5486" spans="1:2" x14ac:dyDescent="0.25">
      <c r="A5486">
        <v>702266</v>
      </c>
      <c r="B5486">
        <v>74</v>
      </c>
    </row>
    <row r="5487" spans="1:2" x14ac:dyDescent="0.25">
      <c r="A5487">
        <v>702267</v>
      </c>
      <c r="B5487">
        <v>72</v>
      </c>
    </row>
    <row r="5488" spans="1:2" x14ac:dyDescent="0.25">
      <c r="A5488">
        <v>702268</v>
      </c>
      <c r="B5488">
        <v>74</v>
      </c>
    </row>
    <row r="5489" spans="1:2" x14ac:dyDescent="0.25">
      <c r="A5489">
        <v>702269</v>
      </c>
      <c r="B5489">
        <v>76</v>
      </c>
    </row>
    <row r="5490" spans="1:2" x14ac:dyDescent="0.25">
      <c r="A5490">
        <v>702271</v>
      </c>
      <c r="B5490">
        <v>73</v>
      </c>
    </row>
    <row r="5491" spans="1:2" x14ac:dyDescent="0.25">
      <c r="A5491">
        <v>702273</v>
      </c>
      <c r="B5491">
        <v>81</v>
      </c>
    </row>
    <row r="5492" spans="1:2" x14ac:dyDescent="0.25">
      <c r="A5492">
        <v>702275</v>
      </c>
      <c r="B5492">
        <v>74</v>
      </c>
    </row>
    <row r="5493" spans="1:2" x14ac:dyDescent="0.25">
      <c r="A5493">
        <v>702277</v>
      </c>
      <c r="B5493">
        <v>72</v>
      </c>
    </row>
    <row r="5494" spans="1:2" x14ac:dyDescent="0.25">
      <c r="A5494">
        <v>702279</v>
      </c>
      <c r="B5494">
        <v>76</v>
      </c>
    </row>
    <row r="5495" spans="1:2" x14ac:dyDescent="0.25">
      <c r="A5495">
        <v>702281</v>
      </c>
      <c r="B5495">
        <v>75</v>
      </c>
    </row>
    <row r="5496" spans="1:2" x14ac:dyDescent="0.25">
      <c r="A5496">
        <v>702282</v>
      </c>
      <c r="B5496">
        <v>74</v>
      </c>
    </row>
    <row r="5497" spans="1:2" x14ac:dyDescent="0.25">
      <c r="A5497">
        <v>702286</v>
      </c>
      <c r="B5497">
        <v>74</v>
      </c>
    </row>
    <row r="5498" spans="1:2" x14ac:dyDescent="0.25">
      <c r="A5498">
        <v>702290</v>
      </c>
      <c r="B5498">
        <v>71</v>
      </c>
    </row>
    <row r="5499" spans="1:2" x14ac:dyDescent="0.25">
      <c r="A5499">
        <v>702295</v>
      </c>
      <c r="B5499">
        <v>76</v>
      </c>
    </row>
    <row r="5500" spans="1:2" x14ac:dyDescent="0.25">
      <c r="A5500">
        <v>702297</v>
      </c>
      <c r="B5500">
        <v>74</v>
      </c>
    </row>
    <row r="5501" spans="1:2" x14ac:dyDescent="0.25">
      <c r="A5501">
        <v>702300</v>
      </c>
      <c r="B5501">
        <v>76</v>
      </c>
    </row>
    <row r="5502" spans="1:2" x14ac:dyDescent="0.25">
      <c r="A5502">
        <v>702303</v>
      </c>
      <c r="B5502">
        <v>73</v>
      </c>
    </row>
    <row r="5503" spans="1:2" x14ac:dyDescent="0.25">
      <c r="A5503">
        <v>702314</v>
      </c>
      <c r="B5503">
        <v>72</v>
      </c>
    </row>
    <row r="5504" spans="1:2" x14ac:dyDescent="0.25">
      <c r="A5504">
        <v>702316</v>
      </c>
      <c r="B5504">
        <v>76</v>
      </c>
    </row>
    <row r="5505" spans="1:2" x14ac:dyDescent="0.25">
      <c r="A5505">
        <v>702318</v>
      </c>
      <c r="B5505">
        <v>70</v>
      </c>
    </row>
    <row r="5506" spans="1:2" x14ac:dyDescent="0.25">
      <c r="A5506">
        <v>702340</v>
      </c>
      <c r="B5506">
        <v>78</v>
      </c>
    </row>
    <row r="5507" spans="1:2" x14ac:dyDescent="0.25">
      <c r="A5507">
        <v>702352</v>
      </c>
      <c r="B5507">
        <v>77</v>
      </c>
    </row>
    <row r="5508" spans="1:2" x14ac:dyDescent="0.25">
      <c r="A5508">
        <v>702355</v>
      </c>
      <c r="B5508">
        <v>74</v>
      </c>
    </row>
    <row r="5509" spans="1:2" x14ac:dyDescent="0.25">
      <c r="A5509">
        <v>702370</v>
      </c>
      <c r="B5509">
        <v>76</v>
      </c>
    </row>
    <row r="5510" spans="1:2" x14ac:dyDescent="0.25">
      <c r="A5510">
        <v>702373</v>
      </c>
      <c r="B5510">
        <v>75</v>
      </c>
    </row>
    <row r="5511" spans="1:2" x14ac:dyDescent="0.25">
      <c r="A5511">
        <v>702374</v>
      </c>
      <c r="B5511">
        <v>72</v>
      </c>
    </row>
    <row r="5512" spans="1:2" x14ac:dyDescent="0.25">
      <c r="A5512">
        <v>702375</v>
      </c>
      <c r="B5512">
        <v>73</v>
      </c>
    </row>
    <row r="5513" spans="1:2" x14ac:dyDescent="0.25">
      <c r="A5513">
        <v>702390</v>
      </c>
      <c r="B5513">
        <v>74</v>
      </c>
    </row>
    <row r="5514" spans="1:2" x14ac:dyDescent="0.25">
      <c r="A5514">
        <v>702392</v>
      </c>
      <c r="B5514">
        <v>68</v>
      </c>
    </row>
    <row r="5515" spans="1:2" x14ac:dyDescent="0.25">
      <c r="A5515">
        <v>702395</v>
      </c>
      <c r="B5515">
        <v>75</v>
      </c>
    </row>
    <row r="5516" spans="1:2" x14ac:dyDescent="0.25">
      <c r="A5516">
        <v>702396</v>
      </c>
      <c r="B5516">
        <v>76</v>
      </c>
    </row>
    <row r="5517" spans="1:2" x14ac:dyDescent="0.25">
      <c r="A5517">
        <v>702397</v>
      </c>
      <c r="B5517">
        <v>73</v>
      </c>
    </row>
    <row r="5518" spans="1:2" x14ac:dyDescent="0.25">
      <c r="A5518">
        <v>702417</v>
      </c>
      <c r="B5518">
        <v>73</v>
      </c>
    </row>
    <row r="5519" spans="1:2" x14ac:dyDescent="0.25">
      <c r="A5519">
        <v>702418</v>
      </c>
      <c r="B5519">
        <v>72</v>
      </c>
    </row>
    <row r="5520" spans="1:2" x14ac:dyDescent="0.25">
      <c r="A5520">
        <v>702425</v>
      </c>
      <c r="B5520">
        <v>76</v>
      </c>
    </row>
    <row r="5521" spans="1:2" x14ac:dyDescent="0.25">
      <c r="A5521">
        <v>702431</v>
      </c>
      <c r="B5521">
        <v>70</v>
      </c>
    </row>
    <row r="5522" spans="1:2" x14ac:dyDescent="0.25">
      <c r="A5522">
        <v>702432</v>
      </c>
      <c r="B5522">
        <v>75</v>
      </c>
    </row>
    <row r="5523" spans="1:2" x14ac:dyDescent="0.25">
      <c r="A5523">
        <v>702436</v>
      </c>
      <c r="B5523">
        <v>71</v>
      </c>
    </row>
    <row r="5524" spans="1:2" x14ac:dyDescent="0.25">
      <c r="A5524">
        <v>702441</v>
      </c>
      <c r="B5524">
        <v>74</v>
      </c>
    </row>
    <row r="5525" spans="1:2" x14ac:dyDescent="0.25">
      <c r="A5525">
        <v>702445</v>
      </c>
      <c r="B5525">
        <v>74</v>
      </c>
    </row>
    <row r="5526" spans="1:2" x14ac:dyDescent="0.25">
      <c r="A5526">
        <v>702446</v>
      </c>
      <c r="B5526">
        <v>75</v>
      </c>
    </row>
    <row r="5527" spans="1:2" x14ac:dyDescent="0.25">
      <c r="A5527">
        <v>702448</v>
      </c>
      <c r="B5527">
        <v>78</v>
      </c>
    </row>
    <row r="5528" spans="1:2" x14ac:dyDescent="0.25">
      <c r="A5528">
        <v>702460</v>
      </c>
      <c r="B5528">
        <v>74</v>
      </c>
    </row>
    <row r="5529" spans="1:2" x14ac:dyDescent="0.25">
      <c r="A5529">
        <v>702462</v>
      </c>
      <c r="B5529">
        <v>74</v>
      </c>
    </row>
    <row r="5530" spans="1:2" x14ac:dyDescent="0.25">
      <c r="A5530">
        <v>702464</v>
      </c>
      <c r="B5530">
        <v>75</v>
      </c>
    </row>
    <row r="5531" spans="1:2" x14ac:dyDescent="0.25">
      <c r="A5531">
        <v>702465</v>
      </c>
      <c r="B5531">
        <v>78</v>
      </c>
    </row>
    <row r="5532" spans="1:2" x14ac:dyDescent="0.25">
      <c r="A5532">
        <v>702471</v>
      </c>
      <c r="B5532">
        <v>73</v>
      </c>
    </row>
    <row r="5533" spans="1:2" x14ac:dyDescent="0.25">
      <c r="A5533">
        <v>702474</v>
      </c>
      <c r="B5533">
        <v>71</v>
      </c>
    </row>
    <row r="5534" spans="1:2" x14ac:dyDescent="0.25">
      <c r="A5534">
        <v>702477</v>
      </c>
      <c r="B5534">
        <v>74</v>
      </c>
    </row>
    <row r="5535" spans="1:2" x14ac:dyDescent="0.25">
      <c r="A5535">
        <v>702481</v>
      </c>
      <c r="B5535">
        <v>80</v>
      </c>
    </row>
    <row r="5536" spans="1:2" x14ac:dyDescent="0.25">
      <c r="A5536">
        <v>702484</v>
      </c>
      <c r="B5536">
        <v>74</v>
      </c>
    </row>
    <row r="5537" spans="1:2" x14ac:dyDescent="0.25">
      <c r="A5537">
        <v>702491</v>
      </c>
      <c r="B5537">
        <v>72</v>
      </c>
    </row>
    <row r="5538" spans="1:2" x14ac:dyDescent="0.25">
      <c r="A5538">
        <v>702494</v>
      </c>
      <c r="B5538">
        <v>77</v>
      </c>
    </row>
    <row r="5539" spans="1:2" x14ac:dyDescent="0.25">
      <c r="A5539">
        <v>702505</v>
      </c>
      <c r="B5539">
        <v>72</v>
      </c>
    </row>
    <row r="5540" spans="1:2" x14ac:dyDescent="0.25">
      <c r="A5540">
        <v>702513</v>
      </c>
      <c r="B5540">
        <v>79</v>
      </c>
    </row>
    <row r="5541" spans="1:2" x14ac:dyDescent="0.25">
      <c r="A5541">
        <v>702514</v>
      </c>
      <c r="B5541">
        <v>75</v>
      </c>
    </row>
    <row r="5542" spans="1:2" x14ac:dyDescent="0.25">
      <c r="A5542">
        <v>702516</v>
      </c>
      <c r="B5542">
        <v>77</v>
      </c>
    </row>
    <row r="5543" spans="1:2" x14ac:dyDescent="0.25">
      <c r="A5543">
        <v>702523</v>
      </c>
      <c r="B5543">
        <v>79</v>
      </c>
    </row>
    <row r="5544" spans="1:2" x14ac:dyDescent="0.25">
      <c r="A5544">
        <v>702527</v>
      </c>
      <c r="B5544">
        <v>78</v>
      </c>
    </row>
    <row r="5545" spans="1:2" x14ac:dyDescent="0.25">
      <c r="A5545">
        <v>702528</v>
      </c>
      <c r="B5545">
        <v>77</v>
      </c>
    </row>
    <row r="5546" spans="1:2" x14ac:dyDescent="0.25">
      <c r="A5546">
        <v>702539</v>
      </c>
      <c r="B5546">
        <v>73</v>
      </c>
    </row>
    <row r="5547" spans="1:2" x14ac:dyDescent="0.25">
      <c r="A5547">
        <v>702548</v>
      </c>
      <c r="B5547">
        <v>76</v>
      </c>
    </row>
    <row r="5548" spans="1:2" x14ac:dyDescent="0.25">
      <c r="A5548">
        <v>702552</v>
      </c>
      <c r="B5548">
        <v>73</v>
      </c>
    </row>
    <row r="5549" spans="1:2" x14ac:dyDescent="0.25">
      <c r="A5549">
        <v>702562</v>
      </c>
      <c r="B5549">
        <v>75</v>
      </c>
    </row>
    <row r="5550" spans="1:2" x14ac:dyDescent="0.25">
      <c r="A5550">
        <v>702566</v>
      </c>
      <c r="B5550">
        <v>73</v>
      </c>
    </row>
    <row r="5551" spans="1:2" x14ac:dyDescent="0.25">
      <c r="A5551">
        <v>702567</v>
      </c>
      <c r="B5551">
        <v>77</v>
      </c>
    </row>
    <row r="5552" spans="1:2" x14ac:dyDescent="0.25">
      <c r="A5552">
        <v>702570</v>
      </c>
      <c r="B5552">
        <v>73</v>
      </c>
    </row>
    <row r="5553" spans="1:2" x14ac:dyDescent="0.25">
      <c r="A5553">
        <v>702571</v>
      </c>
      <c r="B5553">
        <v>74</v>
      </c>
    </row>
    <row r="5554" spans="1:2" x14ac:dyDescent="0.25">
      <c r="A5554">
        <v>702576</v>
      </c>
      <c r="B5554">
        <v>76</v>
      </c>
    </row>
    <row r="5555" spans="1:2" x14ac:dyDescent="0.25">
      <c r="A5555">
        <v>702583</v>
      </c>
      <c r="B5555">
        <v>72</v>
      </c>
    </row>
    <row r="5556" spans="1:2" x14ac:dyDescent="0.25">
      <c r="A5556">
        <v>702584</v>
      </c>
      <c r="B5556">
        <v>73</v>
      </c>
    </row>
    <row r="5557" spans="1:2" x14ac:dyDescent="0.25">
      <c r="A5557">
        <v>702586</v>
      </c>
      <c r="B5557">
        <v>76</v>
      </c>
    </row>
    <row r="5558" spans="1:2" x14ac:dyDescent="0.25">
      <c r="A5558">
        <v>702595</v>
      </c>
      <c r="B5558">
        <v>76</v>
      </c>
    </row>
    <row r="5559" spans="1:2" x14ac:dyDescent="0.25">
      <c r="A5559">
        <v>702596</v>
      </c>
      <c r="B5559">
        <v>75</v>
      </c>
    </row>
    <row r="5560" spans="1:2" x14ac:dyDescent="0.25">
      <c r="A5560">
        <v>702604</v>
      </c>
      <c r="B5560">
        <v>73</v>
      </c>
    </row>
    <row r="5561" spans="1:2" x14ac:dyDescent="0.25">
      <c r="A5561">
        <v>702605</v>
      </c>
      <c r="B5561">
        <v>70</v>
      </c>
    </row>
    <row r="5562" spans="1:2" x14ac:dyDescent="0.25">
      <c r="A5562">
        <v>702608</v>
      </c>
      <c r="B5562">
        <v>75</v>
      </c>
    </row>
    <row r="5563" spans="1:2" x14ac:dyDescent="0.25">
      <c r="A5563">
        <v>702611</v>
      </c>
      <c r="B5563">
        <v>75</v>
      </c>
    </row>
    <row r="5564" spans="1:2" x14ac:dyDescent="0.25">
      <c r="A5564">
        <v>702612</v>
      </c>
      <c r="B5564">
        <v>72</v>
      </c>
    </row>
    <row r="5565" spans="1:2" x14ac:dyDescent="0.25">
      <c r="A5565">
        <v>702615</v>
      </c>
      <c r="B5565">
        <v>76</v>
      </c>
    </row>
    <row r="5566" spans="1:2" x14ac:dyDescent="0.25">
      <c r="A5566">
        <v>702622</v>
      </c>
      <c r="B5566">
        <v>74</v>
      </c>
    </row>
    <row r="5567" spans="1:2" x14ac:dyDescent="0.25">
      <c r="A5567">
        <v>702623</v>
      </c>
      <c r="B5567">
        <v>73</v>
      </c>
    </row>
    <row r="5568" spans="1:2" x14ac:dyDescent="0.25">
      <c r="A5568">
        <v>702630</v>
      </c>
      <c r="B5568">
        <v>74</v>
      </c>
    </row>
    <row r="5569" spans="1:2" x14ac:dyDescent="0.25">
      <c r="A5569">
        <v>702633</v>
      </c>
      <c r="B5569">
        <v>74</v>
      </c>
    </row>
    <row r="5570" spans="1:2" x14ac:dyDescent="0.25">
      <c r="A5570">
        <v>702640</v>
      </c>
      <c r="B5570">
        <v>74</v>
      </c>
    </row>
    <row r="5571" spans="1:2" x14ac:dyDescent="0.25">
      <c r="A5571">
        <v>702642</v>
      </c>
      <c r="B5571">
        <v>74</v>
      </c>
    </row>
    <row r="5572" spans="1:2" x14ac:dyDescent="0.25">
      <c r="A5572">
        <v>702650</v>
      </c>
      <c r="B5572">
        <v>75</v>
      </c>
    </row>
    <row r="5573" spans="1:2" x14ac:dyDescent="0.25">
      <c r="A5573">
        <v>702651</v>
      </c>
      <c r="B5573">
        <v>76</v>
      </c>
    </row>
    <row r="5574" spans="1:2" x14ac:dyDescent="0.25">
      <c r="A5574">
        <v>702658</v>
      </c>
      <c r="B5574">
        <v>73</v>
      </c>
    </row>
    <row r="5575" spans="1:2" x14ac:dyDescent="0.25">
      <c r="A5575">
        <v>702660</v>
      </c>
      <c r="B5575">
        <v>73</v>
      </c>
    </row>
    <row r="5576" spans="1:2" x14ac:dyDescent="0.25">
      <c r="A5576">
        <v>702663</v>
      </c>
      <c r="B5576">
        <v>72</v>
      </c>
    </row>
    <row r="5577" spans="1:2" x14ac:dyDescent="0.25">
      <c r="A5577">
        <v>702664</v>
      </c>
      <c r="B5577">
        <v>77</v>
      </c>
    </row>
    <row r="5578" spans="1:2" x14ac:dyDescent="0.25">
      <c r="A5578">
        <v>702666</v>
      </c>
      <c r="B5578">
        <v>74</v>
      </c>
    </row>
    <row r="5579" spans="1:2" x14ac:dyDescent="0.25">
      <c r="A5579">
        <v>702674</v>
      </c>
      <c r="B5579">
        <v>76</v>
      </c>
    </row>
    <row r="5580" spans="1:2" x14ac:dyDescent="0.25">
      <c r="A5580">
        <v>702678</v>
      </c>
      <c r="B5580">
        <v>75</v>
      </c>
    </row>
    <row r="5581" spans="1:2" x14ac:dyDescent="0.25">
      <c r="A5581">
        <v>702688</v>
      </c>
      <c r="B5581">
        <v>72</v>
      </c>
    </row>
    <row r="5582" spans="1:2" x14ac:dyDescent="0.25">
      <c r="A5582">
        <v>702689</v>
      </c>
      <c r="B5582">
        <v>75</v>
      </c>
    </row>
    <row r="5583" spans="1:2" x14ac:dyDescent="0.25">
      <c r="A5583">
        <v>702702</v>
      </c>
      <c r="B5583">
        <v>75</v>
      </c>
    </row>
    <row r="5584" spans="1:2" x14ac:dyDescent="0.25">
      <c r="A5584">
        <v>702711</v>
      </c>
      <c r="B5584">
        <v>72</v>
      </c>
    </row>
    <row r="5585" spans="1:2" x14ac:dyDescent="0.25">
      <c r="A5585">
        <v>702712</v>
      </c>
      <c r="B5585">
        <v>73</v>
      </c>
    </row>
    <row r="5586" spans="1:2" x14ac:dyDescent="0.25">
      <c r="A5586">
        <v>702716</v>
      </c>
      <c r="B5586">
        <v>70</v>
      </c>
    </row>
    <row r="5587" spans="1:2" x14ac:dyDescent="0.25">
      <c r="A5587">
        <v>702727</v>
      </c>
      <c r="B5587">
        <v>75</v>
      </c>
    </row>
    <row r="5588" spans="1:2" x14ac:dyDescent="0.25">
      <c r="A5588">
        <v>702736</v>
      </c>
      <c r="B5588">
        <v>72</v>
      </c>
    </row>
    <row r="5589" spans="1:2" x14ac:dyDescent="0.25">
      <c r="A5589">
        <v>702738</v>
      </c>
      <c r="B5589">
        <v>73</v>
      </c>
    </row>
    <row r="5590" spans="1:2" x14ac:dyDescent="0.25">
      <c r="A5590">
        <v>702745</v>
      </c>
      <c r="B5590">
        <v>76</v>
      </c>
    </row>
    <row r="5591" spans="1:2" x14ac:dyDescent="0.25">
      <c r="A5591">
        <v>702751</v>
      </c>
      <c r="B5591">
        <v>70</v>
      </c>
    </row>
    <row r="5592" spans="1:2" x14ac:dyDescent="0.25">
      <c r="A5592">
        <v>702752</v>
      </c>
      <c r="B5592">
        <v>74</v>
      </c>
    </row>
    <row r="5593" spans="1:2" x14ac:dyDescent="0.25">
      <c r="A5593">
        <v>702782</v>
      </c>
      <c r="B5593">
        <v>74</v>
      </c>
    </row>
    <row r="5594" spans="1:2" x14ac:dyDescent="0.25">
      <c r="A5594">
        <v>702784</v>
      </c>
      <c r="B5594">
        <v>79</v>
      </c>
    </row>
    <row r="5595" spans="1:2" x14ac:dyDescent="0.25">
      <c r="A5595">
        <v>702785</v>
      </c>
      <c r="B5595">
        <v>76</v>
      </c>
    </row>
    <row r="5596" spans="1:2" x14ac:dyDescent="0.25">
      <c r="A5596">
        <v>702786</v>
      </c>
      <c r="B5596">
        <v>72</v>
      </c>
    </row>
    <row r="5597" spans="1:2" x14ac:dyDescent="0.25">
      <c r="A5597">
        <v>702795</v>
      </c>
      <c r="B5597">
        <v>77</v>
      </c>
    </row>
    <row r="5598" spans="1:2" x14ac:dyDescent="0.25">
      <c r="A5598">
        <v>702835</v>
      </c>
      <c r="B5598">
        <v>72</v>
      </c>
    </row>
    <row r="5599" spans="1:2" x14ac:dyDescent="0.25">
      <c r="A5599">
        <v>702847</v>
      </c>
      <c r="B5599">
        <v>75</v>
      </c>
    </row>
    <row r="5600" spans="1:2" x14ac:dyDescent="0.25">
      <c r="A5600">
        <v>702848</v>
      </c>
      <c r="B5600">
        <v>73</v>
      </c>
    </row>
    <row r="5601" spans="1:2" x14ac:dyDescent="0.25">
      <c r="A5601">
        <v>702850</v>
      </c>
      <c r="B5601">
        <v>74</v>
      </c>
    </row>
    <row r="5602" spans="1:2" x14ac:dyDescent="0.25">
      <c r="A5602">
        <v>702856</v>
      </c>
      <c r="B5602">
        <v>74</v>
      </c>
    </row>
    <row r="5603" spans="1:2" x14ac:dyDescent="0.25">
      <c r="A5603">
        <v>702860</v>
      </c>
      <c r="B5603">
        <v>72</v>
      </c>
    </row>
    <row r="5604" spans="1:2" x14ac:dyDescent="0.25">
      <c r="A5604">
        <v>702872</v>
      </c>
      <c r="B5604">
        <v>71</v>
      </c>
    </row>
    <row r="5605" spans="1:2" x14ac:dyDescent="0.25">
      <c r="A5605">
        <v>702873</v>
      </c>
      <c r="B5605">
        <v>76</v>
      </c>
    </row>
    <row r="5606" spans="1:2" x14ac:dyDescent="0.25">
      <c r="A5606">
        <v>702874</v>
      </c>
      <c r="B5606">
        <v>72</v>
      </c>
    </row>
    <row r="5607" spans="1:2" x14ac:dyDescent="0.25">
      <c r="A5607">
        <v>702875</v>
      </c>
      <c r="B5607">
        <v>74</v>
      </c>
    </row>
    <row r="5608" spans="1:2" x14ac:dyDescent="0.25">
      <c r="A5608">
        <v>702876</v>
      </c>
      <c r="B5608">
        <v>78</v>
      </c>
    </row>
    <row r="5609" spans="1:2" x14ac:dyDescent="0.25">
      <c r="A5609">
        <v>702877</v>
      </c>
      <c r="B5609">
        <v>74</v>
      </c>
    </row>
    <row r="5610" spans="1:2" x14ac:dyDescent="0.25">
      <c r="A5610">
        <v>702878</v>
      </c>
      <c r="B5610">
        <v>73</v>
      </c>
    </row>
    <row r="5611" spans="1:2" x14ac:dyDescent="0.25">
      <c r="A5611">
        <v>702879</v>
      </c>
      <c r="B5611">
        <v>71</v>
      </c>
    </row>
    <row r="5612" spans="1:2" x14ac:dyDescent="0.25">
      <c r="A5612">
        <v>702880</v>
      </c>
      <c r="B5612">
        <v>71</v>
      </c>
    </row>
    <row r="5613" spans="1:2" x14ac:dyDescent="0.25">
      <c r="A5613">
        <v>702881</v>
      </c>
      <c r="B5613">
        <v>74</v>
      </c>
    </row>
    <row r="5614" spans="1:2" x14ac:dyDescent="0.25">
      <c r="A5614">
        <v>702882</v>
      </c>
      <c r="B5614">
        <v>72</v>
      </c>
    </row>
    <row r="5615" spans="1:2" x14ac:dyDescent="0.25">
      <c r="A5615">
        <v>702884</v>
      </c>
      <c r="B5615">
        <v>76</v>
      </c>
    </row>
    <row r="5616" spans="1:2" x14ac:dyDescent="0.25">
      <c r="A5616">
        <v>702885</v>
      </c>
      <c r="B5616">
        <v>72</v>
      </c>
    </row>
    <row r="5617" spans="1:2" x14ac:dyDescent="0.25">
      <c r="A5617">
        <v>702886</v>
      </c>
      <c r="B5617">
        <v>75</v>
      </c>
    </row>
    <row r="5618" spans="1:2" x14ac:dyDescent="0.25">
      <c r="A5618">
        <v>702887</v>
      </c>
      <c r="B5618">
        <v>72</v>
      </c>
    </row>
    <row r="5619" spans="1:2" x14ac:dyDescent="0.25">
      <c r="A5619">
        <v>702889</v>
      </c>
      <c r="B5619">
        <v>71</v>
      </c>
    </row>
    <row r="5620" spans="1:2" x14ac:dyDescent="0.25">
      <c r="A5620">
        <v>702890</v>
      </c>
      <c r="B5620">
        <v>74</v>
      </c>
    </row>
    <row r="5621" spans="1:2" x14ac:dyDescent="0.25">
      <c r="A5621">
        <v>702891</v>
      </c>
      <c r="B5621">
        <v>72</v>
      </c>
    </row>
    <row r="5622" spans="1:2" x14ac:dyDescent="0.25">
      <c r="A5622">
        <v>702894</v>
      </c>
      <c r="B5622">
        <v>76</v>
      </c>
    </row>
    <row r="5623" spans="1:2" x14ac:dyDescent="0.25">
      <c r="A5623">
        <v>702898</v>
      </c>
      <c r="B5623">
        <v>73</v>
      </c>
    </row>
    <row r="5624" spans="1:2" x14ac:dyDescent="0.25">
      <c r="A5624">
        <v>702900</v>
      </c>
      <c r="B5624">
        <v>76</v>
      </c>
    </row>
    <row r="5625" spans="1:2" x14ac:dyDescent="0.25">
      <c r="A5625">
        <v>702901</v>
      </c>
      <c r="B5625">
        <v>76</v>
      </c>
    </row>
    <row r="5626" spans="1:2" x14ac:dyDescent="0.25">
      <c r="A5626">
        <v>702902</v>
      </c>
      <c r="B5626">
        <v>74</v>
      </c>
    </row>
    <row r="5627" spans="1:2" x14ac:dyDescent="0.25">
      <c r="A5627">
        <v>702903</v>
      </c>
      <c r="B5627">
        <v>72</v>
      </c>
    </row>
    <row r="5628" spans="1:2" x14ac:dyDescent="0.25">
      <c r="A5628">
        <v>702904</v>
      </c>
      <c r="B5628">
        <v>73</v>
      </c>
    </row>
    <row r="5629" spans="1:2" x14ac:dyDescent="0.25">
      <c r="A5629">
        <v>702905</v>
      </c>
      <c r="B5629">
        <v>76</v>
      </c>
    </row>
    <row r="5630" spans="1:2" x14ac:dyDescent="0.25">
      <c r="A5630">
        <v>702907</v>
      </c>
      <c r="B5630">
        <v>74</v>
      </c>
    </row>
    <row r="5631" spans="1:2" x14ac:dyDescent="0.25">
      <c r="A5631">
        <v>702909</v>
      </c>
      <c r="B5631">
        <v>72</v>
      </c>
    </row>
    <row r="5632" spans="1:2" x14ac:dyDescent="0.25">
      <c r="A5632">
        <v>702910</v>
      </c>
      <c r="B5632">
        <v>75</v>
      </c>
    </row>
    <row r="5633" spans="1:2" x14ac:dyDescent="0.25">
      <c r="A5633">
        <v>702911</v>
      </c>
      <c r="B5633">
        <v>78</v>
      </c>
    </row>
    <row r="5634" spans="1:2" x14ac:dyDescent="0.25">
      <c r="A5634">
        <v>702913</v>
      </c>
      <c r="B5634">
        <v>71</v>
      </c>
    </row>
    <row r="5635" spans="1:2" x14ac:dyDescent="0.25">
      <c r="A5635">
        <v>702922</v>
      </c>
      <c r="B5635">
        <v>73</v>
      </c>
    </row>
    <row r="5636" spans="1:2" x14ac:dyDescent="0.25">
      <c r="A5636">
        <v>702924</v>
      </c>
      <c r="B5636">
        <v>69</v>
      </c>
    </row>
    <row r="5637" spans="1:2" x14ac:dyDescent="0.25">
      <c r="A5637">
        <v>702925</v>
      </c>
      <c r="B5637">
        <v>74</v>
      </c>
    </row>
    <row r="5638" spans="1:2" x14ac:dyDescent="0.25">
      <c r="A5638">
        <v>702931</v>
      </c>
      <c r="B5638">
        <v>70</v>
      </c>
    </row>
    <row r="5639" spans="1:2" x14ac:dyDescent="0.25">
      <c r="A5639">
        <v>702932</v>
      </c>
      <c r="B5639">
        <v>71</v>
      </c>
    </row>
    <row r="5640" spans="1:2" x14ac:dyDescent="0.25">
      <c r="A5640">
        <v>702962</v>
      </c>
      <c r="B5640">
        <v>75</v>
      </c>
    </row>
    <row r="5641" spans="1:2" x14ac:dyDescent="0.25">
      <c r="A5641">
        <v>702965</v>
      </c>
      <c r="B5641">
        <v>73</v>
      </c>
    </row>
    <row r="5642" spans="1:2" x14ac:dyDescent="0.25">
      <c r="A5642">
        <v>702967</v>
      </c>
      <c r="B5642">
        <v>72</v>
      </c>
    </row>
    <row r="5643" spans="1:2" x14ac:dyDescent="0.25">
      <c r="A5643">
        <v>702973</v>
      </c>
      <c r="B5643">
        <v>73</v>
      </c>
    </row>
    <row r="5644" spans="1:2" x14ac:dyDescent="0.25">
      <c r="A5644">
        <v>702976</v>
      </c>
      <c r="B5644">
        <v>74</v>
      </c>
    </row>
    <row r="5645" spans="1:2" x14ac:dyDescent="0.25">
      <c r="A5645">
        <v>702987</v>
      </c>
      <c r="B5645">
        <v>77</v>
      </c>
    </row>
    <row r="5646" spans="1:2" x14ac:dyDescent="0.25">
      <c r="A5646">
        <v>702990</v>
      </c>
      <c r="B5646">
        <v>78</v>
      </c>
    </row>
    <row r="5647" spans="1:2" x14ac:dyDescent="0.25">
      <c r="A5647">
        <v>703006</v>
      </c>
      <c r="B5647">
        <v>70</v>
      </c>
    </row>
    <row r="5648" spans="1:2" x14ac:dyDescent="0.25">
      <c r="A5648">
        <v>703011</v>
      </c>
      <c r="B5648">
        <v>73</v>
      </c>
    </row>
    <row r="5649" spans="1:2" x14ac:dyDescent="0.25">
      <c r="A5649">
        <v>703040</v>
      </c>
      <c r="B5649">
        <v>73</v>
      </c>
    </row>
    <row r="5650" spans="1:2" x14ac:dyDescent="0.25">
      <c r="A5650">
        <v>703042</v>
      </c>
      <c r="B5650">
        <v>72</v>
      </c>
    </row>
    <row r="5651" spans="1:2" x14ac:dyDescent="0.25">
      <c r="A5651">
        <v>703057</v>
      </c>
      <c r="B5651">
        <v>74</v>
      </c>
    </row>
    <row r="5652" spans="1:2" x14ac:dyDescent="0.25">
      <c r="A5652">
        <v>703080</v>
      </c>
      <c r="B5652">
        <v>74</v>
      </c>
    </row>
    <row r="5653" spans="1:2" x14ac:dyDescent="0.25">
      <c r="A5653">
        <v>703082</v>
      </c>
      <c r="B5653">
        <v>72</v>
      </c>
    </row>
    <row r="5654" spans="1:2" x14ac:dyDescent="0.25">
      <c r="A5654">
        <v>703085</v>
      </c>
      <c r="B5654">
        <v>74</v>
      </c>
    </row>
    <row r="5655" spans="1:2" x14ac:dyDescent="0.25">
      <c r="A5655">
        <v>703101</v>
      </c>
      <c r="B5655">
        <v>73</v>
      </c>
    </row>
    <row r="5656" spans="1:2" x14ac:dyDescent="0.25">
      <c r="A5656">
        <v>703102</v>
      </c>
      <c r="B5656">
        <v>75</v>
      </c>
    </row>
    <row r="5657" spans="1:2" x14ac:dyDescent="0.25">
      <c r="A5657">
        <v>703103</v>
      </c>
      <c r="B5657">
        <v>74</v>
      </c>
    </row>
    <row r="5658" spans="1:2" x14ac:dyDescent="0.25">
      <c r="A5658">
        <v>703104</v>
      </c>
      <c r="B5658">
        <v>75</v>
      </c>
    </row>
    <row r="5659" spans="1:2" x14ac:dyDescent="0.25">
      <c r="A5659">
        <v>703105</v>
      </c>
      <c r="B5659">
        <v>74</v>
      </c>
    </row>
    <row r="5660" spans="1:2" x14ac:dyDescent="0.25">
      <c r="A5660">
        <v>703106</v>
      </c>
      <c r="B5660">
        <v>73</v>
      </c>
    </row>
    <row r="5661" spans="1:2" x14ac:dyDescent="0.25">
      <c r="A5661">
        <v>703110</v>
      </c>
      <c r="B5661">
        <v>72</v>
      </c>
    </row>
    <row r="5662" spans="1:2" x14ac:dyDescent="0.25">
      <c r="A5662">
        <v>703142</v>
      </c>
      <c r="B5662">
        <v>73</v>
      </c>
    </row>
    <row r="5663" spans="1:2" x14ac:dyDescent="0.25">
      <c r="A5663">
        <v>703145</v>
      </c>
      <c r="B5663">
        <v>75</v>
      </c>
    </row>
    <row r="5664" spans="1:2" x14ac:dyDescent="0.25">
      <c r="A5664">
        <v>703148</v>
      </c>
      <c r="B5664">
        <v>74</v>
      </c>
    </row>
    <row r="5665" spans="1:2" x14ac:dyDescent="0.25">
      <c r="A5665">
        <v>703163</v>
      </c>
      <c r="B5665">
        <v>72</v>
      </c>
    </row>
    <row r="5666" spans="1:2" x14ac:dyDescent="0.25">
      <c r="A5666">
        <v>703179</v>
      </c>
      <c r="B5666">
        <v>73</v>
      </c>
    </row>
    <row r="5667" spans="1:2" x14ac:dyDescent="0.25">
      <c r="A5667">
        <v>703186</v>
      </c>
      <c r="B5667">
        <v>78</v>
      </c>
    </row>
    <row r="5668" spans="1:2" x14ac:dyDescent="0.25">
      <c r="A5668">
        <v>703193</v>
      </c>
      <c r="B5668">
        <v>77</v>
      </c>
    </row>
    <row r="5669" spans="1:2" x14ac:dyDescent="0.25">
      <c r="A5669">
        <v>703205</v>
      </c>
      <c r="B5669">
        <v>70</v>
      </c>
    </row>
    <row r="5670" spans="1:2" x14ac:dyDescent="0.25">
      <c r="A5670">
        <v>703211</v>
      </c>
      <c r="B5670">
        <v>72</v>
      </c>
    </row>
    <row r="5671" spans="1:2" x14ac:dyDescent="0.25">
      <c r="A5671">
        <v>703231</v>
      </c>
      <c r="B5671">
        <v>76</v>
      </c>
    </row>
    <row r="5672" spans="1:2" x14ac:dyDescent="0.25">
      <c r="A5672">
        <v>703240</v>
      </c>
      <c r="B5672">
        <v>73</v>
      </c>
    </row>
    <row r="5673" spans="1:2" x14ac:dyDescent="0.25">
      <c r="A5673">
        <v>703242</v>
      </c>
      <c r="B5673">
        <v>74</v>
      </c>
    </row>
    <row r="5674" spans="1:2" x14ac:dyDescent="0.25">
      <c r="A5674">
        <v>703300</v>
      </c>
      <c r="B5674">
        <v>72</v>
      </c>
    </row>
    <row r="5675" spans="1:2" x14ac:dyDescent="0.25">
      <c r="A5675">
        <v>703305</v>
      </c>
      <c r="B5675">
        <v>70</v>
      </c>
    </row>
    <row r="5676" spans="1:2" x14ac:dyDescent="0.25">
      <c r="A5676">
        <v>703325</v>
      </c>
      <c r="B5676">
        <v>75</v>
      </c>
    </row>
    <row r="5677" spans="1:2" x14ac:dyDescent="0.25">
      <c r="A5677">
        <v>703330</v>
      </c>
      <c r="B5677">
        <v>71</v>
      </c>
    </row>
    <row r="5678" spans="1:2" x14ac:dyDescent="0.25">
      <c r="A5678">
        <v>703341</v>
      </c>
      <c r="B5678">
        <v>73</v>
      </c>
    </row>
    <row r="5679" spans="1:2" x14ac:dyDescent="0.25">
      <c r="A5679">
        <v>703350</v>
      </c>
      <c r="B5679">
        <v>75</v>
      </c>
    </row>
    <row r="5680" spans="1:2" x14ac:dyDescent="0.25">
      <c r="A5680">
        <v>703360</v>
      </c>
      <c r="B5680">
        <v>77</v>
      </c>
    </row>
    <row r="5681" spans="1:2" x14ac:dyDescent="0.25">
      <c r="A5681">
        <v>703397</v>
      </c>
      <c r="B5681">
        <v>76</v>
      </c>
    </row>
    <row r="5682" spans="1:2" x14ac:dyDescent="0.25">
      <c r="A5682">
        <v>703405</v>
      </c>
      <c r="B5682">
        <v>75</v>
      </c>
    </row>
    <row r="5683" spans="1:2" x14ac:dyDescent="0.25">
      <c r="A5683">
        <v>703406</v>
      </c>
      <c r="B5683">
        <v>75</v>
      </c>
    </row>
    <row r="5684" spans="1:2" x14ac:dyDescent="0.25">
      <c r="A5684">
        <v>703415</v>
      </c>
      <c r="B5684">
        <v>79</v>
      </c>
    </row>
    <row r="5685" spans="1:2" x14ac:dyDescent="0.25">
      <c r="A5685">
        <v>703417</v>
      </c>
      <c r="B5685">
        <v>75</v>
      </c>
    </row>
    <row r="5686" spans="1:2" x14ac:dyDescent="0.25">
      <c r="A5686">
        <v>703420</v>
      </c>
      <c r="B5686">
        <v>73</v>
      </c>
    </row>
    <row r="5687" spans="1:2" x14ac:dyDescent="0.25">
      <c r="A5687">
        <v>703441</v>
      </c>
      <c r="B5687">
        <v>76</v>
      </c>
    </row>
    <row r="5688" spans="1:2" x14ac:dyDescent="0.25">
      <c r="A5688">
        <v>703443</v>
      </c>
      <c r="B5688">
        <v>72</v>
      </c>
    </row>
    <row r="5689" spans="1:2" x14ac:dyDescent="0.25">
      <c r="A5689">
        <v>703444</v>
      </c>
      <c r="B5689">
        <v>76</v>
      </c>
    </row>
    <row r="5690" spans="1:2" x14ac:dyDescent="0.25">
      <c r="A5690">
        <v>703445</v>
      </c>
      <c r="B5690">
        <v>77</v>
      </c>
    </row>
    <row r="5691" spans="1:2" x14ac:dyDescent="0.25">
      <c r="A5691">
        <v>703461</v>
      </c>
      <c r="B5691">
        <v>76</v>
      </c>
    </row>
    <row r="5692" spans="1:2" x14ac:dyDescent="0.25">
      <c r="A5692">
        <v>703466</v>
      </c>
      <c r="B5692">
        <v>77</v>
      </c>
    </row>
    <row r="5693" spans="1:2" x14ac:dyDescent="0.25">
      <c r="A5693">
        <v>703467</v>
      </c>
      <c r="B5693">
        <v>75</v>
      </c>
    </row>
    <row r="5694" spans="1:2" x14ac:dyDescent="0.25">
      <c r="A5694">
        <v>703468</v>
      </c>
      <c r="B5694">
        <v>73</v>
      </c>
    </row>
    <row r="5695" spans="1:2" x14ac:dyDescent="0.25">
      <c r="A5695">
        <v>703469</v>
      </c>
      <c r="B5695">
        <v>73</v>
      </c>
    </row>
    <row r="5696" spans="1:2" x14ac:dyDescent="0.25">
      <c r="A5696">
        <v>703478</v>
      </c>
      <c r="B5696">
        <v>79</v>
      </c>
    </row>
    <row r="5697" spans="1:2" x14ac:dyDescent="0.25">
      <c r="A5697">
        <v>703479</v>
      </c>
      <c r="B5697">
        <v>73</v>
      </c>
    </row>
    <row r="5698" spans="1:2" x14ac:dyDescent="0.25">
      <c r="A5698">
        <v>703480</v>
      </c>
      <c r="B5698">
        <v>70</v>
      </c>
    </row>
    <row r="5699" spans="1:2" x14ac:dyDescent="0.25">
      <c r="A5699">
        <v>703495</v>
      </c>
      <c r="B5699">
        <v>75</v>
      </c>
    </row>
    <row r="5700" spans="1:2" x14ac:dyDescent="0.25">
      <c r="A5700">
        <v>703496</v>
      </c>
      <c r="B5700">
        <v>78</v>
      </c>
    </row>
    <row r="5701" spans="1:2" x14ac:dyDescent="0.25">
      <c r="A5701">
        <v>703500</v>
      </c>
      <c r="B5701">
        <v>73</v>
      </c>
    </row>
    <row r="5702" spans="1:2" x14ac:dyDescent="0.25">
      <c r="A5702">
        <v>703502</v>
      </c>
      <c r="B5702">
        <v>75</v>
      </c>
    </row>
    <row r="5703" spans="1:2" x14ac:dyDescent="0.25">
      <c r="A5703">
        <v>703504</v>
      </c>
      <c r="B5703">
        <v>71</v>
      </c>
    </row>
    <row r="5704" spans="1:2" x14ac:dyDescent="0.25">
      <c r="A5704">
        <v>703505</v>
      </c>
      <c r="B5704">
        <v>77</v>
      </c>
    </row>
    <row r="5705" spans="1:2" x14ac:dyDescent="0.25">
      <c r="A5705">
        <v>703512</v>
      </c>
      <c r="B5705">
        <v>77</v>
      </c>
    </row>
    <row r="5706" spans="1:2" x14ac:dyDescent="0.25">
      <c r="A5706">
        <v>703535</v>
      </c>
      <c r="B5706">
        <v>76</v>
      </c>
    </row>
    <row r="5707" spans="1:2" x14ac:dyDescent="0.25">
      <c r="A5707">
        <v>703537</v>
      </c>
      <c r="B5707">
        <v>78</v>
      </c>
    </row>
    <row r="5708" spans="1:2" x14ac:dyDescent="0.25">
      <c r="A5708">
        <v>703553</v>
      </c>
      <c r="B5708">
        <v>75</v>
      </c>
    </row>
    <row r="5709" spans="1:2" x14ac:dyDescent="0.25">
      <c r="A5709">
        <v>703590</v>
      </c>
      <c r="B5709">
        <v>69</v>
      </c>
    </row>
    <row r="5710" spans="1:2" x14ac:dyDescent="0.25">
      <c r="A5710">
        <v>703596</v>
      </c>
      <c r="B5710">
        <v>74</v>
      </c>
    </row>
    <row r="5711" spans="1:2" x14ac:dyDescent="0.25">
      <c r="A5711">
        <v>703600</v>
      </c>
      <c r="B5711">
        <v>73</v>
      </c>
    </row>
    <row r="5712" spans="1:2" x14ac:dyDescent="0.25">
      <c r="A5712">
        <v>703609</v>
      </c>
      <c r="B5712">
        <v>75</v>
      </c>
    </row>
    <row r="5713" spans="1:2" x14ac:dyDescent="0.25">
      <c r="A5713">
        <v>703610</v>
      </c>
      <c r="B5713">
        <v>76</v>
      </c>
    </row>
    <row r="5714" spans="1:2" x14ac:dyDescent="0.25">
      <c r="A5714">
        <v>703613</v>
      </c>
      <c r="B5714">
        <v>75</v>
      </c>
    </row>
    <row r="5715" spans="1:2" x14ac:dyDescent="0.25">
      <c r="A5715">
        <v>703615</v>
      </c>
      <c r="B5715">
        <v>75</v>
      </c>
    </row>
    <row r="5716" spans="1:2" x14ac:dyDescent="0.25">
      <c r="A5716">
        <v>703616</v>
      </c>
      <c r="B5716">
        <v>73</v>
      </c>
    </row>
    <row r="5717" spans="1:2" x14ac:dyDescent="0.25">
      <c r="A5717">
        <v>703620</v>
      </c>
      <c r="B5717">
        <v>76</v>
      </c>
    </row>
    <row r="5718" spans="1:2" x14ac:dyDescent="0.25">
      <c r="A5718">
        <v>703655</v>
      </c>
      <c r="B5718">
        <v>73</v>
      </c>
    </row>
    <row r="5719" spans="1:2" x14ac:dyDescent="0.25">
      <c r="A5719">
        <v>703663</v>
      </c>
      <c r="B5719">
        <v>73</v>
      </c>
    </row>
    <row r="5720" spans="1:2" x14ac:dyDescent="0.25">
      <c r="A5720">
        <v>703670</v>
      </c>
      <c r="B5720">
        <v>78</v>
      </c>
    </row>
    <row r="5721" spans="1:2" x14ac:dyDescent="0.25">
      <c r="A5721">
        <v>703671</v>
      </c>
      <c r="B5721">
        <v>72</v>
      </c>
    </row>
    <row r="5722" spans="1:2" x14ac:dyDescent="0.25">
      <c r="A5722">
        <v>703683</v>
      </c>
      <c r="B5722">
        <v>74</v>
      </c>
    </row>
    <row r="5723" spans="1:2" x14ac:dyDescent="0.25">
      <c r="A5723">
        <v>703685</v>
      </c>
      <c r="B5723">
        <v>76</v>
      </c>
    </row>
    <row r="5724" spans="1:2" x14ac:dyDescent="0.25">
      <c r="A5724">
        <v>703686</v>
      </c>
      <c r="B5724">
        <v>72</v>
      </c>
    </row>
    <row r="5725" spans="1:2" x14ac:dyDescent="0.25">
      <c r="A5725">
        <v>703710</v>
      </c>
      <c r="B5725">
        <v>76</v>
      </c>
    </row>
    <row r="5726" spans="1:2" x14ac:dyDescent="0.25">
      <c r="A5726">
        <v>703712</v>
      </c>
      <c r="B5726">
        <v>70</v>
      </c>
    </row>
    <row r="5727" spans="1:2" x14ac:dyDescent="0.25">
      <c r="A5727">
        <v>703715</v>
      </c>
      <c r="B5727">
        <v>69</v>
      </c>
    </row>
    <row r="5728" spans="1:2" x14ac:dyDescent="0.25">
      <c r="A5728">
        <v>703716</v>
      </c>
      <c r="B5728">
        <v>75</v>
      </c>
    </row>
    <row r="5729" spans="1:2" x14ac:dyDescent="0.25">
      <c r="A5729">
        <v>703720</v>
      </c>
      <c r="B5729">
        <v>69</v>
      </c>
    </row>
    <row r="5730" spans="1:2" x14ac:dyDescent="0.25">
      <c r="A5730">
        <v>703721</v>
      </c>
      <c r="B5730">
        <v>68</v>
      </c>
    </row>
    <row r="5731" spans="1:2" x14ac:dyDescent="0.25">
      <c r="A5731">
        <v>703722</v>
      </c>
      <c r="B5731">
        <v>74</v>
      </c>
    </row>
    <row r="5732" spans="1:2" x14ac:dyDescent="0.25">
      <c r="A5732">
        <v>703723</v>
      </c>
      <c r="B5732">
        <v>73</v>
      </c>
    </row>
    <row r="5733" spans="1:2" x14ac:dyDescent="0.25">
      <c r="A5733">
        <v>703724</v>
      </c>
      <c r="B5733">
        <v>75</v>
      </c>
    </row>
    <row r="5734" spans="1:2" x14ac:dyDescent="0.25">
      <c r="A5734">
        <v>703725</v>
      </c>
      <c r="B5734">
        <v>74</v>
      </c>
    </row>
    <row r="5735" spans="1:2" x14ac:dyDescent="0.25">
      <c r="A5735">
        <v>703751</v>
      </c>
      <c r="B5735">
        <v>74</v>
      </c>
    </row>
    <row r="5736" spans="1:2" x14ac:dyDescent="0.25">
      <c r="A5736">
        <v>703777</v>
      </c>
      <c r="B5736">
        <v>0</v>
      </c>
    </row>
    <row r="5737" spans="1:2" x14ac:dyDescent="0.25">
      <c r="A5737">
        <v>703781</v>
      </c>
      <c r="B5737">
        <v>74</v>
      </c>
    </row>
    <row r="5738" spans="1:2" x14ac:dyDescent="0.25">
      <c r="A5738">
        <v>703790</v>
      </c>
      <c r="B5738">
        <v>71</v>
      </c>
    </row>
    <row r="5739" spans="1:2" x14ac:dyDescent="0.25">
      <c r="A5739">
        <v>703794</v>
      </c>
      <c r="B5739">
        <v>70</v>
      </c>
    </row>
    <row r="5740" spans="1:2" x14ac:dyDescent="0.25">
      <c r="A5740">
        <v>703801</v>
      </c>
      <c r="B5740">
        <v>75</v>
      </c>
    </row>
    <row r="5741" spans="1:2" x14ac:dyDescent="0.25">
      <c r="A5741">
        <v>703821</v>
      </c>
      <c r="B5741">
        <v>73</v>
      </c>
    </row>
    <row r="5742" spans="1:2" x14ac:dyDescent="0.25">
      <c r="A5742">
        <v>703835</v>
      </c>
      <c r="B5742">
        <v>74</v>
      </c>
    </row>
    <row r="5743" spans="1:2" x14ac:dyDescent="0.25">
      <c r="A5743">
        <v>703846</v>
      </c>
      <c r="B5743">
        <v>71</v>
      </c>
    </row>
    <row r="5744" spans="1:2" x14ac:dyDescent="0.25">
      <c r="A5744">
        <v>703850</v>
      </c>
      <c r="B5744">
        <v>75</v>
      </c>
    </row>
    <row r="5745" spans="1:2" x14ac:dyDescent="0.25">
      <c r="A5745">
        <v>703851</v>
      </c>
      <c r="B5745">
        <v>74</v>
      </c>
    </row>
    <row r="5746" spans="1:2" x14ac:dyDescent="0.25">
      <c r="A5746">
        <v>703855</v>
      </c>
      <c r="B5746">
        <v>78</v>
      </c>
    </row>
    <row r="5747" spans="1:2" x14ac:dyDescent="0.25">
      <c r="A5747">
        <v>703856</v>
      </c>
      <c r="B5747">
        <v>74</v>
      </c>
    </row>
    <row r="5748" spans="1:2" x14ac:dyDescent="0.25">
      <c r="A5748">
        <v>703863</v>
      </c>
      <c r="B5748">
        <v>72</v>
      </c>
    </row>
    <row r="5749" spans="1:2" x14ac:dyDescent="0.25">
      <c r="A5749">
        <v>703865</v>
      </c>
      <c r="B5749">
        <v>74</v>
      </c>
    </row>
    <row r="5750" spans="1:2" x14ac:dyDescent="0.25">
      <c r="A5750">
        <v>703880</v>
      </c>
      <c r="B5750">
        <v>0</v>
      </c>
    </row>
    <row r="5751" spans="1:2" x14ac:dyDescent="0.25">
      <c r="A5751">
        <v>703895</v>
      </c>
      <c r="B5751">
        <v>75</v>
      </c>
    </row>
    <row r="5752" spans="1:2" x14ac:dyDescent="0.25">
      <c r="A5752">
        <v>703896</v>
      </c>
      <c r="B5752">
        <v>73</v>
      </c>
    </row>
    <row r="5753" spans="1:2" x14ac:dyDescent="0.25">
      <c r="A5753">
        <v>703900</v>
      </c>
      <c r="B5753">
        <v>71</v>
      </c>
    </row>
    <row r="5754" spans="1:2" x14ac:dyDescent="0.25">
      <c r="A5754">
        <v>703901</v>
      </c>
      <c r="B5754">
        <v>70</v>
      </c>
    </row>
    <row r="5755" spans="1:2" x14ac:dyDescent="0.25">
      <c r="A5755">
        <v>703902</v>
      </c>
      <c r="B5755">
        <v>70</v>
      </c>
    </row>
    <row r="5756" spans="1:2" x14ac:dyDescent="0.25">
      <c r="A5756">
        <v>703905</v>
      </c>
      <c r="B5756">
        <v>71</v>
      </c>
    </row>
    <row r="5757" spans="1:2" x14ac:dyDescent="0.25">
      <c r="A5757">
        <v>703906</v>
      </c>
      <c r="B5757">
        <v>70</v>
      </c>
    </row>
    <row r="5758" spans="1:2" x14ac:dyDescent="0.25">
      <c r="A5758">
        <v>703907</v>
      </c>
      <c r="B5758">
        <v>71</v>
      </c>
    </row>
    <row r="5759" spans="1:2" x14ac:dyDescent="0.25">
      <c r="A5759">
        <v>703908</v>
      </c>
      <c r="B5759">
        <v>73</v>
      </c>
    </row>
    <row r="5760" spans="1:2" x14ac:dyDescent="0.25">
      <c r="A5760">
        <v>703921</v>
      </c>
      <c r="B5760">
        <v>75</v>
      </c>
    </row>
    <row r="5761" spans="1:2" x14ac:dyDescent="0.25">
      <c r="A5761">
        <v>703923</v>
      </c>
      <c r="B5761">
        <v>72</v>
      </c>
    </row>
    <row r="5762" spans="1:2" x14ac:dyDescent="0.25">
      <c r="A5762">
        <v>703935</v>
      </c>
      <c r="B5762">
        <v>73</v>
      </c>
    </row>
    <row r="5763" spans="1:2" x14ac:dyDescent="0.25">
      <c r="A5763">
        <v>703936</v>
      </c>
      <c r="B5763">
        <v>76</v>
      </c>
    </row>
    <row r="5764" spans="1:2" x14ac:dyDescent="0.25">
      <c r="A5764">
        <v>703937</v>
      </c>
      <c r="B5764">
        <v>73</v>
      </c>
    </row>
    <row r="5765" spans="1:2" x14ac:dyDescent="0.25">
      <c r="A5765">
        <v>703938</v>
      </c>
      <c r="B5765">
        <v>71</v>
      </c>
    </row>
    <row r="5766" spans="1:2" x14ac:dyDescent="0.25">
      <c r="A5766">
        <v>703941</v>
      </c>
      <c r="B5766">
        <v>71</v>
      </c>
    </row>
    <row r="5767" spans="1:2" x14ac:dyDescent="0.25">
      <c r="A5767">
        <v>800007</v>
      </c>
      <c r="B5767">
        <v>77</v>
      </c>
    </row>
    <row r="5768" spans="1:2" x14ac:dyDescent="0.25">
      <c r="A5768">
        <v>800010</v>
      </c>
      <c r="B5768">
        <v>76</v>
      </c>
    </row>
    <row r="5769" spans="1:2" x14ac:dyDescent="0.25">
      <c r="A5769">
        <v>800012</v>
      </c>
      <c r="B5769">
        <v>76</v>
      </c>
    </row>
    <row r="5770" spans="1:2" x14ac:dyDescent="0.25">
      <c r="A5770">
        <v>800013</v>
      </c>
      <c r="B5770">
        <v>75</v>
      </c>
    </row>
    <row r="5771" spans="1:2" x14ac:dyDescent="0.25">
      <c r="A5771">
        <v>800014</v>
      </c>
      <c r="B5771">
        <v>76</v>
      </c>
    </row>
    <row r="5772" spans="1:2" x14ac:dyDescent="0.25">
      <c r="A5772">
        <v>800017</v>
      </c>
      <c r="B5772">
        <v>74</v>
      </c>
    </row>
    <row r="5773" spans="1:2" x14ac:dyDescent="0.25">
      <c r="A5773">
        <v>800018</v>
      </c>
      <c r="B5773">
        <v>73</v>
      </c>
    </row>
    <row r="5774" spans="1:2" x14ac:dyDescent="0.25">
      <c r="A5774">
        <v>800019</v>
      </c>
      <c r="B5774">
        <v>73</v>
      </c>
    </row>
    <row r="5775" spans="1:2" x14ac:dyDescent="0.25">
      <c r="A5775">
        <v>800023</v>
      </c>
      <c r="B5775">
        <v>72</v>
      </c>
    </row>
    <row r="5776" spans="1:2" x14ac:dyDescent="0.25">
      <c r="A5776">
        <v>800026</v>
      </c>
      <c r="B5776">
        <v>68</v>
      </c>
    </row>
    <row r="5777" spans="1:2" x14ac:dyDescent="0.25">
      <c r="A5777">
        <v>800029</v>
      </c>
      <c r="B5777">
        <v>73</v>
      </c>
    </row>
    <row r="5778" spans="1:2" x14ac:dyDescent="0.25">
      <c r="A5778">
        <v>800043</v>
      </c>
      <c r="B5778">
        <v>72</v>
      </c>
    </row>
    <row r="5779" spans="1:2" x14ac:dyDescent="0.25">
      <c r="A5779">
        <v>800045</v>
      </c>
      <c r="B5779">
        <v>71</v>
      </c>
    </row>
    <row r="5780" spans="1:2" x14ac:dyDescent="0.25">
      <c r="A5780">
        <v>800048</v>
      </c>
      <c r="B5780">
        <v>72</v>
      </c>
    </row>
    <row r="5781" spans="1:2" x14ac:dyDescent="0.25">
      <c r="A5781">
        <v>800049</v>
      </c>
      <c r="B5781">
        <v>74</v>
      </c>
    </row>
    <row r="5782" spans="1:2" x14ac:dyDescent="0.25">
      <c r="A5782">
        <v>800052</v>
      </c>
      <c r="B5782">
        <v>73</v>
      </c>
    </row>
    <row r="5783" spans="1:2" x14ac:dyDescent="0.25">
      <c r="A5783">
        <v>800053</v>
      </c>
      <c r="B5783">
        <v>71</v>
      </c>
    </row>
    <row r="5784" spans="1:2" x14ac:dyDescent="0.25">
      <c r="A5784">
        <v>800058</v>
      </c>
      <c r="B5784">
        <v>73</v>
      </c>
    </row>
    <row r="5785" spans="1:2" x14ac:dyDescent="0.25">
      <c r="A5785">
        <v>800059</v>
      </c>
      <c r="B5785">
        <v>71</v>
      </c>
    </row>
    <row r="5786" spans="1:2" x14ac:dyDescent="0.25">
      <c r="A5786">
        <v>800061</v>
      </c>
      <c r="B5786">
        <v>75</v>
      </c>
    </row>
    <row r="5787" spans="1:2" x14ac:dyDescent="0.25">
      <c r="A5787">
        <v>800062</v>
      </c>
      <c r="B5787">
        <v>75</v>
      </c>
    </row>
    <row r="5788" spans="1:2" x14ac:dyDescent="0.25">
      <c r="A5788">
        <v>800063</v>
      </c>
      <c r="B5788">
        <v>77</v>
      </c>
    </row>
    <row r="5789" spans="1:2" x14ac:dyDescent="0.25">
      <c r="A5789">
        <v>800064</v>
      </c>
      <c r="B5789">
        <v>76</v>
      </c>
    </row>
    <row r="5790" spans="1:2" x14ac:dyDescent="0.25">
      <c r="A5790">
        <v>800065</v>
      </c>
      <c r="B5790">
        <v>75</v>
      </c>
    </row>
    <row r="5791" spans="1:2" x14ac:dyDescent="0.25">
      <c r="A5791">
        <v>800067</v>
      </c>
      <c r="B5791">
        <v>72</v>
      </c>
    </row>
    <row r="5792" spans="1:2" x14ac:dyDescent="0.25">
      <c r="A5792">
        <v>800069</v>
      </c>
      <c r="B5792">
        <v>72</v>
      </c>
    </row>
    <row r="5793" spans="1:2" x14ac:dyDescent="0.25">
      <c r="A5793">
        <v>800070</v>
      </c>
      <c r="B5793">
        <v>74</v>
      </c>
    </row>
    <row r="5794" spans="1:2" x14ac:dyDescent="0.25">
      <c r="A5794">
        <v>800071</v>
      </c>
      <c r="B5794">
        <v>74</v>
      </c>
    </row>
    <row r="5795" spans="1:2" x14ac:dyDescent="0.25">
      <c r="A5795">
        <v>800072</v>
      </c>
      <c r="B5795">
        <v>75</v>
      </c>
    </row>
    <row r="5796" spans="1:2" x14ac:dyDescent="0.25">
      <c r="A5796">
        <v>800073</v>
      </c>
      <c r="B5796">
        <v>75</v>
      </c>
    </row>
    <row r="5797" spans="1:2" x14ac:dyDescent="0.25">
      <c r="A5797">
        <v>800074</v>
      </c>
      <c r="B5797">
        <v>75</v>
      </c>
    </row>
    <row r="5798" spans="1:2" x14ac:dyDescent="0.25">
      <c r="A5798">
        <v>800075</v>
      </c>
      <c r="B5798">
        <v>72</v>
      </c>
    </row>
    <row r="5799" spans="1:2" x14ac:dyDescent="0.25">
      <c r="A5799">
        <v>800077</v>
      </c>
      <c r="B5799">
        <v>74</v>
      </c>
    </row>
    <row r="5800" spans="1:2" x14ac:dyDescent="0.25">
      <c r="A5800">
        <v>800078</v>
      </c>
      <c r="B5800">
        <v>71</v>
      </c>
    </row>
    <row r="5801" spans="1:2" x14ac:dyDescent="0.25">
      <c r="A5801">
        <v>800079</v>
      </c>
      <c r="B5801">
        <v>72</v>
      </c>
    </row>
    <row r="5802" spans="1:2" x14ac:dyDescent="0.25">
      <c r="A5802">
        <v>800082</v>
      </c>
      <c r="B5802">
        <v>72</v>
      </c>
    </row>
    <row r="5803" spans="1:2" x14ac:dyDescent="0.25">
      <c r="A5803">
        <v>800086</v>
      </c>
      <c r="B5803">
        <v>73</v>
      </c>
    </row>
    <row r="5804" spans="1:2" x14ac:dyDescent="0.25">
      <c r="A5804">
        <v>800089</v>
      </c>
      <c r="B5804">
        <v>72</v>
      </c>
    </row>
    <row r="5805" spans="1:2" x14ac:dyDescent="0.25">
      <c r="A5805">
        <v>800091</v>
      </c>
      <c r="B5805">
        <v>74</v>
      </c>
    </row>
    <row r="5806" spans="1:2" x14ac:dyDescent="0.25">
      <c r="A5806">
        <v>800092</v>
      </c>
      <c r="B5806">
        <v>74</v>
      </c>
    </row>
    <row r="5807" spans="1:2" x14ac:dyDescent="0.25">
      <c r="A5807">
        <v>800093</v>
      </c>
      <c r="B5807">
        <v>77</v>
      </c>
    </row>
    <row r="5808" spans="1:2" x14ac:dyDescent="0.25">
      <c r="A5808">
        <v>800094</v>
      </c>
      <c r="B5808">
        <v>77</v>
      </c>
    </row>
    <row r="5809" spans="1:2" x14ac:dyDescent="0.25">
      <c r="A5809">
        <v>800099</v>
      </c>
      <c r="B5809">
        <v>75</v>
      </c>
    </row>
    <row r="5810" spans="1:2" x14ac:dyDescent="0.25">
      <c r="A5810">
        <v>800101</v>
      </c>
      <c r="B5810">
        <v>77</v>
      </c>
    </row>
    <row r="5811" spans="1:2" x14ac:dyDescent="0.25">
      <c r="A5811">
        <v>800105</v>
      </c>
      <c r="B5811">
        <v>75</v>
      </c>
    </row>
    <row r="5812" spans="1:2" x14ac:dyDescent="0.25">
      <c r="A5812">
        <v>800107</v>
      </c>
      <c r="B5812">
        <v>76</v>
      </c>
    </row>
    <row r="5813" spans="1:2" x14ac:dyDescent="0.25">
      <c r="A5813">
        <v>800122</v>
      </c>
      <c r="B5813">
        <v>75</v>
      </c>
    </row>
    <row r="5814" spans="1:2" x14ac:dyDescent="0.25">
      <c r="A5814">
        <v>800124</v>
      </c>
      <c r="B5814">
        <v>72</v>
      </c>
    </row>
    <row r="5815" spans="1:2" x14ac:dyDescent="0.25">
      <c r="A5815">
        <v>800125</v>
      </c>
      <c r="B5815">
        <v>75</v>
      </c>
    </row>
    <row r="5816" spans="1:2" x14ac:dyDescent="0.25">
      <c r="A5816">
        <v>800127</v>
      </c>
      <c r="B5816">
        <v>71</v>
      </c>
    </row>
    <row r="5817" spans="1:2" x14ac:dyDescent="0.25">
      <c r="A5817">
        <v>800128</v>
      </c>
      <c r="B5817">
        <v>72</v>
      </c>
    </row>
    <row r="5818" spans="1:2" x14ac:dyDescent="0.25">
      <c r="A5818">
        <v>800144</v>
      </c>
      <c r="B5818">
        <v>71</v>
      </c>
    </row>
    <row r="5819" spans="1:2" x14ac:dyDescent="0.25">
      <c r="A5819">
        <v>800146</v>
      </c>
      <c r="B5819">
        <v>73</v>
      </c>
    </row>
    <row r="5820" spans="1:2" x14ac:dyDescent="0.25">
      <c r="A5820">
        <v>800148</v>
      </c>
      <c r="B5820">
        <v>74</v>
      </c>
    </row>
    <row r="5821" spans="1:2" x14ac:dyDescent="0.25">
      <c r="A5821">
        <v>800150</v>
      </c>
      <c r="B5821">
        <v>72</v>
      </c>
    </row>
    <row r="5822" spans="1:2" x14ac:dyDescent="0.25">
      <c r="A5822">
        <v>800152</v>
      </c>
      <c r="B5822">
        <v>70</v>
      </c>
    </row>
    <row r="5823" spans="1:2" x14ac:dyDescent="0.25">
      <c r="A5823">
        <v>800153</v>
      </c>
      <c r="B5823">
        <v>74</v>
      </c>
    </row>
    <row r="5824" spans="1:2" x14ac:dyDescent="0.25">
      <c r="A5824">
        <v>800154</v>
      </c>
      <c r="B5824">
        <v>74</v>
      </c>
    </row>
    <row r="5825" spans="1:2" x14ac:dyDescent="0.25">
      <c r="A5825">
        <v>800158</v>
      </c>
      <c r="B5825">
        <v>72</v>
      </c>
    </row>
    <row r="5826" spans="1:2" x14ac:dyDescent="0.25">
      <c r="A5826">
        <v>800161</v>
      </c>
      <c r="B5826">
        <v>76</v>
      </c>
    </row>
    <row r="5827" spans="1:2" x14ac:dyDescent="0.25">
      <c r="A5827">
        <v>800162</v>
      </c>
      <c r="B5827">
        <v>70</v>
      </c>
    </row>
    <row r="5828" spans="1:2" x14ac:dyDescent="0.25">
      <c r="A5828">
        <v>800166</v>
      </c>
      <c r="B5828">
        <v>73</v>
      </c>
    </row>
    <row r="5829" spans="1:2" x14ac:dyDescent="0.25">
      <c r="A5829">
        <v>800168</v>
      </c>
      <c r="B5829">
        <v>74</v>
      </c>
    </row>
    <row r="5830" spans="1:2" x14ac:dyDescent="0.25">
      <c r="A5830">
        <v>800172</v>
      </c>
      <c r="B5830">
        <v>71</v>
      </c>
    </row>
    <row r="5831" spans="1:2" x14ac:dyDescent="0.25">
      <c r="A5831">
        <v>800173</v>
      </c>
      <c r="B5831">
        <v>74</v>
      </c>
    </row>
    <row r="5832" spans="1:2" x14ac:dyDescent="0.25">
      <c r="A5832">
        <v>800175</v>
      </c>
      <c r="B5832">
        <v>75</v>
      </c>
    </row>
    <row r="5833" spans="1:2" x14ac:dyDescent="0.25">
      <c r="A5833">
        <v>800178</v>
      </c>
      <c r="B5833">
        <v>72</v>
      </c>
    </row>
    <row r="5834" spans="1:2" x14ac:dyDescent="0.25">
      <c r="A5834">
        <v>800183</v>
      </c>
      <c r="B5834">
        <v>73</v>
      </c>
    </row>
    <row r="5835" spans="1:2" x14ac:dyDescent="0.25">
      <c r="A5835">
        <v>800187</v>
      </c>
      <c r="B5835">
        <v>73</v>
      </c>
    </row>
    <row r="5836" spans="1:2" x14ac:dyDescent="0.25">
      <c r="A5836">
        <v>800189</v>
      </c>
      <c r="B5836">
        <v>71</v>
      </c>
    </row>
    <row r="5837" spans="1:2" x14ac:dyDescent="0.25">
      <c r="A5837">
        <v>800192</v>
      </c>
      <c r="B5837">
        <v>67</v>
      </c>
    </row>
    <row r="5838" spans="1:2" x14ac:dyDescent="0.25">
      <c r="A5838">
        <v>800207</v>
      </c>
      <c r="B5838">
        <v>74</v>
      </c>
    </row>
    <row r="5839" spans="1:2" x14ac:dyDescent="0.25">
      <c r="A5839">
        <v>800211</v>
      </c>
      <c r="B5839">
        <v>70</v>
      </c>
    </row>
    <row r="5840" spans="1:2" x14ac:dyDescent="0.25">
      <c r="A5840">
        <v>800212</v>
      </c>
      <c r="B5840">
        <v>73</v>
      </c>
    </row>
    <row r="5841" spans="1:2" x14ac:dyDescent="0.25">
      <c r="A5841">
        <v>800213</v>
      </c>
      <c r="B5841">
        <v>75</v>
      </c>
    </row>
    <row r="5842" spans="1:2" x14ac:dyDescent="0.25">
      <c r="A5842">
        <v>800215</v>
      </c>
      <c r="B5842">
        <v>74</v>
      </c>
    </row>
    <row r="5843" spans="1:2" x14ac:dyDescent="0.25">
      <c r="A5843">
        <v>800216</v>
      </c>
      <c r="B5843">
        <v>70</v>
      </c>
    </row>
    <row r="5844" spans="1:2" x14ac:dyDescent="0.25">
      <c r="A5844">
        <v>800217</v>
      </c>
      <c r="B5844">
        <v>76</v>
      </c>
    </row>
    <row r="5845" spans="1:2" x14ac:dyDescent="0.25">
      <c r="A5845">
        <v>800218</v>
      </c>
      <c r="B5845">
        <v>72</v>
      </c>
    </row>
    <row r="5846" spans="1:2" x14ac:dyDescent="0.25">
      <c r="A5846">
        <v>800220</v>
      </c>
      <c r="B5846">
        <v>73</v>
      </c>
    </row>
    <row r="5847" spans="1:2" x14ac:dyDescent="0.25">
      <c r="A5847">
        <v>800221</v>
      </c>
      <c r="B5847">
        <v>75</v>
      </c>
    </row>
    <row r="5848" spans="1:2" x14ac:dyDescent="0.25">
      <c r="A5848">
        <v>800223</v>
      </c>
      <c r="B5848">
        <v>73</v>
      </c>
    </row>
    <row r="5849" spans="1:2" x14ac:dyDescent="0.25">
      <c r="A5849">
        <v>800225</v>
      </c>
      <c r="B5849">
        <v>72</v>
      </c>
    </row>
    <row r="5850" spans="1:2" x14ac:dyDescent="0.25">
      <c r="A5850">
        <v>800226</v>
      </c>
      <c r="B5850">
        <v>73</v>
      </c>
    </row>
    <row r="5851" spans="1:2" x14ac:dyDescent="0.25">
      <c r="A5851">
        <v>800227</v>
      </c>
      <c r="B5851">
        <v>76</v>
      </c>
    </row>
    <row r="5852" spans="1:2" x14ac:dyDescent="0.25">
      <c r="A5852">
        <v>800228</v>
      </c>
      <c r="B5852">
        <v>71</v>
      </c>
    </row>
    <row r="5853" spans="1:2" x14ac:dyDescent="0.25">
      <c r="A5853">
        <v>800229</v>
      </c>
      <c r="B5853">
        <v>74</v>
      </c>
    </row>
    <row r="5854" spans="1:2" x14ac:dyDescent="0.25">
      <c r="A5854">
        <v>800230</v>
      </c>
      <c r="B5854">
        <v>73</v>
      </c>
    </row>
    <row r="5855" spans="1:2" x14ac:dyDescent="0.25">
      <c r="A5855">
        <v>800233</v>
      </c>
      <c r="B5855">
        <v>74</v>
      </c>
    </row>
    <row r="5856" spans="1:2" x14ac:dyDescent="0.25">
      <c r="A5856">
        <v>800235</v>
      </c>
      <c r="B5856">
        <v>73</v>
      </c>
    </row>
    <row r="5857" spans="1:2" x14ac:dyDescent="0.25">
      <c r="A5857">
        <v>800236</v>
      </c>
      <c r="B5857">
        <v>73</v>
      </c>
    </row>
    <row r="5858" spans="1:2" x14ac:dyDescent="0.25">
      <c r="A5858">
        <v>800237</v>
      </c>
      <c r="B5858">
        <v>72</v>
      </c>
    </row>
    <row r="5859" spans="1:2" x14ac:dyDescent="0.25">
      <c r="A5859">
        <v>800239</v>
      </c>
      <c r="B5859">
        <v>77</v>
      </c>
    </row>
    <row r="5860" spans="1:2" x14ac:dyDescent="0.25">
      <c r="A5860">
        <v>800241</v>
      </c>
      <c r="B5860">
        <v>74</v>
      </c>
    </row>
    <row r="5861" spans="1:2" x14ac:dyDescent="0.25">
      <c r="A5861">
        <v>800242</v>
      </c>
      <c r="B5861">
        <v>76</v>
      </c>
    </row>
    <row r="5862" spans="1:2" x14ac:dyDescent="0.25">
      <c r="A5862">
        <v>800243</v>
      </c>
      <c r="B5862">
        <v>74</v>
      </c>
    </row>
    <row r="5863" spans="1:2" x14ac:dyDescent="0.25">
      <c r="A5863">
        <v>800245</v>
      </c>
      <c r="B5863">
        <v>74</v>
      </c>
    </row>
    <row r="5864" spans="1:2" x14ac:dyDescent="0.25">
      <c r="A5864">
        <v>800247</v>
      </c>
      <c r="B5864">
        <v>75</v>
      </c>
    </row>
    <row r="5865" spans="1:2" x14ac:dyDescent="0.25">
      <c r="A5865">
        <v>800249</v>
      </c>
      <c r="B5865">
        <v>73</v>
      </c>
    </row>
    <row r="5866" spans="1:2" x14ac:dyDescent="0.25">
      <c r="A5866">
        <v>800252</v>
      </c>
      <c r="B5866">
        <v>75</v>
      </c>
    </row>
    <row r="5867" spans="1:2" x14ac:dyDescent="0.25">
      <c r="A5867">
        <v>800255</v>
      </c>
      <c r="B5867">
        <v>75</v>
      </c>
    </row>
    <row r="5868" spans="1:2" x14ac:dyDescent="0.25">
      <c r="A5868">
        <v>800260</v>
      </c>
      <c r="B5868">
        <v>71</v>
      </c>
    </row>
    <row r="5869" spans="1:2" x14ac:dyDescent="0.25">
      <c r="A5869">
        <v>800262</v>
      </c>
      <c r="B5869">
        <v>75</v>
      </c>
    </row>
    <row r="5870" spans="1:2" x14ac:dyDescent="0.25">
      <c r="A5870">
        <v>800267</v>
      </c>
      <c r="B5870">
        <v>70</v>
      </c>
    </row>
    <row r="5871" spans="1:2" x14ac:dyDescent="0.25">
      <c r="A5871">
        <v>800268</v>
      </c>
      <c r="B5871">
        <v>74</v>
      </c>
    </row>
    <row r="5872" spans="1:2" x14ac:dyDescent="0.25">
      <c r="A5872">
        <v>800270</v>
      </c>
      <c r="B5872">
        <v>73</v>
      </c>
    </row>
    <row r="5873" spans="1:2" x14ac:dyDescent="0.25">
      <c r="A5873">
        <v>800274</v>
      </c>
      <c r="B5873">
        <v>74</v>
      </c>
    </row>
    <row r="5874" spans="1:2" x14ac:dyDescent="0.25">
      <c r="A5874">
        <v>800277</v>
      </c>
      <c r="B5874">
        <v>74</v>
      </c>
    </row>
    <row r="5875" spans="1:2" x14ac:dyDescent="0.25">
      <c r="A5875">
        <v>800278</v>
      </c>
      <c r="B5875">
        <v>74</v>
      </c>
    </row>
    <row r="5876" spans="1:2" x14ac:dyDescent="0.25">
      <c r="A5876">
        <v>800279</v>
      </c>
      <c r="B5876">
        <v>70</v>
      </c>
    </row>
    <row r="5877" spans="1:2" x14ac:dyDescent="0.25">
      <c r="A5877">
        <v>800283</v>
      </c>
      <c r="B5877">
        <v>75</v>
      </c>
    </row>
    <row r="5878" spans="1:2" x14ac:dyDescent="0.25">
      <c r="A5878">
        <v>800286</v>
      </c>
      <c r="B5878">
        <v>75</v>
      </c>
    </row>
    <row r="5879" spans="1:2" x14ac:dyDescent="0.25">
      <c r="A5879">
        <v>800288</v>
      </c>
      <c r="B5879">
        <v>75</v>
      </c>
    </row>
    <row r="5880" spans="1:2" x14ac:dyDescent="0.25">
      <c r="A5880">
        <v>800292</v>
      </c>
      <c r="B5880">
        <v>72</v>
      </c>
    </row>
    <row r="5881" spans="1:2" x14ac:dyDescent="0.25">
      <c r="A5881">
        <v>800295</v>
      </c>
      <c r="B5881">
        <v>75</v>
      </c>
    </row>
    <row r="5882" spans="1:2" x14ac:dyDescent="0.25">
      <c r="A5882">
        <v>800298</v>
      </c>
      <c r="B5882">
        <v>71</v>
      </c>
    </row>
    <row r="5883" spans="1:2" x14ac:dyDescent="0.25">
      <c r="A5883">
        <v>800299</v>
      </c>
      <c r="B5883">
        <v>71</v>
      </c>
    </row>
    <row r="5884" spans="1:2" x14ac:dyDescent="0.25">
      <c r="A5884">
        <v>800300</v>
      </c>
      <c r="B5884">
        <v>73</v>
      </c>
    </row>
    <row r="5885" spans="1:2" x14ac:dyDescent="0.25">
      <c r="A5885">
        <v>800301</v>
      </c>
      <c r="B5885">
        <v>71</v>
      </c>
    </row>
    <row r="5886" spans="1:2" x14ac:dyDescent="0.25">
      <c r="A5886">
        <v>800304</v>
      </c>
      <c r="B5886">
        <v>70</v>
      </c>
    </row>
    <row r="5887" spans="1:2" x14ac:dyDescent="0.25">
      <c r="A5887">
        <v>800308</v>
      </c>
      <c r="B5887">
        <v>73</v>
      </c>
    </row>
    <row r="5888" spans="1:2" x14ac:dyDescent="0.25">
      <c r="A5888">
        <v>800310</v>
      </c>
      <c r="B5888">
        <v>74</v>
      </c>
    </row>
    <row r="5889" spans="1:2" x14ac:dyDescent="0.25">
      <c r="A5889">
        <v>800311</v>
      </c>
      <c r="B5889">
        <v>72</v>
      </c>
    </row>
    <row r="5890" spans="1:2" x14ac:dyDescent="0.25">
      <c r="A5890">
        <v>800312</v>
      </c>
      <c r="B5890">
        <v>71</v>
      </c>
    </row>
    <row r="5891" spans="1:2" x14ac:dyDescent="0.25">
      <c r="A5891">
        <v>800315</v>
      </c>
      <c r="B5891">
        <v>70</v>
      </c>
    </row>
    <row r="5892" spans="1:2" x14ac:dyDescent="0.25">
      <c r="A5892">
        <v>800317</v>
      </c>
      <c r="B5892">
        <v>74</v>
      </c>
    </row>
    <row r="5893" spans="1:2" x14ac:dyDescent="0.25">
      <c r="A5893">
        <v>800318</v>
      </c>
      <c r="B5893">
        <v>71</v>
      </c>
    </row>
    <row r="5894" spans="1:2" x14ac:dyDescent="0.25">
      <c r="A5894">
        <v>800320</v>
      </c>
      <c r="B5894">
        <v>72</v>
      </c>
    </row>
    <row r="5895" spans="1:2" x14ac:dyDescent="0.25">
      <c r="A5895">
        <v>800321</v>
      </c>
      <c r="B5895">
        <v>73</v>
      </c>
    </row>
    <row r="5896" spans="1:2" x14ac:dyDescent="0.25">
      <c r="A5896">
        <v>800322</v>
      </c>
      <c r="B5896">
        <v>74</v>
      </c>
    </row>
    <row r="5897" spans="1:2" x14ac:dyDescent="0.25">
      <c r="A5897">
        <v>800324</v>
      </c>
      <c r="B5897">
        <v>72</v>
      </c>
    </row>
    <row r="5898" spans="1:2" x14ac:dyDescent="0.25">
      <c r="A5898">
        <v>800338</v>
      </c>
      <c r="B5898">
        <v>72</v>
      </c>
    </row>
    <row r="5899" spans="1:2" x14ac:dyDescent="0.25">
      <c r="A5899">
        <v>800340</v>
      </c>
      <c r="B5899">
        <v>70</v>
      </c>
    </row>
    <row r="5900" spans="1:2" x14ac:dyDescent="0.25">
      <c r="A5900">
        <v>800341</v>
      </c>
      <c r="B5900">
        <v>76</v>
      </c>
    </row>
    <row r="5901" spans="1:2" x14ac:dyDescent="0.25">
      <c r="A5901">
        <v>800342</v>
      </c>
      <c r="B5901">
        <v>73</v>
      </c>
    </row>
    <row r="5902" spans="1:2" x14ac:dyDescent="0.25">
      <c r="A5902">
        <v>800344</v>
      </c>
      <c r="B5902">
        <v>72</v>
      </c>
    </row>
    <row r="5903" spans="1:2" x14ac:dyDescent="0.25">
      <c r="A5903">
        <v>800347</v>
      </c>
      <c r="B5903">
        <v>76</v>
      </c>
    </row>
    <row r="5904" spans="1:2" x14ac:dyDescent="0.25">
      <c r="A5904">
        <v>800350</v>
      </c>
      <c r="B5904">
        <v>75</v>
      </c>
    </row>
    <row r="5905" spans="1:2" x14ac:dyDescent="0.25">
      <c r="A5905">
        <v>800353</v>
      </c>
      <c r="B5905">
        <v>73</v>
      </c>
    </row>
    <row r="5906" spans="1:2" x14ac:dyDescent="0.25">
      <c r="A5906">
        <v>800354</v>
      </c>
      <c r="B5906">
        <v>71</v>
      </c>
    </row>
    <row r="5907" spans="1:2" x14ac:dyDescent="0.25">
      <c r="A5907">
        <v>800355</v>
      </c>
      <c r="B5907">
        <v>74</v>
      </c>
    </row>
    <row r="5908" spans="1:2" x14ac:dyDescent="0.25">
      <c r="A5908">
        <v>800358</v>
      </c>
      <c r="B5908">
        <v>71</v>
      </c>
    </row>
    <row r="5909" spans="1:2" x14ac:dyDescent="0.25">
      <c r="A5909">
        <v>800361</v>
      </c>
      <c r="B5909">
        <v>75</v>
      </c>
    </row>
    <row r="5910" spans="1:2" x14ac:dyDescent="0.25">
      <c r="A5910">
        <v>800365</v>
      </c>
      <c r="B5910">
        <v>71</v>
      </c>
    </row>
    <row r="5911" spans="1:2" x14ac:dyDescent="0.25">
      <c r="A5911">
        <v>800366</v>
      </c>
      <c r="B5911">
        <v>73</v>
      </c>
    </row>
    <row r="5912" spans="1:2" x14ac:dyDescent="0.25">
      <c r="A5912">
        <v>800369</v>
      </c>
      <c r="B5912">
        <v>72</v>
      </c>
    </row>
    <row r="5913" spans="1:2" x14ac:dyDescent="0.25">
      <c r="A5913">
        <v>800379</v>
      </c>
      <c r="B5913">
        <v>69</v>
      </c>
    </row>
    <row r="5914" spans="1:2" x14ac:dyDescent="0.25">
      <c r="A5914">
        <v>800381</v>
      </c>
      <c r="B5914">
        <v>71</v>
      </c>
    </row>
    <row r="5915" spans="1:2" x14ac:dyDescent="0.25">
      <c r="A5915">
        <v>800383</v>
      </c>
      <c r="B5915">
        <v>71</v>
      </c>
    </row>
    <row r="5916" spans="1:2" x14ac:dyDescent="0.25">
      <c r="A5916">
        <v>800387</v>
      </c>
      <c r="B5916">
        <v>69</v>
      </c>
    </row>
    <row r="5917" spans="1:2" x14ac:dyDescent="0.25">
      <c r="A5917">
        <v>800388</v>
      </c>
      <c r="B5917">
        <v>74</v>
      </c>
    </row>
    <row r="5918" spans="1:2" x14ac:dyDescent="0.25">
      <c r="A5918">
        <v>800392</v>
      </c>
      <c r="B5918">
        <v>75</v>
      </c>
    </row>
    <row r="5919" spans="1:2" x14ac:dyDescent="0.25">
      <c r="A5919">
        <v>800394</v>
      </c>
      <c r="B5919">
        <v>75</v>
      </c>
    </row>
    <row r="5920" spans="1:2" x14ac:dyDescent="0.25">
      <c r="A5920">
        <v>800395</v>
      </c>
      <c r="B5920">
        <v>71</v>
      </c>
    </row>
    <row r="5921" spans="1:2" x14ac:dyDescent="0.25">
      <c r="A5921">
        <v>800400</v>
      </c>
      <c r="B5921">
        <v>72</v>
      </c>
    </row>
    <row r="5922" spans="1:2" x14ac:dyDescent="0.25">
      <c r="A5922">
        <v>800402</v>
      </c>
      <c r="B5922">
        <v>73</v>
      </c>
    </row>
    <row r="5923" spans="1:2" x14ac:dyDescent="0.25">
      <c r="A5923">
        <v>800403</v>
      </c>
      <c r="B5923">
        <v>69</v>
      </c>
    </row>
    <row r="5924" spans="1:2" x14ac:dyDescent="0.25">
      <c r="A5924">
        <v>800408</v>
      </c>
      <c r="B5924">
        <v>74</v>
      </c>
    </row>
    <row r="5925" spans="1:2" x14ac:dyDescent="0.25">
      <c r="A5925">
        <v>800413</v>
      </c>
      <c r="B5925">
        <v>75</v>
      </c>
    </row>
    <row r="5926" spans="1:2" x14ac:dyDescent="0.25">
      <c r="A5926">
        <v>800416</v>
      </c>
      <c r="B5926">
        <v>75</v>
      </c>
    </row>
    <row r="5927" spans="1:2" x14ac:dyDescent="0.25">
      <c r="A5927">
        <v>800420</v>
      </c>
      <c r="B5927">
        <v>75</v>
      </c>
    </row>
    <row r="5928" spans="1:2" x14ac:dyDescent="0.25">
      <c r="A5928">
        <v>800423</v>
      </c>
      <c r="B5928">
        <v>70</v>
      </c>
    </row>
    <row r="5929" spans="1:2" x14ac:dyDescent="0.25">
      <c r="A5929">
        <v>800425</v>
      </c>
      <c r="B5929">
        <v>73</v>
      </c>
    </row>
    <row r="5930" spans="1:2" x14ac:dyDescent="0.25">
      <c r="A5930">
        <v>800427</v>
      </c>
      <c r="B5930">
        <v>73</v>
      </c>
    </row>
    <row r="5931" spans="1:2" x14ac:dyDescent="0.25">
      <c r="A5931">
        <v>800431</v>
      </c>
      <c r="B5931">
        <v>75</v>
      </c>
    </row>
    <row r="5932" spans="1:2" x14ac:dyDescent="0.25">
      <c r="A5932">
        <v>800435</v>
      </c>
      <c r="B5932">
        <v>72</v>
      </c>
    </row>
    <row r="5933" spans="1:2" x14ac:dyDescent="0.25">
      <c r="A5933">
        <v>800436</v>
      </c>
      <c r="B5933">
        <v>74</v>
      </c>
    </row>
    <row r="5934" spans="1:2" x14ac:dyDescent="0.25">
      <c r="A5934">
        <v>800437</v>
      </c>
      <c r="B5934">
        <v>76</v>
      </c>
    </row>
    <row r="5935" spans="1:2" x14ac:dyDescent="0.25">
      <c r="A5935">
        <v>800438</v>
      </c>
      <c r="B5935">
        <v>73</v>
      </c>
    </row>
    <row r="5936" spans="1:2" x14ac:dyDescent="0.25">
      <c r="A5936">
        <v>800439</v>
      </c>
      <c r="B5936">
        <v>76</v>
      </c>
    </row>
    <row r="5937" spans="1:2" x14ac:dyDescent="0.25">
      <c r="A5937">
        <v>800442</v>
      </c>
      <c r="B5937">
        <v>74</v>
      </c>
    </row>
    <row r="5938" spans="1:2" x14ac:dyDescent="0.25">
      <c r="A5938">
        <v>800445</v>
      </c>
      <c r="B5938">
        <v>71</v>
      </c>
    </row>
    <row r="5939" spans="1:2" x14ac:dyDescent="0.25">
      <c r="A5939">
        <v>800447</v>
      </c>
      <c r="B5939">
        <v>75</v>
      </c>
    </row>
    <row r="5940" spans="1:2" x14ac:dyDescent="0.25">
      <c r="A5940">
        <v>800450</v>
      </c>
      <c r="B5940">
        <v>74</v>
      </c>
    </row>
    <row r="5941" spans="1:2" x14ac:dyDescent="0.25">
      <c r="A5941">
        <v>800452</v>
      </c>
      <c r="B5941">
        <v>75</v>
      </c>
    </row>
    <row r="5942" spans="1:2" x14ac:dyDescent="0.25">
      <c r="A5942">
        <v>800453</v>
      </c>
      <c r="B5942">
        <v>75</v>
      </c>
    </row>
    <row r="5943" spans="1:2" x14ac:dyDescent="0.25">
      <c r="A5943">
        <v>800454</v>
      </c>
      <c r="B5943">
        <v>73</v>
      </c>
    </row>
    <row r="5944" spans="1:2" x14ac:dyDescent="0.25">
      <c r="A5944">
        <v>800455</v>
      </c>
      <c r="B5944">
        <v>73</v>
      </c>
    </row>
    <row r="5945" spans="1:2" x14ac:dyDescent="0.25">
      <c r="A5945">
        <v>800456</v>
      </c>
      <c r="B5945">
        <v>70</v>
      </c>
    </row>
    <row r="5946" spans="1:2" x14ac:dyDescent="0.25">
      <c r="A5946">
        <v>800457</v>
      </c>
      <c r="B5946">
        <v>76</v>
      </c>
    </row>
    <row r="5947" spans="1:2" x14ac:dyDescent="0.25">
      <c r="A5947">
        <v>800459</v>
      </c>
      <c r="B5947">
        <v>72</v>
      </c>
    </row>
    <row r="5948" spans="1:2" x14ac:dyDescent="0.25">
      <c r="A5948">
        <v>800461</v>
      </c>
      <c r="B5948">
        <v>72</v>
      </c>
    </row>
    <row r="5949" spans="1:2" x14ac:dyDescent="0.25">
      <c r="A5949">
        <v>800462</v>
      </c>
      <c r="B5949">
        <v>74</v>
      </c>
    </row>
    <row r="5950" spans="1:2" x14ac:dyDescent="0.25">
      <c r="A5950">
        <v>800464</v>
      </c>
      <c r="B5950">
        <v>74</v>
      </c>
    </row>
    <row r="5951" spans="1:2" x14ac:dyDescent="0.25">
      <c r="A5951">
        <v>800466</v>
      </c>
      <c r="B5951">
        <v>74</v>
      </c>
    </row>
    <row r="5952" spans="1:2" x14ac:dyDescent="0.25">
      <c r="A5952">
        <v>800467</v>
      </c>
      <c r="B5952">
        <v>70</v>
      </c>
    </row>
    <row r="5953" spans="1:2" x14ac:dyDescent="0.25">
      <c r="A5953">
        <v>800469</v>
      </c>
      <c r="B5953">
        <v>73</v>
      </c>
    </row>
    <row r="5954" spans="1:2" x14ac:dyDescent="0.25">
      <c r="A5954">
        <v>800470</v>
      </c>
      <c r="B5954">
        <v>72</v>
      </c>
    </row>
    <row r="5955" spans="1:2" x14ac:dyDescent="0.25">
      <c r="A5955">
        <v>800471</v>
      </c>
      <c r="B5955">
        <v>72</v>
      </c>
    </row>
    <row r="5956" spans="1:2" x14ac:dyDescent="0.25">
      <c r="A5956">
        <v>800477</v>
      </c>
      <c r="B5956">
        <v>74</v>
      </c>
    </row>
    <row r="5957" spans="1:2" x14ac:dyDescent="0.25">
      <c r="A5957">
        <v>800479</v>
      </c>
      <c r="B5957">
        <v>74</v>
      </c>
    </row>
    <row r="5958" spans="1:2" x14ac:dyDescent="0.25">
      <c r="A5958">
        <v>800480</v>
      </c>
      <c r="B5958">
        <v>72</v>
      </c>
    </row>
    <row r="5959" spans="1:2" x14ac:dyDescent="0.25">
      <c r="A5959">
        <v>800483</v>
      </c>
      <c r="B5959">
        <v>72</v>
      </c>
    </row>
    <row r="5960" spans="1:2" x14ac:dyDescent="0.25">
      <c r="A5960">
        <v>800484</v>
      </c>
      <c r="B5960">
        <v>71</v>
      </c>
    </row>
    <row r="5961" spans="1:2" x14ac:dyDescent="0.25">
      <c r="A5961">
        <v>800485</v>
      </c>
      <c r="B5961">
        <v>75</v>
      </c>
    </row>
    <row r="5962" spans="1:2" x14ac:dyDescent="0.25">
      <c r="A5962">
        <v>800486</v>
      </c>
      <c r="B5962">
        <v>74</v>
      </c>
    </row>
    <row r="5963" spans="1:2" x14ac:dyDescent="0.25">
      <c r="A5963">
        <v>800487</v>
      </c>
      <c r="B5963">
        <v>74</v>
      </c>
    </row>
    <row r="5964" spans="1:2" x14ac:dyDescent="0.25">
      <c r="A5964">
        <v>800489</v>
      </c>
      <c r="B5964">
        <v>73</v>
      </c>
    </row>
    <row r="5965" spans="1:2" x14ac:dyDescent="0.25">
      <c r="A5965">
        <v>800490</v>
      </c>
      <c r="B5965">
        <v>72</v>
      </c>
    </row>
    <row r="5966" spans="1:2" x14ac:dyDescent="0.25">
      <c r="A5966">
        <v>800493</v>
      </c>
      <c r="B5966">
        <v>72</v>
      </c>
    </row>
    <row r="5967" spans="1:2" x14ac:dyDescent="0.25">
      <c r="A5967">
        <v>800498</v>
      </c>
      <c r="B5967">
        <v>73</v>
      </c>
    </row>
    <row r="5968" spans="1:2" x14ac:dyDescent="0.25">
      <c r="A5968">
        <v>800499</v>
      </c>
      <c r="B5968">
        <v>73</v>
      </c>
    </row>
    <row r="5969" spans="1:2" x14ac:dyDescent="0.25">
      <c r="A5969">
        <v>800500</v>
      </c>
      <c r="B5969">
        <v>71</v>
      </c>
    </row>
    <row r="5970" spans="1:2" x14ac:dyDescent="0.25">
      <c r="A5970">
        <v>800501</v>
      </c>
      <c r="B5970">
        <v>74</v>
      </c>
    </row>
    <row r="5971" spans="1:2" x14ac:dyDescent="0.25">
      <c r="A5971">
        <v>800509</v>
      </c>
      <c r="B5971">
        <v>78</v>
      </c>
    </row>
    <row r="5972" spans="1:2" x14ac:dyDescent="0.25">
      <c r="A5972">
        <v>800511</v>
      </c>
      <c r="B5972">
        <v>72</v>
      </c>
    </row>
    <row r="5973" spans="1:2" x14ac:dyDescent="0.25">
      <c r="A5973">
        <v>800512</v>
      </c>
      <c r="B5973">
        <v>73</v>
      </c>
    </row>
    <row r="5974" spans="1:2" x14ac:dyDescent="0.25">
      <c r="A5974">
        <v>800514</v>
      </c>
      <c r="B5974">
        <v>74</v>
      </c>
    </row>
    <row r="5975" spans="1:2" x14ac:dyDescent="0.25">
      <c r="A5975">
        <v>800527</v>
      </c>
      <c r="B5975">
        <v>75</v>
      </c>
    </row>
    <row r="5976" spans="1:2" x14ac:dyDescent="0.25">
      <c r="A5976">
        <v>800535</v>
      </c>
      <c r="B5976">
        <v>76</v>
      </c>
    </row>
    <row r="5977" spans="1:2" x14ac:dyDescent="0.25">
      <c r="A5977">
        <v>800536</v>
      </c>
      <c r="B5977">
        <v>74</v>
      </c>
    </row>
    <row r="5978" spans="1:2" x14ac:dyDescent="0.25">
      <c r="A5978">
        <v>800537</v>
      </c>
      <c r="B5978">
        <v>75</v>
      </c>
    </row>
    <row r="5979" spans="1:2" x14ac:dyDescent="0.25">
      <c r="A5979">
        <v>800538</v>
      </c>
      <c r="B5979">
        <v>71</v>
      </c>
    </row>
    <row r="5980" spans="1:2" x14ac:dyDescent="0.25">
      <c r="A5980">
        <v>800539</v>
      </c>
      <c r="B5980">
        <v>72</v>
      </c>
    </row>
    <row r="5981" spans="1:2" x14ac:dyDescent="0.25">
      <c r="A5981">
        <v>800544</v>
      </c>
      <c r="B5981">
        <v>72</v>
      </c>
    </row>
    <row r="5982" spans="1:2" x14ac:dyDescent="0.25">
      <c r="A5982">
        <v>800545</v>
      </c>
      <c r="B5982">
        <v>72</v>
      </c>
    </row>
    <row r="5983" spans="1:2" x14ac:dyDescent="0.25">
      <c r="A5983">
        <v>800550</v>
      </c>
      <c r="B5983">
        <v>76</v>
      </c>
    </row>
    <row r="5984" spans="1:2" x14ac:dyDescent="0.25">
      <c r="A5984">
        <v>800560</v>
      </c>
      <c r="B5984">
        <v>75</v>
      </c>
    </row>
    <row r="5985" spans="1:2" x14ac:dyDescent="0.25">
      <c r="A5985">
        <v>800570</v>
      </c>
      <c r="B5985">
        <v>73</v>
      </c>
    </row>
    <row r="5986" spans="1:2" x14ac:dyDescent="0.25">
      <c r="A5986">
        <v>800571</v>
      </c>
      <c r="B5986">
        <v>74</v>
      </c>
    </row>
    <row r="5987" spans="1:2" x14ac:dyDescent="0.25">
      <c r="A5987">
        <v>800573</v>
      </c>
      <c r="B5987">
        <v>75</v>
      </c>
    </row>
    <row r="5988" spans="1:2" x14ac:dyDescent="0.25">
      <c r="A5988">
        <v>800574</v>
      </c>
      <c r="B5988">
        <v>71</v>
      </c>
    </row>
    <row r="5989" spans="1:2" x14ac:dyDescent="0.25">
      <c r="A5989">
        <v>800576</v>
      </c>
      <c r="B5989">
        <v>75</v>
      </c>
    </row>
    <row r="5990" spans="1:2" x14ac:dyDescent="0.25">
      <c r="A5990">
        <v>800579</v>
      </c>
      <c r="B5990">
        <v>77</v>
      </c>
    </row>
    <row r="5991" spans="1:2" x14ac:dyDescent="0.25">
      <c r="A5991">
        <v>800580</v>
      </c>
      <c r="B5991">
        <v>71</v>
      </c>
    </row>
    <row r="5992" spans="1:2" x14ac:dyDescent="0.25">
      <c r="A5992">
        <v>800581</v>
      </c>
      <c r="B5992">
        <v>75</v>
      </c>
    </row>
    <row r="5993" spans="1:2" x14ac:dyDescent="0.25">
      <c r="A5993">
        <v>800582</v>
      </c>
      <c r="B5993">
        <v>72</v>
      </c>
    </row>
    <row r="5994" spans="1:2" x14ac:dyDescent="0.25">
      <c r="A5994">
        <v>800591</v>
      </c>
      <c r="B5994">
        <v>69</v>
      </c>
    </row>
    <row r="5995" spans="1:2" x14ac:dyDescent="0.25">
      <c r="A5995">
        <v>800600</v>
      </c>
      <c r="B5995">
        <v>75</v>
      </c>
    </row>
    <row r="5996" spans="1:2" x14ac:dyDescent="0.25">
      <c r="A5996">
        <v>800601</v>
      </c>
      <c r="B5996">
        <v>75</v>
      </c>
    </row>
    <row r="5997" spans="1:2" x14ac:dyDescent="0.25">
      <c r="A5997">
        <v>800603</v>
      </c>
      <c r="B5997">
        <v>78</v>
      </c>
    </row>
    <row r="5998" spans="1:2" x14ac:dyDescent="0.25">
      <c r="A5998">
        <v>800611</v>
      </c>
      <c r="B5998">
        <v>77</v>
      </c>
    </row>
    <row r="5999" spans="1:2" x14ac:dyDescent="0.25">
      <c r="A5999">
        <v>800616</v>
      </c>
      <c r="B5999">
        <v>75</v>
      </c>
    </row>
    <row r="6000" spans="1:2" x14ac:dyDescent="0.25">
      <c r="A6000">
        <v>800618</v>
      </c>
      <c r="B6000">
        <v>75</v>
      </c>
    </row>
    <row r="6001" spans="1:2" x14ac:dyDescent="0.25">
      <c r="A6001">
        <v>800623</v>
      </c>
      <c r="B6001">
        <v>73</v>
      </c>
    </row>
    <row r="6002" spans="1:2" x14ac:dyDescent="0.25">
      <c r="A6002">
        <v>800624</v>
      </c>
      <c r="B6002">
        <v>73</v>
      </c>
    </row>
    <row r="6003" spans="1:2" x14ac:dyDescent="0.25">
      <c r="A6003">
        <v>800626</v>
      </c>
      <c r="B6003">
        <v>73</v>
      </c>
    </row>
    <row r="6004" spans="1:2" x14ac:dyDescent="0.25">
      <c r="A6004">
        <v>800629</v>
      </c>
      <c r="B6004">
        <v>75</v>
      </c>
    </row>
    <row r="6005" spans="1:2" x14ac:dyDescent="0.25">
      <c r="A6005">
        <v>800630</v>
      </c>
      <c r="B6005">
        <v>76</v>
      </c>
    </row>
    <row r="6006" spans="1:2" x14ac:dyDescent="0.25">
      <c r="A6006">
        <v>800631</v>
      </c>
      <c r="B6006">
        <v>73</v>
      </c>
    </row>
    <row r="6007" spans="1:2" x14ac:dyDescent="0.25">
      <c r="A6007">
        <v>800638</v>
      </c>
      <c r="B6007">
        <v>72</v>
      </c>
    </row>
    <row r="6008" spans="1:2" x14ac:dyDescent="0.25">
      <c r="A6008">
        <v>800640</v>
      </c>
      <c r="B6008">
        <v>73</v>
      </c>
    </row>
    <row r="6009" spans="1:2" x14ac:dyDescent="0.25">
      <c r="A6009">
        <v>800648</v>
      </c>
      <c r="B6009">
        <v>76</v>
      </c>
    </row>
    <row r="6010" spans="1:2" x14ac:dyDescent="0.25">
      <c r="A6010">
        <v>800651</v>
      </c>
      <c r="B6010">
        <v>74</v>
      </c>
    </row>
    <row r="6011" spans="1:2" x14ac:dyDescent="0.25">
      <c r="A6011">
        <v>800668</v>
      </c>
      <c r="B6011">
        <v>72</v>
      </c>
    </row>
    <row r="6012" spans="1:2" x14ac:dyDescent="0.25">
      <c r="A6012">
        <v>800673</v>
      </c>
      <c r="B6012">
        <v>78</v>
      </c>
    </row>
    <row r="6013" spans="1:2" x14ac:dyDescent="0.25">
      <c r="A6013">
        <v>800675</v>
      </c>
      <c r="B6013">
        <v>76</v>
      </c>
    </row>
    <row r="6014" spans="1:2" x14ac:dyDescent="0.25">
      <c r="A6014">
        <v>800676</v>
      </c>
      <c r="B6014">
        <v>73</v>
      </c>
    </row>
    <row r="6015" spans="1:2" x14ac:dyDescent="0.25">
      <c r="A6015">
        <v>800677</v>
      </c>
      <c r="B6015">
        <v>76</v>
      </c>
    </row>
    <row r="6016" spans="1:2" x14ac:dyDescent="0.25">
      <c r="A6016">
        <v>800678</v>
      </c>
      <c r="B6016">
        <v>78</v>
      </c>
    </row>
    <row r="6017" spans="1:2" x14ac:dyDescent="0.25">
      <c r="A6017">
        <v>800680</v>
      </c>
      <c r="B6017">
        <v>75</v>
      </c>
    </row>
    <row r="6018" spans="1:2" x14ac:dyDescent="0.25">
      <c r="A6018">
        <v>800682</v>
      </c>
      <c r="B6018">
        <v>77</v>
      </c>
    </row>
    <row r="6019" spans="1:2" x14ac:dyDescent="0.25">
      <c r="A6019">
        <v>800684</v>
      </c>
      <c r="B6019">
        <v>75</v>
      </c>
    </row>
    <row r="6020" spans="1:2" x14ac:dyDescent="0.25">
      <c r="A6020">
        <v>800690</v>
      </c>
      <c r="B6020">
        <v>71</v>
      </c>
    </row>
    <row r="6021" spans="1:2" x14ac:dyDescent="0.25">
      <c r="A6021">
        <v>800691</v>
      </c>
      <c r="B6021">
        <v>75</v>
      </c>
    </row>
    <row r="6022" spans="1:2" x14ac:dyDescent="0.25">
      <c r="A6022">
        <v>800696</v>
      </c>
      <c r="B6022">
        <v>76</v>
      </c>
    </row>
    <row r="6023" spans="1:2" x14ac:dyDescent="0.25">
      <c r="A6023">
        <v>800705</v>
      </c>
      <c r="B6023">
        <v>70</v>
      </c>
    </row>
    <row r="6024" spans="1:2" x14ac:dyDescent="0.25">
      <c r="A6024">
        <v>800706</v>
      </c>
      <c r="B6024">
        <v>74</v>
      </c>
    </row>
    <row r="6025" spans="1:2" x14ac:dyDescent="0.25">
      <c r="A6025">
        <v>800709</v>
      </c>
      <c r="B6025">
        <v>77</v>
      </c>
    </row>
    <row r="6026" spans="1:2" x14ac:dyDescent="0.25">
      <c r="A6026">
        <v>800710</v>
      </c>
      <c r="B6026">
        <v>76</v>
      </c>
    </row>
    <row r="6027" spans="1:2" x14ac:dyDescent="0.25">
      <c r="A6027">
        <v>800714</v>
      </c>
      <c r="B6027">
        <v>74</v>
      </c>
    </row>
    <row r="6028" spans="1:2" x14ac:dyDescent="0.25">
      <c r="A6028">
        <v>800720</v>
      </c>
      <c r="B6028">
        <v>73</v>
      </c>
    </row>
    <row r="6029" spans="1:2" x14ac:dyDescent="0.25">
      <c r="A6029">
        <v>800723</v>
      </c>
      <c r="B6029">
        <v>74</v>
      </c>
    </row>
    <row r="6030" spans="1:2" x14ac:dyDescent="0.25">
      <c r="A6030">
        <v>800730</v>
      </c>
      <c r="B6030">
        <v>74</v>
      </c>
    </row>
    <row r="6031" spans="1:2" x14ac:dyDescent="0.25">
      <c r="A6031">
        <v>800731</v>
      </c>
      <c r="B6031">
        <v>68</v>
      </c>
    </row>
    <row r="6032" spans="1:2" x14ac:dyDescent="0.25">
      <c r="A6032">
        <v>800733</v>
      </c>
      <c r="B6032">
        <v>69</v>
      </c>
    </row>
    <row r="6033" spans="1:2" x14ac:dyDescent="0.25">
      <c r="A6033">
        <v>800734</v>
      </c>
      <c r="B6033">
        <v>71</v>
      </c>
    </row>
    <row r="6034" spans="1:2" x14ac:dyDescent="0.25">
      <c r="A6034">
        <v>800739</v>
      </c>
      <c r="B6034">
        <v>76</v>
      </c>
    </row>
    <row r="6035" spans="1:2" x14ac:dyDescent="0.25">
      <c r="A6035">
        <v>800744</v>
      </c>
      <c r="B6035">
        <v>74</v>
      </c>
    </row>
    <row r="6036" spans="1:2" x14ac:dyDescent="0.25">
      <c r="A6036">
        <v>800758</v>
      </c>
      <c r="B6036">
        <v>73</v>
      </c>
    </row>
    <row r="6037" spans="1:2" x14ac:dyDescent="0.25">
      <c r="A6037">
        <v>800760</v>
      </c>
      <c r="B6037">
        <v>72</v>
      </c>
    </row>
    <row r="6038" spans="1:2" x14ac:dyDescent="0.25">
      <c r="A6038">
        <v>800761</v>
      </c>
      <c r="B6038">
        <v>77</v>
      </c>
    </row>
    <row r="6039" spans="1:2" x14ac:dyDescent="0.25">
      <c r="A6039">
        <v>800772</v>
      </c>
      <c r="B6039">
        <v>73</v>
      </c>
    </row>
    <row r="6040" spans="1:2" x14ac:dyDescent="0.25">
      <c r="A6040">
        <v>800775</v>
      </c>
      <c r="B6040">
        <v>76</v>
      </c>
    </row>
    <row r="6041" spans="1:2" x14ac:dyDescent="0.25">
      <c r="A6041">
        <v>800798</v>
      </c>
      <c r="B6041">
        <v>80</v>
      </c>
    </row>
    <row r="6042" spans="1:2" x14ac:dyDescent="0.25">
      <c r="A6042">
        <v>800811</v>
      </c>
      <c r="B6042">
        <v>73</v>
      </c>
    </row>
    <row r="6043" spans="1:2" x14ac:dyDescent="0.25">
      <c r="A6043">
        <v>800842</v>
      </c>
      <c r="B6043">
        <v>70</v>
      </c>
    </row>
    <row r="6044" spans="1:2" x14ac:dyDescent="0.25">
      <c r="A6044">
        <v>800844</v>
      </c>
      <c r="B6044">
        <v>78</v>
      </c>
    </row>
    <row r="6045" spans="1:2" x14ac:dyDescent="0.25">
      <c r="A6045">
        <v>800847</v>
      </c>
      <c r="B6045">
        <v>75</v>
      </c>
    </row>
    <row r="6046" spans="1:2" x14ac:dyDescent="0.25">
      <c r="A6046">
        <v>800857</v>
      </c>
      <c r="B6046">
        <v>77</v>
      </c>
    </row>
    <row r="6047" spans="1:2" x14ac:dyDescent="0.25">
      <c r="A6047">
        <v>800859</v>
      </c>
      <c r="B6047">
        <v>76</v>
      </c>
    </row>
    <row r="6048" spans="1:2" x14ac:dyDescent="0.25">
      <c r="A6048">
        <v>800860</v>
      </c>
      <c r="B6048">
        <v>77</v>
      </c>
    </row>
    <row r="6049" spans="1:2" x14ac:dyDescent="0.25">
      <c r="A6049">
        <v>800875</v>
      </c>
      <c r="B6049">
        <v>73</v>
      </c>
    </row>
    <row r="6050" spans="1:2" x14ac:dyDescent="0.25">
      <c r="A6050">
        <v>800876</v>
      </c>
      <c r="B6050">
        <v>77</v>
      </c>
    </row>
    <row r="6051" spans="1:2" x14ac:dyDescent="0.25">
      <c r="A6051">
        <v>800880</v>
      </c>
      <c r="B6051">
        <v>70</v>
      </c>
    </row>
    <row r="6052" spans="1:2" x14ac:dyDescent="0.25">
      <c r="A6052">
        <v>800883</v>
      </c>
      <c r="B6052">
        <v>74</v>
      </c>
    </row>
    <row r="6053" spans="1:2" x14ac:dyDescent="0.25">
      <c r="A6053">
        <v>800884</v>
      </c>
      <c r="B6053">
        <v>70</v>
      </c>
    </row>
    <row r="6054" spans="1:2" x14ac:dyDescent="0.25">
      <c r="A6054">
        <v>800889</v>
      </c>
      <c r="B6054">
        <v>76</v>
      </c>
    </row>
    <row r="6055" spans="1:2" x14ac:dyDescent="0.25">
      <c r="A6055">
        <v>800890</v>
      </c>
      <c r="B6055">
        <v>72</v>
      </c>
    </row>
    <row r="6056" spans="1:2" x14ac:dyDescent="0.25">
      <c r="A6056">
        <v>800891</v>
      </c>
      <c r="B6056">
        <v>75</v>
      </c>
    </row>
    <row r="6057" spans="1:2" x14ac:dyDescent="0.25">
      <c r="A6057">
        <v>800896</v>
      </c>
      <c r="B6057">
        <v>73</v>
      </c>
    </row>
    <row r="6058" spans="1:2" x14ac:dyDescent="0.25">
      <c r="A6058">
        <v>800918</v>
      </c>
      <c r="B6058">
        <v>74</v>
      </c>
    </row>
    <row r="6059" spans="1:2" x14ac:dyDescent="0.25">
      <c r="A6059">
        <v>800958</v>
      </c>
      <c r="B6059">
        <v>75</v>
      </c>
    </row>
    <row r="6060" spans="1:2" x14ac:dyDescent="0.25">
      <c r="A6060">
        <v>800961</v>
      </c>
      <c r="B6060">
        <v>73</v>
      </c>
    </row>
    <row r="6061" spans="1:2" x14ac:dyDescent="0.25">
      <c r="A6061">
        <v>800962</v>
      </c>
      <c r="B6061">
        <v>76</v>
      </c>
    </row>
    <row r="6062" spans="1:2" x14ac:dyDescent="0.25">
      <c r="A6062">
        <v>800996</v>
      </c>
      <c r="B6062">
        <v>75</v>
      </c>
    </row>
    <row r="6063" spans="1:2" x14ac:dyDescent="0.25">
      <c r="A6063">
        <v>800999</v>
      </c>
      <c r="B6063">
        <v>70</v>
      </c>
    </row>
    <row r="6064" spans="1:2" x14ac:dyDescent="0.25">
      <c r="A6064">
        <v>801002</v>
      </c>
      <c r="B6064">
        <v>72</v>
      </c>
    </row>
    <row r="6065" spans="1:2" x14ac:dyDescent="0.25">
      <c r="A6065">
        <v>801011</v>
      </c>
      <c r="B6065">
        <v>73</v>
      </c>
    </row>
    <row r="6066" spans="1:2" x14ac:dyDescent="0.25">
      <c r="A6066">
        <v>801015</v>
      </c>
      <c r="B6066">
        <v>70</v>
      </c>
    </row>
    <row r="6067" spans="1:2" x14ac:dyDescent="0.25">
      <c r="A6067">
        <v>801017</v>
      </c>
      <c r="B6067">
        <v>74</v>
      </c>
    </row>
    <row r="6068" spans="1:2" x14ac:dyDescent="0.25">
      <c r="A6068">
        <v>801018</v>
      </c>
      <c r="B6068">
        <v>78</v>
      </c>
    </row>
    <row r="6069" spans="1:2" x14ac:dyDescent="0.25">
      <c r="A6069">
        <v>801034</v>
      </c>
      <c r="B6069">
        <v>72</v>
      </c>
    </row>
    <row r="6070" spans="1:2" x14ac:dyDescent="0.25">
      <c r="A6070">
        <v>801036</v>
      </c>
      <c r="B6070">
        <v>71</v>
      </c>
    </row>
    <row r="6071" spans="1:2" x14ac:dyDescent="0.25">
      <c r="A6071">
        <v>801078</v>
      </c>
      <c r="B6071">
        <v>71</v>
      </c>
    </row>
    <row r="6072" spans="1:2" x14ac:dyDescent="0.25">
      <c r="A6072">
        <v>801093</v>
      </c>
      <c r="B6072">
        <v>72</v>
      </c>
    </row>
    <row r="6073" spans="1:2" x14ac:dyDescent="0.25">
      <c r="A6073">
        <v>801101</v>
      </c>
      <c r="B6073">
        <v>72</v>
      </c>
    </row>
    <row r="6074" spans="1:2" x14ac:dyDescent="0.25">
      <c r="A6074">
        <v>801110</v>
      </c>
      <c r="B6074">
        <v>70</v>
      </c>
    </row>
    <row r="6075" spans="1:2" x14ac:dyDescent="0.25">
      <c r="A6075">
        <v>801119</v>
      </c>
      <c r="B6075">
        <v>71</v>
      </c>
    </row>
    <row r="6076" spans="1:2" x14ac:dyDescent="0.25">
      <c r="A6076">
        <v>801127</v>
      </c>
      <c r="B6076">
        <v>77</v>
      </c>
    </row>
    <row r="6077" spans="1:2" x14ac:dyDescent="0.25">
      <c r="A6077">
        <v>801128</v>
      </c>
      <c r="B6077">
        <v>75</v>
      </c>
    </row>
    <row r="6078" spans="1:2" x14ac:dyDescent="0.25">
      <c r="A6078">
        <v>801129</v>
      </c>
      <c r="B6078">
        <v>75</v>
      </c>
    </row>
    <row r="6079" spans="1:2" x14ac:dyDescent="0.25">
      <c r="A6079">
        <v>801134</v>
      </c>
      <c r="B6079">
        <v>74</v>
      </c>
    </row>
    <row r="6080" spans="1:2" x14ac:dyDescent="0.25">
      <c r="A6080">
        <v>801138</v>
      </c>
      <c r="B6080">
        <v>75</v>
      </c>
    </row>
    <row r="6081" spans="1:2" x14ac:dyDescent="0.25">
      <c r="A6081">
        <v>801139</v>
      </c>
      <c r="B6081">
        <v>78</v>
      </c>
    </row>
    <row r="6082" spans="1:2" x14ac:dyDescent="0.25">
      <c r="A6082">
        <v>801144</v>
      </c>
      <c r="B6082">
        <v>70</v>
      </c>
    </row>
    <row r="6083" spans="1:2" x14ac:dyDescent="0.25">
      <c r="A6083">
        <v>801147</v>
      </c>
      <c r="B6083">
        <v>72</v>
      </c>
    </row>
    <row r="6084" spans="1:2" x14ac:dyDescent="0.25">
      <c r="A6084">
        <v>801151</v>
      </c>
      <c r="B6084">
        <v>74</v>
      </c>
    </row>
    <row r="6085" spans="1:2" x14ac:dyDescent="0.25">
      <c r="A6085">
        <v>801154</v>
      </c>
      <c r="B6085">
        <v>67</v>
      </c>
    </row>
    <row r="6086" spans="1:2" x14ac:dyDescent="0.25">
      <c r="A6086">
        <v>801155</v>
      </c>
      <c r="B6086">
        <v>73</v>
      </c>
    </row>
    <row r="6087" spans="1:2" x14ac:dyDescent="0.25">
      <c r="A6087">
        <v>801166</v>
      </c>
      <c r="B6087">
        <v>71</v>
      </c>
    </row>
    <row r="6088" spans="1:2" x14ac:dyDescent="0.25">
      <c r="A6088">
        <v>801168</v>
      </c>
      <c r="B6088">
        <v>70</v>
      </c>
    </row>
    <row r="6089" spans="1:2" x14ac:dyDescent="0.25">
      <c r="A6089">
        <v>801179</v>
      </c>
      <c r="B6089">
        <v>71</v>
      </c>
    </row>
    <row r="6090" spans="1:2" x14ac:dyDescent="0.25">
      <c r="A6090">
        <v>801200</v>
      </c>
      <c r="B6090">
        <v>72</v>
      </c>
    </row>
    <row r="6091" spans="1:2" x14ac:dyDescent="0.25">
      <c r="A6091">
        <v>801203</v>
      </c>
      <c r="B6091">
        <v>74</v>
      </c>
    </row>
    <row r="6092" spans="1:2" x14ac:dyDescent="0.25">
      <c r="A6092">
        <v>801204</v>
      </c>
      <c r="B6092">
        <v>76</v>
      </c>
    </row>
    <row r="6093" spans="1:2" x14ac:dyDescent="0.25">
      <c r="A6093">
        <v>801205</v>
      </c>
      <c r="B6093">
        <v>73</v>
      </c>
    </row>
    <row r="6094" spans="1:2" x14ac:dyDescent="0.25">
      <c r="A6094">
        <v>801206</v>
      </c>
      <c r="B6094">
        <v>71</v>
      </c>
    </row>
    <row r="6095" spans="1:2" x14ac:dyDescent="0.25">
      <c r="A6095">
        <v>801207</v>
      </c>
      <c r="B6095">
        <v>76</v>
      </c>
    </row>
    <row r="6096" spans="1:2" x14ac:dyDescent="0.25">
      <c r="A6096">
        <v>801210</v>
      </c>
      <c r="B6096">
        <v>77</v>
      </c>
    </row>
    <row r="6097" spans="1:2" x14ac:dyDescent="0.25">
      <c r="A6097">
        <v>801216</v>
      </c>
      <c r="B6097">
        <v>76</v>
      </c>
    </row>
    <row r="6098" spans="1:2" x14ac:dyDescent="0.25">
      <c r="A6098">
        <v>801217</v>
      </c>
      <c r="B6098">
        <v>75</v>
      </c>
    </row>
    <row r="6099" spans="1:2" x14ac:dyDescent="0.25">
      <c r="A6099">
        <v>801218</v>
      </c>
      <c r="B6099">
        <v>76</v>
      </c>
    </row>
    <row r="6100" spans="1:2" x14ac:dyDescent="0.25">
      <c r="A6100">
        <v>801219</v>
      </c>
      <c r="B6100">
        <v>75</v>
      </c>
    </row>
    <row r="6101" spans="1:2" x14ac:dyDescent="0.25">
      <c r="A6101">
        <v>801220</v>
      </c>
      <c r="B6101">
        <v>72</v>
      </c>
    </row>
    <row r="6102" spans="1:2" x14ac:dyDescent="0.25">
      <c r="A6102">
        <v>801221</v>
      </c>
      <c r="B6102">
        <v>73</v>
      </c>
    </row>
    <row r="6103" spans="1:2" x14ac:dyDescent="0.25">
      <c r="A6103">
        <v>801223</v>
      </c>
      <c r="B6103">
        <v>72</v>
      </c>
    </row>
    <row r="6104" spans="1:2" x14ac:dyDescent="0.25">
      <c r="A6104">
        <v>801231</v>
      </c>
      <c r="B6104">
        <v>71</v>
      </c>
    </row>
    <row r="6105" spans="1:2" x14ac:dyDescent="0.25">
      <c r="A6105">
        <v>801249</v>
      </c>
      <c r="B6105">
        <v>71</v>
      </c>
    </row>
    <row r="6106" spans="1:2" x14ac:dyDescent="0.25">
      <c r="A6106">
        <v>801251</v>
      </c>
      <c r="B6106">
        <v>74</v>
      </c>
    </row>
    <row r="6107" spans="1:2" x14ac:dyDescent="0.25">
      <c r="A6107">
        <v>801252</v>
      </c>
      <c r="B6107">
        <v>75</v>
      </c>
    </row>
    <row r="6108" spans="1:2" x14ac:dyDescent="0.25">
      <c r="A6108">
        <v>801255</v>
      </c>
      <c r="B6108">
        <v>73</v>
      </c>
    </row>
    <row r="6109" spans="1:2" x14ac:dyDescent="0.25">
      <c r="A6109">
        <v>801257</v>
      </c>
      <c r="B6109">
        <v>73</v>
      </c>
    </row>
    <row r="6110" spans="1:2" x14ac:dyDescent="0.25">
      <c r="A6110">
        <v>801261</v>
      </c>
      <c r="B6110">
        <v>73</v>
      </c>
    </row>
    <row r="6111" spans="1:2" x14ac:dyDescent="0.25">
      <c r="A6111">
        <v>801266</v>
      </c>
      <c r="B6111">
        <v>74</v>
      </c>
    </row>
    <row r="6112" spans="1:2" x14ac:dyDescent="0.25">
      <c r="A6112">
        <v>801268</v>
      </c>
      <c r="B6112">
        <v>70</v>
      </c>
    </row>
    <row r="6113" spans="1:2" x14ac:dyDescent="0.25">
      <c r="A6113">
        <v>801269</v>
      </c>
      <c r="B6113">
        <v>73</v>
      </c>
    </row>
    <row r="6114" spans="1:2" x14ac:dyDescent="0.25">
      <c r="A6114">
        <v>801270</v>
      </c>
      <c r="B6114">
        <v>73</v>
      </c>
    </row>
    <row r="6115" spans="1:2" x14ac:dyDescent="0.25">
      <c r="A6115">
        <v>801272</v>
      </c>
      <c r="B6115">
        <v>73</v>
      </c>
    </row>
    <row r="6116" spans="1:2" x14ac:dyDescent="0.25">
      <c r="A6116">
        <v>801275</v>
      </c>
      <c r="B6116">
        <v>75</v>
      </c>
    </row>
    <row r="6117" spans="1:2" x14ac:dyDescent="0.25">
      <c r="A6117">
        <v>801293</v>
      </c>
      <c r="B6117">
        <v>73</v>
      </c>
    </row>
    <row r="6118" spans="1:2" x14ac:dyDescent="0.25">
      <c r="A6118">
        <v>801304</v>
      </c>
      <c r="B6118">
        <v>77</v>
      </c>
    </row>
    <row r="6119" spans="1:2" x14ac:dyDescent="0.25">
      <c r="A6119">
        <v>801317</v>
      </c>
      <c r="B6119">
        <v>72</v>
      </c>
    </row>
    <row r="6120" spans="1:2" x14ac:dyDescent="0.25">
      <c r="A6120">
        <v>801327</v>
      </c>
      <c r="B6120">
        <v>75</v>
      </c>
    </row>
    <row r="6121" spans="1:2" x14ac:dyDescent="0.25">
      <c r="A6121">
        <v>801333</v>
      </c>
      <c r="B6121">
        <v>77</v>
      </c>
    </row>
    <row r="6122" spans="1:2" x14ac:dyDescent="0.25">
      <c r="A6122">
        <v>801364</v>
      </c>
      <c r="B6122">
        <v>75</v>
      </c>
    </row>
    <row r="6123" spans="1:2" x14ac:dyDescent="0.25">
      <c r="A6123">
        <v>801365</v>
      </c>
      <c r="B6123">
        <v>72</v>
      </c>
    </row>
    <row r="6124" spans="1:2" x14ac:dyDescent="0.25">
      <c r="A6124">
        <v>801367</v>
      </c>
      <c r="B6124">
        <v>72</v>
      </c>
    </row>
    <row r="6125" spans="1:2" x14ac:dyDescent="0.25">
      <c r="A6125">
        <v>801373</v>
      </c>
      <c r="B6125">
        <v>76</v>
      </c>
    </row>
    <row r="6126" spans="1:2" x14ac:dyDescent="0.25">
      <c r="A6126">
        <v>801384</v>
      </c>
      <c r="B6126">
        <v>75</v>
      </c>
    </row>
    <row r="6127" spans="1:2" x14ac:dyDescent="0.25">
      <c r="A6127">
        <v>801386</v>
      </c>
      <c r="B6127">
        <v>73</v>
      </c>
    </row>
    <row r="6128" spans="1:2" x14ac:dyDescent="0.25">
      <c r="A6128">
        <v>801387</v>
      </c>
      <c r="B6128">
        <v>72</v>
      </c>
    </row>
    <row r="6129" spans="1:2" x14ac:dyDescent="0.25">
      <c r="A6129">
        <v>801389</v>
      </c>
      <c r="B6129">
        <v>74</v>
      </c>
    </row>
    <row r="6130" spans="1:2" x14ac:dyDescent="0.25">
      <c r="A6130">
        <v>801390</v>
      </c>
      <c r="B6130">
        <v>70</v>
      </c>
    </row>
    <row r="6131" spans="1:2" x14ac:dyDescent="0.25">
      <c r="A6131">
        <v>801393</v>
      </c>
      <c r="B6131">
        <v>74</v>
      </c>
    </row>
    <row r="6132" spans="1:2" x14ac:dyDescent="0.25">
      <c r="A6132">
        <v>801403</v>
      </c>
      <c r="B6132">
        <v>74</v>
      </c>
    </row>
    <row r="6133" spans="1:2" x14ac:dyDescent="0.25">
      <c r="A6133">
        <v>801407</v>
      </c>
      <c r="B6133">
        <v>72</v>
      </c>
    </row>
    <row r="6134" spans="1:2" x14ac:dyDescent="0.25">
      <c r="A6134">
        <v>801408</v>
      </c>
      <c r="B6134">
        <v>78</v>
      </c>
    </row>
    <row r="6135" spans="1:2" x14ac:dyDescent="0.25">
      <c r="A6135">
        <v>801410</v>
      </c>
      <c r="B6135">
        <v>80</v>
      </c>
    </row>
    <row r="6136" spans="1:2" x14ac:dyDescent="0.25">
      <c r="A6136">
        <v>801412</v>
      </c>
      <c r="B6136">
        <v>72</v>
      </c>
    </row>
    <row r="6137" spans="1:2" x14ac:dyDescent="0.25">
      <c r="A6137">
        <v>801413</v>
      </c>
      <c r="B6137">
        <v>71</v>
      </c>
    </row>
    <row r="6138" spans="1:2" x14ac:dyDescent="0.25">
      <c r="A6138">
        <v>801415</v>
      </c>
      <c r="B6138">
        <v>74</v>
      </c>
    </row>
    <row r="6139" spans="1:2" x14ac:dyDescent="0.25">
      <c r="A6139">
        <v>801422</v>
      </c>
      <c r="B6139">
        <v>73</v>
      </c>
    </row>
    <row r="6140" spans="1:2" x14ac:dyDescent="0.25">
      <c r="A6140">
        <v>801428</v>
      </c>
      <c r="B6140">
        <v>72</v>
      </c>
    </row>
    <row r="6141" spans="1:2" x14ac:dyDescent="0.25">
      <c r="A6141">
        <v>801432</v>
      </c>
      <c r="B6141">
        <v>74</v>
      </c>
    </row>
    <row r="6142" spans="1:2" x14ac:dyDescent="0.25">
      <c r="A6142">
        <v>801434</v>
      </c>
      <c r="B6142">
        <v>82</v>
      </c>
    </row>
    <row r="6143" spans="1:2" x14ac:dyDescent="0.25">
      <c r="A6143">
        <v>801435</v>
      </c>
      <c r="B6143">
        <v>77</v>
      </c>
    </row>
    <row r="6144" spans="1:2" x14ac:dyDescent="0.25">
      <c r="A6144">
        <v>801452</v>
      </c>
      <c r="B6144">
        <v>73</v>
      </c>
    </row>
    <row r="6145" spans="1:2" x14ac:dyDescent="0.25">
      <c r="A6145">
        <v>801455</v>
      </c>
      <c r="B6145">
        <v>75</v>
      </c>
    </row>
    <row r="6146" spans="1:2" x14ac:dyDescent="0.25">
      <c r="A6146">
        <v>801461</v>
      </c>
      <c r="B6146">
        <v>74</v>
      </c>
    </row>
    <row r="6147" spans="1:2" x14ac:dyDescent="0.25">
      <c r="A6147">
        <v>801463</v>
      </c>
      <c r="B6147">
        <v>74</v>
      </c>
    </row>
    <row r="6148" spans="1:2" x14ac:dyDescent="0.25">
      <c r="A6148">
        <v>801478</v>
      </c>
      <c r="B6148">
        <v>75</v>
      </c>
    </row>
    <row r="6149" spans="1:2" x14ac:dyDescent="0.25">
      <c r="A6149">
        <v>801479</v>
      </c>
      <c r="B6149">
        <v>73</v>
      </c>
    </row>
    <row r="6150" spans="1:2" x14ac:dyDescent="0.25">
      <c r="A6150">
        <v>801483</v>
      </c>
      <c r="B6150">
        <v>71</v>
      </c>
    </row>
    <row r="6151" spans="1:2" x14ac:dyDescent="0.25">
      <c r="A6151">
        <v>801490</v>
      </c>
      <c r="B6151">
        <v>73</v>
      </c>
    </row>
    <row r="6152" spans="1:2" x14ac:dyDescent="0.25">
      <c r="A6152">
        <v>801494</v>
      </c>
      <c r="B6152">
        <v>72</v>
      </c>
    </row>
    <row r="6153" spans="1:2" x14ac:dyDescent="0.25">
      <c r="A6153">
        <v>801497</v>
      </c>
      <c r="B6153">
        <v>76</v>
      </c>
    </row>
    <row r="6154" spans="1:2" x14ac:dyDescent="0.25">
      <c r="A6154">
        <v>801505</v>
      </c>
      <c r="B6154">
        <v>73</v>
      </c>
    </row>
    <row r="6155" spans="1:2" x14ac:dyDescent="0.25">
      <c r="A6155">
        <v>801512</v>
      </c>
      <c r="B6155">
        <v>76</v>
      </c>
    </row>
    <row r="6156" spans="1:2" x14ac:dyDescent="0.25">
      <c r="A6156">
        <v>801517</v>
      </c>
      <c r="B6156">
        <v>76</v>
      </c>
    </row>
    <row r="6157" spans="1:2" x14ac:dyDescent="0.25">
      <c r="A6157">
        <v>801521</v>
      </c>
      <c r="B6157">
        <v>77</v>
      </c>
    </row>
    <row r="6158" spans="1:2" x14ac:dyDescent="0.25">
      <c r="A6158">
        <v>801524</v>
      </c>
      <c r="B6158">
        <v>74</v>
      </c>
    </row>
    <row r="6159" spans="1:2" x14ac:dyDescent="0.25">
      <c r="A6159">
        <v>801526</v>
      </c>
      <c r="B6159">
        <v>72</v>
      </c>
    </row>
    <row r="6160" spans="1:2" x14ac:dyDescent="0.25">
      <c r="A6160">
        <v>801540</v>
      </c>
      <c r="B6160">
        <v>73</v>
      </c>
    </row>
    <row r="6161" spans="1:2" x14ac:dyDescent="0.25">
      <c r="A6161">
        <v>801542</v>
      </c>
      <c r="B6161">
        <v>73</v>
      </c>
    </row>
    <row r="6162" spans="1:2" x14ac:dyDescent="0.25">
      <c r="A6162">
        <v>801546</v>
      </c>
      <c r="B6162">
        <v>74</v>
      </c>
    </row>
    <row r="6163" spans="1:2" x14ac:dyDescent="0.25">
      <c r="A6163">
        <v>801549</v>
      </c>
      <c r="B6163">
        <v>77</v>
      </c>
    </row>
    <row r="6164" spans="1:2" x14ac:dyDescent="0.25">
      <c r="A6164">
        <v>801555</v>
      </c>
      <c r="B6164">
        <v>70</v>
      </c>
    </row>
    <row r="6165" spans="1:2" x14ac:dyDescent="0.25">
      <c r="A6165">
        <v>801563</v>
      </c>
      <c r="B6165">
        <v>71</v>
      </c>
    </row>
    <row r="6166" spans="1:2" x14ac:dyDescent="0.25">
      <c r="A6166">
        <v>801567</v>
      </c>
      <c r="B6166">
        <v>72</v>
      </c>
    </row>
    <row r="6167" spans="1:2" x14ac:dyDescent="0.25">
      <c r="A6167">
        <v>801568</v>
      </c>
      <c r="B6167">
        <v>75</v>
      </c>
    </row>
    <row r="6168" spans="1:2" x14ac:dyDescent="0.25">
      <c r="A6168">
        <v>801570</v>
      </c>
      <c r="B6168">
        <v>73</v>
      </c>
    </row>
    <row r="6169" spans="1:2" x14ac:dyDescent="0.25">
      <c r="A6169">
        <v>801571</v>
      </c>
      <c r="B6169">
        <v>75</v>
      </c>
    </row>
    <row r="6170" spans="1:2" x14ac:dyDescent="0.25">
      <c r="A6170">
        <v>801573</v>
      </c>
      <c r="B6170">
        <v>75</v>
      </c>
    </row>
    <row r="6171" spans="1:2" x14ac:dyDescent="0.25">
      <c r="A6171">
        <v>801574</v>
      </c>
      <c r="B6171">
        <v>70</v>
      </c>
    </row>
    <row r="6172" spans="1:2" x14ac:dyDescent="0.25">
      <c r="A6172">
        <v>801583</v>
      </c>
      <c r="B6172">
        <v>72</v>
      </c>
    </row>
    <row r="6173" spans="1:2" x14ac:dyDescent="0.25">
      <c r="A6173">
        <v>801584</v>
      </c>
      <c r="B6173">
        <v>76</v>
      </c>
    </row>
    <row r="6174" spans="1:2" x14ac:dyDescent="0.25">
      <c r="A6174">
        <v>801585</v>
      </c>
      <c r="B6174">
        <v>71</v>
      </c>
    </row>
    <row r="6175" spans="1:2" x14ac:dyDescent="0.25">
      <c r="A6175">
        <v>801600</v>
      </c>
      <c r="B6175">
        <v>74</v>
      </c>
    </row>
    <row r="6176" spans="1:2" x14ac:dyDescent="0.25">
      <c r="A6176">
        <v>801618</v>
      </c>
      <c r="B6176">
        <v>73</v>
      </c>
    </row>
    <row r="6177" spans="1:2" x14ac:dyDescent="0.25">
      <c r="A6177">
        <v>801619</v>
      </c>
      <c r="B6177">
        <v>75</v>
      </c>
    </row>
    <row r="6178" spans="1:2" x14ac:dyDescent="0.25">
      <c r="A6178">
        <v>801639</v>
      </c>
      <c r="B6178">
        <v>76</v>
      </c>
    </row>
    <row r="6179" spans="1:2" x14ac:dyDescent="0.25">
      <c r="A6179">
        <v>801641</v>
      </c>
      <c r="B6179">
        <v>74</v>
      </c>
    </row>
    <row r="6180" spans="1:2" x14ac:dyDescent="0.25">
      <c r="A6180">
        <v>801643</v>
      </c>
      <c r="B6180">
        <v>74</v>
      </c>
    </row>
    <row r="6181" spans="1:2" x14ac:dyDescent="0.25">
      <c r="A6181">
        <v>801645</v>
      </c>
      <c r="B6181">
        <v>75</v>
      </c>
    </row>
    <row r="6182" spans="1:2" x14ac:dyDescent="0.25">
      <c r="A6182">
        <v>801649</v>
      </c>
      <c r="B6182">
        <v>75</v>
      </c>
    </row>
    <row r="6183" spans="1:2" x14ac:dyDescent="0.25">
      <c r="A6183">
        <v>801682</v>
      </c>
      <c r="B6183">
        <v>74</v>
      </c>
    </row>
    <row r="6184" spans="1:2" x14ac:dyDescent="0.25">
      <c r="A6184">
        <v>801694</v>
      </c>
      <c r="B6184">
        <v>73</v>
      </c>
    </row>
    <row r="6185" spans="1:2" x14ac:dyDescent="0.25">
      <c r="A6185">
        <v>801696</v>
      </c>
      <c r="B6185">
        <v>70</v>
      </c>
    </row>
    <row r="6186" spans="1:2" x14ac:dyDescent="0.25">
      <c r="A6186">
        <v>801700</v>
      </c>
      <c r="B6186">
        <v>72</v>
      </c>
    </row>
    <row r="6187" spans="1:2" x14ac:dyDescent="0.25">
      <c r="A6187">
        <v>801702</v>
      </c>
      <c r="B6187">
        <v>75</v>
      </c>
    </row>
    <row r="6188" spans="1:2" x14ac:dyDescent="0.25">
      <c r="A6188">
        <v>801710</v>
      </c>
      <c r="B6188">
        <v>75</v>
      </c>
    </row>
    <row r="6189" spans="1:2" x14ac:dyDescent="0.25">
      <c r="A6189">
        <v>801714</v>
      </c>
      <c r="B6189">
        <v>75</v>
      </c>
    </row>
    <row r="6190" spans="1:2" x14ac:dyDescent="0.25">
      <c r="A6190">
        <v>801716</v>
      </c>
      <c r="B6190">
        <v>74</v>
      </c>
    </row>
    <row r="6191" spans="1:2" x14ac:dyDescent="0.25">
      <c r="A6191">
        <v>801720</v>
      </c>
      <c r="B6191">
        <v>73</v>
      </c>
    </row>
    <row r="6192" spans="1:2" x14ac:dyDescent="0.25">
      <c r="A6192">
        <v>801725</v>
      </c>
      <c r="B6192">
        <v>75</v>
      </c>
    </row>
    <row r="6193" spans="1:2" x14ac:dyDescent="0.25">
      <c r="A6193">
        <v>801726</v>
      </c>
      <c r="B6193">
        <v>71</v>
      </c>
    </row>
    <row r="6194" spans="1:2" x14ac:dyDescent="0.25">
      <c r="A6194">
        <v>801733</v>
      </c>
      <c r="B6194">
        <v>74</v>
      </c>
    </row>
    <row r="6195" spans="1:2" x14ac:dyDescent="0.25">
      <c r="A6195">
        <v>801735</v>
      </c>
      <c r="B6195">
        <v>74</v>
      </c>
    </row>
    <row r="6196" spans="1:2" x14ac:dyDescent="0.25">
      <c r="A6196">
        <v>801737</v>
      </c>
      <c r="B6196">
        <v>74</v>
      </c>
    </row>
    <row r="6197" spans="1:2" x14ac:dyDescent="0.25">
      <c r="A6197">
        <v>801738</v>
      </c>
      <c r="B6197">
        <v>74</v>
      </c>
    </row>
    <row r="6198" spans="1:2" x14ac:dyDescent="0.25">
      <c r="A6198">
        <v>801739</v>
      </c>
      <c r="B6198">
        <v>79</v>
      </c>
    </row>
    <row r="6199" spans="1:2" x14ac:dyDescent="0.25">
      <c r="A6199">
        <v>801741</v>
      </c>
      <c r="B6199">
        <v>79</v>
      </c>
    </row>
    <row r="6200" spans="1:2" x14ac:dyDescent="0.25">
      <c r="A6200">
        <v>801742</v>
      </c>
      <c r="B6200">
        <v>74</v>
      </c>
    </row>
    <row r="6201" spans="1:2" x14ac:dyDescent="0.25">
      <c r="A6201">
        <v>801743</v>
      </c>
      <c r="B6201">
        <v>73</v>
      </c>
    </row>
    <row r="6202" spans="1:2" x14ac:dyDescent="0.25">
      <c r="A6202">
        <v>801744</v>
      </c>
      <c r="B6202">
        <v>74</v>
      </c>
    </row>
    <row r="6203" spans="1:2" x14ac:dyDescent="0.25">
      <c r="A6203">
        <v>801745</v>
      </c>
      <c r="B6203">
        <v>74</v>
      </c>
    </row>
    <row r="6204" spans="1:2" x14ac:dyDescent="0.25">
      <c r="A6204">
        <v>801746</v>
      </c>
      <c r="B6204">
        <v>72</v>
      </c>
    </row>
    <row r="6205" spans="1:2" x14ac:dyDescent="0.25">
      <c r="A6205">
        <v>801749</v>
      </c>
      <c r="B6205">
        <v>70</v>
      </c>
    </row>
    <row r="6206" spans="1:2" x14ac:dyDescent="0.25">
      <c r="A6206">
        <v>801752</v>
      </c>
      <c r="B6206">
        <v>73</v>
      </c>
    </row>
    <row r="6207" spans="1:2" x14ac:dyDescent="0.25">
      <c r="A6207">
        <v>801753</v>
      </c>
      <c r="B6207">
        <v>73</v>
      </c>
    </row>
    <row r="6208" spans="1:2" x14ac:dyDescent="0.25">
      <c r="A6208">
        <v>801754</v>
      </c>
      <c r="B6208">
        <v>76</v>
      </c>
    </row>
    <row r="6209" spans="1:2" x14ac:dyDescent="0.25">
      <c r="A6209">
        <v>801755</v>
      </c>
      <c r="B6209">
        <v>74</v>
      </c>
    </row>
    <row r="6210" spans="1:2" x14ac:dyDescent="0.25">
      <c r="A6210">
        <v>801764</v>
      </c>
      <c r="B6210">
        <v>74</v>
      </c>
    </row>
    <row r="6211" spans="1:2" x14ac:dyDescent="0.25">
      <c r="A6211">
        <v>801786</v>
      </c>
      <c r="B6211">
        <v>73</v>
      </c>
    </row>
    <row r="6212" spans="1:2" x14ac:dyDescent="0.25">
      <c r="A6212">
        <v>801787</v>
      </c>
      <c r="B6212">
        <v>71</v>
      </c>
    </row>
    <row r="6213" spans="1:2" x14ac:dyDescent="0.25">
      <c r="A6213">
        <v>801796</v>
      </c>
      <c r="B6213">
        <v>73</v>
      </c>
    </row>
    <row r="6214" spans="1:2" x14ac:dyDescent="0.25">
      <c r="A6214">
        <v>801799</v>
      </c>
      <c r="B6214">
        <v>75</v>
      </c>
    </row>
    <row r="6215" spans="1:2" x14ac:dyDescent="0.25">
      <c r="A6215">
        <v>801801</v>
      </c>
      <c r="B6215">
        <v>72</v>
      </c>
    </row>
    <row r="6216" spans="1:2" x14ac:dyDescent="0.25">
      <c r="A6216">
        <v>801802</v>
      </c>
      <c r="B6216">
        <v>74</v>
      </c>
    </row>
    <row r="6217" spans="1:2" x14ac:dyDescent="0.25">
      <c r="A6217">
        <v>801808</v>
      </c>
      <c r="B6217">
        <v>75</v>
      </c>
    </row>
    <row r="6218" spans="1:2" x14ac:dyDescent="0.25">
      <c r="A6218">
        <v>801813</v>
      </c>
      <c r="B6218">
        <v>76</v>
      </c>
    </row>
    <row r="6219" spans="1:2" x14ac:dyDescent="0.25">
      <c r="A6219">
        <v>801829</v>
      </c>
      <c r="B6219">
        <v>78</v>
      </c>
    </row>
    <row r="6220" spans="1:2" x14ac:dyDescent="0.25">
      <c r="A6220">
        <v>801831</v>
      </c>
      <c r="B6220">
        <v>69</v>
      </c>
    </row>
    <row r="6221" spans="1:2" x14ac:dyDescent="0.25">
      <c r="A6221">
        <v>801832</v>
      </c>
      <c r="B6221">
        <v>75</v>
      </c>
    </row>
    <row r="6222" spans="1:2" x14ac:dyDescent="0.25">
      <c r="A6222">
        <v>801835</v>
      </c>
      <c r="B6222">
        <v>73</v>
      </c>
    </row>
    <row r="6223" spans="1:2" x14ac:dyDescent="0.25">
      <c r="A6223">
        <v>801841</v>
      </c>
      <c r="B6223">
        <v>73</v>
      </c>
    </row>
    <row r="6224" spans="1:2" x14ac:dyDescent="0.25">
      <c r="A6224">
        <v>801842</v>
      </c>
      <c r="B6224">
        <v>74</v>
      </c>
    </row>
    <row r="6225" spans="1:2" x14ac:dyDescent="0.25">
      <c r="A6225">
        <v>801858</v>
      </c>
      <c r="B6225">
        <v>72</v>
      </c>
    </row>
    <row r="6226" spans="1:2" x14ac:dyDescent="0.25">
      <c r="A6226">
        <v>801861</v>
      </c>
      <c r="B6226">
        <v>75</v>
      </c>
    </row>
    <row r="6227" spans="1:2" x14ac:dyDescent="0.25">
      <c r="A6227">
        <v>801866</v>
      </c>
      <c r="B6227">
        <v>74</v>
      </c>
    </row>
    <row r="6228" spans="1:2" x14ac:dyDescent="0.25">
      <c r="A6228">
        <v>801870</v>
      </c>
      <c r="B6228">
        <v>71</v>
      </c>
    </row>
    <row r="6229" spans="1:2" x14ac:dyDescent="0.25">
      <c r="A6229">
        <v>801871</v>
      </c>
      <c r="B6229">
        <v>76</v>
      </c>
    </row>
    <row r="6230" spans="1:2" x14ac:dyDescent="0.25">
      <c r="A6230">
        <v>801873</v>
      </c>
      <c r="B6230">
        <v>75</v>
      </c>
    </row>
    <row r="6231" spans="1:2" x14ac:dyDescent="0.25">
      <c r="A6231">
        <v>801886</v>
      </c>
      <c r="B6231">
        <v>74</v>
      </c>
    </row>
    <row r="6232" spans="1:2" x14ac:dyDescent="0.25">
      <c r="A6232">
        <v>801890</v>
      </c>
      <c r="B6232">
        <v>74</v>
      </c>
    </row>
    <row r="6233" spans="1:2" x14ac:dyDescent="0.25">
      <c r="A6233">
        <v>801892</v>
      </c>
      <c r="B6233">
        <v>75</v>
      </c>
    </row>
    <row r="6234" spans="1:2" x14ac:dyDescent="0.25">
      <c r="A6234">
        <v>801896</v>
      </c>
      <c r="B6234">
        <v>76</v>
      </c>
    </row>
    <row r="6235" spans="1:2" x14ac:dyDescent="0.25">
      <c r="A6235">
        <v>801897</v>
      </c>
      <c r="B6235">
        <v>73</v>
      </c>
    </row>
    <row r="6236" spans="1:2" x14ac:dyDescent="0.25">
      <c r="A6236">
        <v>801916</v>
      </c>
      <c r="B6236">
        <v>76</v>
      </c>
    </row>
    <row r="6237" spans="1:2" x14ac:dyDescent="0.25">
      <c r="A6237">
        <v>801917</v>
      </c>
      <c r="B6237">
        <v>75</v>
      </c>
    </row>
    <row r="6238" spans="1:2" x14ac:dyDescent="0.25">
      <c r="A6238">
        <v>801918</v>
      </c>
      <c r="B6238">
        <v>70</v>
      </c>
    </row>
    <row r="6239" spans="1:2" x14ac:dyDescent="0.25">
      <c r="A6239">
        <v>801919</v>
      </c>
      <c r="B6239">
        <v>75</v>
      </c>
    </row>
    <row r="6240" spans="1:2" x14ac:dyDescent="0.25">
      <c r="A6240">
        <v>801941</v>
      </c>
      <c r="B6240">
        <v>81</v>
      </c>
    </row>
    <row r="6241" spans="1:2" x14ac:dyDescent="0.25">
      <c r="A6241">
        <v>801943</v>
      </c>
      <c r="B6241">
        <v>72</v>
      </c>
    </row>
    <row r="6242" spans="1:2" x14ac:dyDescent="0.25">
      <c r="A6242">
        <v>801944</v>
      </c>
      <c r="B6242">
        <v>74</v>
      </c>
    </row>
    <row r="6243" spans="1:2" x14ac:dyDescent="0.25">
      <c r="A6243">
        <v>801945</v>
      </c>
      <c r="B6243">
        <v>74</v>
      </c>
    </row>
    <row r="6244" spans="1:2" x14ac:dyDescent="0.25">
      <c r="A6244">
        <v>801956</v>
      </c>
      <c r="B6244">
        <v>71</v>
      </c>
    </row>
    <row r="6245" spans="1:2" x14ac:dyDescent="0.25">
      <c r="A6245">
        <v>801962</v>
      </c>
      <c r="B6245">
        <v>76</v>
      </c>
    </row>
    <row r="6246" spans="1:2" x14ac:dyDescent="0.25">
      <c r="A6246">
        <v>801963</v>
      </c>
      <c r="B6246">
        <v>76</v>
      </c>
    </row>
    <row r="6247" spans="1:2" x14ac:dyDescent="0.25">
      <c r="A6247">
        <v>801966</v>
      </c>
      <c r="B6247">
        <v>78</v>
      </c>
    </row>
    <row r="6248" spans="1:2" x14ac:dyDescent="0.25">
      <c r="A6248">
        <v>801967</v>
      </c>
      <c r="B6248">
        <v>74</v>
      </c>
    </row>
    <row r="6249" spans="1:2" x14ac:dyDescent="0.25">
      <c r="A6249">
        <v>801969</v>
      </c>
      <c r="B6249">
        <v>75</v>
      </c>
    </row>
    <row r="6250" spans="1:2" x14ac:dyDescent="0.25">
      <c r="A6250">
        <v>801972</v>
      </c>
      <c r="B6250">
        <v>71</v>
      </c>
    </row>
    <row r="6251" spans="1:2" x14ac:dyDescent="0.25">
      <c r="A6251">
        <v>801987</v>
      </c>
      <c r="B6251">
        <v>73</v>
      </c>
    </row>
    <row r="6252" spans="1:2" x14ac:dyDescent="0.25">
      <c r="A6252">
        <v>801989</v>
      </c>
      <c r="B6252">
        <v>70</v>
      </c>
    </row>
    <row r="6253" spans="1:2" x14ac:dyDescent="0.25">
      <c r="A6253">
        <v>801991</v>
      </c>
      <c r="B6253">
        <v>80</v>
      </c>
    </row>
    <row r="6254" spans="1:2" x14ac:dyDescent="0.25">
      <c r="A6254">
        <v>801994</v>
      </c>
      <c r="B6254">
        <v>71</v>
      </c>
    </row>
    <row r="6255" spans="1:2" x14ac:dyDescent="0.25">
      <c r="A6255">
        <v>801995</v>
      </c>
      <c r="B6255">
        <v>74</v>
      </c>
    </row>
    <row r="6256" spans="1:2" x14ac:dyDescent="0.25">
      <c r="A6256">
        <v>802000</v>
      </c>
      <c r="B6256">
        <v>76</v>
      </c>
    </row>
    <row r="6257" spans="1:2" x14ac:dyDescent="0.25">
      <c r="A6257">
        <v>802015</v>
      </c>
      <c r="B6257">
        <v>73</v>
      </c>
    </row>
    <row r="6258" spans="1:2" x14ac:dyDescent="0.25">
      <c r="A6258">
        <v>802017</v>
      </c>
      <c r="B6258">
        <v>73</v>
      </c>
    </row>
    <row r="6259" spans="1:2" x14ac:dyDescent="0.25">
      <c r="A6259">
        <v>802034</v>
      </c>
      <c r="B6259">
        <v>66</v>
      </c>
    </row>
    <row r="6260" spans="1:2" x14ac:dyDescent="0.25">
      <c r="A6260">
        <v>802064</v>
      </c>
      <c r="B6260">
        <v>71</v>
      </c>
    </row>
    <row r="6261" spans="1:2" x14ac:dyDescent="0.25">
      <c r="A6261">
        <v>802065</v>
      </c>
      <c r="B6261">
        <v>73</v>
      </c>
    </row>
    <row r="6262" spans="1:2" x14ac:dyDescent="0.25">
      <c r="A6262">
        <v>802067</v>
      </c>
      <c r="B6262">
        <v>75</v>
      </c>
    </row>
    <row r="6263" spans="1:2" x14ac:dyDescent="0.25">
      <c r="A6263">
        <v>802068</v>
      </c>
      <c r="B6263">
        <v>74</v>
      </c>
    </row>
    <row r="6264" spans="1:2" x14ac:dyDescent="0.25">
      <c r="A6264">
        <v>802069</v>
      </c>
      <c r="B6264">
        <v>70</v>
      </c>
    </row>
    <row r="6265" spans="1:2" x14ac:dyDescent="0.25">
      <c r="A6265">
        <v>802070</v>
      </c>
      <c r="B6265">
        <v>74</v>
      </c>
    </row>
    <row r="6266" spans="1:2" x14ac:dyDescent="0.25">
      <c r="A6266">
        <v>802071</v>
      </c>
      <c r="B6266">
        <v>70</v>
      </c>
    </row>
    <row r="6267" spans="1:2" x14ac:dyDescent="0.25">
      <c r="A6267">
        <v>802072</v>
      </c>
      <c r="B6267">
        <v>69</v>
      </c>
    </row>
    <row r="6268" spans="1:2" x14ac:dyDescent="0.25">
      <c r="A6268">
        <v>802073</v>
      </c>
      <c r="B6268">
        <v>75</v>
      </c>
    </row>
    <row r="6269" spans="1:2" x14ac:dyDescent="0.25">
      <c r="A6269">
        <v>802075</v>
      </c>
      <c r="B6269">
        <v>75</v>
      </c>
    </row>
    <row r="6270" spans="1:2" x14ac:dyDescent="0.25">
      <c r="A6270">
        <v>802077</v>
      </c>
      <c r="B6270">
        <v>75</v>
      </c>
    </row>
    <row r="6271" spans="1:2" x14ac:dyDescent="0.25">
      <c r="A6271">
        <v>802078</v>
      </c>
      <c r="B6271">
        <v>73</v>
      </c>
    </row>
    <row r="6272" spans="1:2" x14ac:dyDescent="0.25">
      <c r="A6272">
        <v>802083</v>
      </c>
      <c r="B6272">
        <v>73</v>
      </c>
    </row>
    <row r="6273" spans="1:2" x14ac:dyDescent="0.25">
      <c r="A6273">
        <v>802084</v>
      </c>
      <c r="B6273">
        <v>75</v>
      </c>
    </row>
    <row r="6274" spans="1:2" x14ac:dyDescent="0.25">
      <c r="A6274">
        <v>802085</v>
      </c>
      <c r="B6274">
        <v>72</v>
      </c>
    </row>
    <row r="6275" spans="1:2" x14ac:dyDescent="0.25">
      <c r="A6275">
        <v>802086</v>
      </c>
      <c r="B6275">
        <v>76</v>
      </c>
    </row>
    <row r="6276" spans="1:2" x14ac:dyDescent="0.25">
      <c r="A6276">
        <v>802087</v>
      </c>
      <c r="B6276">
        <v>72</v>
      </c>
    </row>
    <row r="6277" spans="1:2" x14ac:dyDescent="0.25">
      <c r="A6277">
        <v>802088</v>
      </c>
      <c r="B6277">
        <v>73</v>
      </c>
    </row>
    <row r="6278" spans="1:2" x14ac:dyDescent="0.25">
      <c r="A6278">
        <v>802089</v>
      </c>
      <c r="B6278">
        <v>72</v>
      </c>
    </row>
    <row r="6279" spans="1:2" x14ac:dyDescent="0.25">
      <c r="A6279">
        <v>802090</v>
      </c>
      <c r="B6279">
        <v>75</v>
      </c>
    </row>
    <row r="6280" spans="1:2" x14ac:dyDescent="0.25">
      <c r="A6280">
        <v>802092</v>
      </c>
      <c r="B6280">
        <v>75</v>
      </c>
    </row>
    <row r="6281" spans="1:2" x14ac:dyDescent="0.25">
      <c r="A6281">
        <v>802093</v>
      </c>
      <c r="B6281">
        <v>73</v>
      </c>
    </row>
    <row r="6282" spans="1:2" x14ac:dyDescent="0.25">
      <c r="A6282">
        <v>802094</v>
      </c>
      <c r="B6282">
        <v>71</v>
      </c>
    </row>
    <row r="6283" spans="1:2" x14ac:dyDescent="0.25">
      <c r="A6283">
        <v>802096</v>
      </c>
      <c r="B6283">
        <v>70</v>
      </c>
    </row>
    <row r="6284" spans="1:2" x14ac:dyDescent="0.25">
      <c r="A6284">
        <v>802099</v>
      </c>
      <c r="B6284">
        <v>72</v>
      </c>
    </row>
    <row r="6285" spans="1:2" x14ac:dyDescent="0.25">
      <c r="A6285">
        <v>802101</v>
      </c>
      <c r="B6285">
        <v>72</v>
      </c>
    </row>
    <row r="6286" spans="1:2" x14ac:dyDescent="0.25">
      <c r="A6286">
        <v>802104</v>
      </c>
      <c r="B6286">
        <v>74</v>
      </c>
    </row>
    <row r="6287" spans="1:2" x14ac:dyDescent="0.25">
      <c r="A6287">
        <v>802105</v>
      </c>
      <c r="B6287">
        <v>72</v>
      </c>
    </row>
    <row r="6288" spans="1:2" x14ac:dyDescent="0.25">
      <c r="A6288">
        <v>802106</v>
      </c>
      <c r="B6288">
        <v>74</v>
      </c>
    </row>
    <row r="6289" spans="1:2" x14ac:dyDescent="0.25">
      <c r="A6289">
        <v>802107</v>
      </c>
      <c r="B6289">
        <v>73</v>
      </c>
    </row>
    <row r="6290" spans="1:2" x14ac:dyDescent="0.25">
      <c r="A6290">
        <v>802108</v>
      </c>
      <c r="B6290">
        <v>72</v>
      </c>
    </row>
    <row r="6291" spans="1:2" x14ac:dyDescent="0.25">
      <c r="A6291">
        <v>802116</v>
      </c>
      <c r="B6291">
        <v>75</v>
      </c>
    </row>
    <row r="6292" spans="1:2" x14ac:dyDescent="0.25">
      <c r="A6292">
        <v>802123</v>
      </c>
      <c r="B6292">
        <v>79</v>
      </c>
    </row>
    <row r="6293" spans="1:2" x14ac:dyDescent="0.25">
      <c r="A6293">
        <v>802126</v>
      </c>
      <c r="B6293">
        <v>77</v>
      </c>
    </row>
    <row r="6294" spans="1:2" x14ac:dyDescent="0.25">
      <c r="A6294">
        <v>802129</v>
      </c>
      <c r="B6294">
        <v>72</v>
      </c>
    </row>
    <row r="6295" spans="1:2" x14ac:dyDescent="0.25">
      <c r="A6295">
        <v>802134</v>
      </c>
      <c r="B6295">
        <v>73</v>
      </c>
    </row>
    <row r="6296" spans="1:2" x14ac:dyDescent="0.25">
      <c r="A6296">
        <v>802136</v>
      </c>
      <c r="B6296">
        <v>75</v>
      </c>
    </row>
    <row r="6297" spans="1:2" x14ac:dyDescent="0.25">
      <c r="A6297">
        <v>802138</v>
      </c>
      <c r="B6297">
        <v>76</v>
      </c>
    </row>
    <row r="6298" spans="1:2" x14ac:dyDescent="0.25">
      <c r="A6298">
        <v>802142</v>
      </c>
      <c r="B6298">
        <v>75</v>
      </c>
    </row>
    <row r="6299" spans="1:2" x14ac:dyDescent="0.25">
      <c r="A6299">
        <v>802144</v>
      </c>
      <c r="B6299">
        <v>73</v>
      </c>
    </row>
    <row r="6300" spans="1:2" x14ac:dyDescent="0.25">
      <c r="A6300">
        <v>802145</v>
      </c>
      <c r="B6300">
        <v>73</v>
      </c>
    </row>
    <row r="6301" spans="1:2" x14ac:dyDescent="0.25">
      <c r="A6301">
        <v>802146</v>
      </c>
      <c r="B6301">
        <v>71</v>
      </c>
    </row>
    <row r="6302" spans="1:2" x14ac:dyDescent="0.25">
      <c r="A6302">
        <v>802149</v>
      </c>
      <c r="B6302">
        <v>74</v>
      </c>
    </row>
    <row r="6303" spans="1:2" x14ac:dyDescent="0.25">
      <c r="A6303">
        <v>802155</v>
      </c>
      <c r="B6303">
        <v>72</v>
      </c>
    </row>
    <row r="6304" spans="1:2" x14ac:dyDescent="0.25">
      <c r="A6304">
        <v>802180</v>
      </c>
      <c r="B6304">
        <v>72</v>
      </c>
    </row>
    <row r="6305" spans="1:2" x14ac:dyDescent="0.25">
      <c r="A6305">
        <v>802184</v>
      </c>
      <c r="B6305">
        <v>73</v>
      </c>
    </row>
    <row r="6306" spans="1:2" x14ac:dyDescent="0.25">
      <c r="A6306">
        <v>802188</v>
      </c>
      <c r="B6306">
        <v>73</v>
      </c>
    </row>
    <row r="6307" spans="1:2" x14ac:dyDescent="0.25">
      <c r="A6307">
        <v>802192</v>
      </c>
      <c r="B6307">
        <v>72</v>
      </c>
    </row>
    <row r="6308" spans="1:2" x14ac:dyDescent="0.25">
      <c r="A6308">
        <v>802193</v>
      </c>
      <c r="B6308">
        <v>74</v>
      </c>
    </row>
    <row r="6309" spans="1:2" x14ac:dyDescent="0.25">
      <c r="A6309">
        <v>802195</v>
      </c>
      <c r="B6309">
        <v>75</v>
      </c>
    </row>
    <row r="6310" spans="1:2" x14ac:dyDescent="0.25">
      <c r="A6310">
        <v>802212</v>
      </c>
      <c r="B6310">
        <v>76</v>
      </c>
    </row>
    <row r="6311" spans="1:2" x14ac:dyDescent="0.25">
      <c r="A6311">
        <v>802240</v>
      </c>
      <c r="B6311">
        <v>74</v>
      </c>
    </row>
    <row r="6312" spans="1:2" x14ac:dyDescent="0.25">
      <c r="A6312">
        <v>802241</v>
      </c>
      <c r="B6312">
        <v>72</v>
      </c>
    </row>
    <row r="6313" spans="1:2" x14ac:dyDescent="0.25">
      <c r="A6313">
        <v>802242</v>
      </c>
      <c r="B6313">
        <v>71</v>
      </c>
    </row>
    <row r="6314" spans="1:2" x14ac:dyDescent="0.25">
      <c r="A6314">
        <v>802243</v>
      </c>
      <c r="B6314">
        <v>76</v>
      </c>
    </row>
    <row r="6315" spans="1:2" x14ac:dyDescent="0.25">
      <c r="A6315">
        <v>802341</v>
      </c>
      <c r="B6315">
        <v>74</v>
      </c>
    </row>
    <row r="6316" spans="1:2" x14ac:dyDescent="0.25">
      <c r="A6316">
        <v>802357</v>
      </c>
      <c r="B6316">
        <v>74</v>
      </c>
    </row>
    <row r="6317" spans="1:2" x14ac:dyDescent="0.25">
      <c r="A6317">
        <v>802359</v>
      </c>
      <c r="B6317">
        <v>76</v>
      </c>
    </row>
    <row r="6318" spans="1:2" x14ac:dyDescent="0.25">
      <c r="A6318">
        <v>802363</v>
      </c>
      <c r="B6318">
        <v>75</v>
      </c>
    </row>
    <row r="6319" spans="1:2" x14ac:dyDescent="0.25">
      <c r="A6319">
        <v>802373</v>
      </c>
      <c r="B6319">
        <v>68</v>
      </c>
    </row>
    <row r="6320" spans="1:2" x14ac:dyDescent="0.25">
      <c r="A6320">
        <v>802374</v>
      </c>
      <c r="B6320">
        <v>71</v>
      </c>
    </row>
    <row r="6321" spans="1:2" x14ac:dyDescent="0.25">
      <c r="A6321">
        <v>802387</v>
      </c>
      <c r="B6321">
        <v>69</v>
      </c>
    </row>
    <row r="6322" spans="1:2" x14ac:dyDescent="0.25">
      <c r="A6322">
        <v>802388</v>
      </c>
      <c r="B6322">
        <v>69</v>
      </c>
    </row>
    <row r="6323" spans="1:2" x14ac:dyDescent="0.25">
      <c r="A6323">
        <v>802392</v>
      </c>
      <c r="B6323">
        <v>67</v>
      </c>
    </row>
    <row r="6324" spans="1:2" x14ac:dyDescent="0.25">
      <c r="A6324">
        <v>802395</v>
      </c>
      <c r="B6324">
        <v>68</v>
      </c>
    </row>
    <row r="6325" spans="1:2" x14ac:dyDescent="0.25">
      <c r="A6325">
        <v>802396</v>
      </c>
      <c r="B6325">
        <v>69</v>
      </c>
    </row>
    <row r="6326" spans="1:2" x14ac:dyDescent="0.25">
      <c r="A6326">
        <v>802399</v>
      </c>
      <c r="B6326">
        <v>73</v>
      </c>
    </row>
    <row r="6327" spans="1:2" x14ac:dyDescent="0.25">
      <c r="A6327">
        <v>802402</v>
      </c>
      <c r="B6327">
        <v>72</v>
      </c>
    </row>
    <row r="6328" spans="1:2" x14ac:dyDescent="0.25">
      <c r="A6328">
        <v>802408</v>
      </c>
      <c r="B6328">
        <v>75</v>
      </c>
    </row>
    <row r="6329" spans="1:2" x14ac:dyDescent="0.25">
      <c r="A6329">
        <v>802409</v>
      </c>
      <c r="B6329">
        <v>78</v>
      </c>
    </row>
    <row r="6330" spans="1:2" x14ac:dyDescent="0.25">
      <c r="A6330">
        <v>802412</v>
      </c>
      <c r="B6330">
        <v>75</v>
      </c>
    </row>
    <row r="6331" spans="1:2" x14ac:dyDescent="0.25">
      <c r="A6331">
        <v>802413</v>
      </c>
      <c r="B6331">
        <v>76</v>
      </c>
    </row>
    <row r="6332" spans="1:2" x14ac:dyDescent="0.25">
      <c r="A6332">
        <v>802416</v>
      </c>
      <c r="B6332">
        <v>75</v>
      </c>
    </row>
    <row r="6333" spans="1:2" x14ac:dyDescent="0.25">
      <c r="A6333">
        <v>802418</v>
      </c>
      <c r="B6333">
        <v>78</v>
      </c>
    </row>
    <row r="6334" spans="1:2" x14ac:dyDescent="0.25">
      <c r="A6334">
        <v>802419</v>
      </c>
      <c r="B6334">
        <v>74</v>
      </c>
    </row>
    <row r="6335" spans="1:2" x14ac:dyDescent="0.25">
      <c r="A6335">
        <v>802475</v>
      </c>
      <c r="B6335">
        <v>75</v>
      </c>
    </row>
    <row r="6336" spans="1:2" x14ac:dyDescent="0.25">
      <c r="A6336">
        <v>802476</v>
      </c>
      <c r="B6336">
        <v>74</v>
      </c>
    </row>
    <row r="6337" spans="1:2" x14ac:dyDescent="0.25">
      <c r="A6337">
        <v>802479</v>
      </c>
      <c r="B6337">
        <v>72</v>
      </c>
    </row>
    <row r="6338" spans="1:2" x14ac:dyDescent="0.25">
      <c r="A6338">
        <v>802480</v>
      </c>
      <c r="B6338">
        <v>72</v>
      </c>
    </row>
    <row r="6339" spans="1:2" x14ac:dyDescent="0.25">
      <c r="A6339">
        <v>802481</v>
      </c>
      <c r="B6339">
        <v>72</v>
      </c>
    </row>
    <row r="6340" spans="1:2" x14ac:dyDescent="0.25">
      <c r="A6340">
        <v>802482</v>
      </c>
      <c r="B6340">
        <v>80</v>
      </c>
    </row>
    <row r="6341" spans="1:2" x14ac:dyDescent="0.25">
      <c r="A6341">
        <v>802486</v>
      </c>
      <c r="B6341">
        <v>76</v>
      </c>
    </row>
    <row r="6342" spans="1:2" x14ac:dyDescent="0.25">
      <c r="A6342">
        <v>802490</v>
      </c>
      <c r="B6342">
        <v>76</v>
      </c>
    </row>
    <row r="6343" spans="1:2" x14ac:dyDescent="0.25">
      <c r="A6343">
        <v>802508</v>
      </c>
      <c r="B6343">
        <v>72</v>
      </c>
    </row>
    <row r="6344" spans="1:2" x14ac:dyDescent="0.25">
      <c r="A6344">
        <v>802527</v>
      </c>
      <c r="B6344">
        <v>75</v>
      </c>
    </row>
    <row r="6345" spans="1:2" x14ac:dyDescent="0.25">
      <c r="A6345">
        <v>802533</v>
      </c>
      <c r="B6345">
        <v>75</v>
      </c>
    </row>
    <row r="6346" spans="1:2" x14ac:dyDescent="0.25">
      <c r="A6346">
        <v>802534</v>
      </c>
      <c r="B6346">
        <v>73</v>
      </c>
    </row>
    <row r="6347" spans="1:2" x14ac:dyDescent="0.25">
      <c r="A6347">
        <v>802539</v>
      </c>
      <c r="B6347">
        <v>74</v>
      </c>
    </row>
    <row r="6348" spans="1:2" x14ac:dyDescent="0.25">
      <c r="A6348">
        <v>802545</v>
      </c>
      <c r="B6348">
        <v>74</v>
      </c>
    </row>
    <row r="6349" spans="1:2" x14ac:dyDescent="0.25">
      <c r="A6349">
        <v>802550</v>
      </c>
      <c r="B6349">
        <v>75</v>
      </c>
    </row>
    <row r="6350" spans="1:2" x14ac:dyDescent="0.25">
      <c r="A6350">
        <v>802551</v>
      </c>
      <c r="B6350">
        <v>73</v>
      </c>
    </row>
    <row r="6351" spans="1:2" x14ac:dyDescent="0.25">
      <c r="A6351">
        <v>802559</v>
      </c>
      <c r="B6351">
        <v>70</v>
      </c>
    </row>
    <row r="6352" spans="1:2" x14ac:dyDescent="0.25">
      <c r="A6352">
        <v>802568</v>
      </c>
      <c r="B6352">
        <v>68</v>
      </c>
    </row>
    <row r="6353" spans="1:2" x14ac:dyDescent="0.25">
      <c r="A6353">
        <v>802575</v>
      </c>
      <c r="B6353">
        <v>72</v>
      </c>
    </row>
    <row r="6354" spans="1:2" x14ac:dyDescent="0.25">
      <c r="A6354">
        <v>802579</v>
      </c>
      <c r="B6354">
        <v>73</v>
      </c>
    </row>
    <row r="6355" spans="1:2" x14ac:dyDescent="0.25">
      <c r="A6355">
        <v>802581</v>
      </c>
      <c r="B6355">
        <v>69</v>
      </c>
    </row>
    <row r="6356" spans="1:2" x14ac:dyDescent="0.25">
      <c r="A6356">
        <v>802591</v>
      </c>
      <c r="B6356">
        <v>76</v>
      </c>
    </row>
    <row r="6357" spans="1:2" x14ac:dyDescent="0.25">
      <c r="A6357">
        <v>802609</v>
      </c>
      <c r="B6357">
        <v>75</v>
      </c>
    </row>
    <row r="6358" spans="1:2" x14ac:dyDescent="0.25">
      <c r="A6358">
        <v>802610</v>
      </c>
      <c r="B6358">
        <v>72</v>
      </c>
    </row>
    <row r="6359" spans="1:2" x14ac:dyDescent="0.25">
      <c r="A6359">
        <v>802611</v>
      </c>
      <c r="B6359">
        <v>73</v>
      </c>
    </row>
    <row r="6360" spans="1:2" x14ac:dyDescent="0.25">
      <c r="A6360">
        <v>802615</v>
      </c>
      <c r="B6360">
        <v>73</v>
      </c>
    </row>
    <row r="6361" spans="1:2" x14ac:dyDescent="0.25">
      <c r="A6361">
        <v>802617</v>
      </c>
      <c r="B6361">
        <v>74</v>
      </c>
    </row>
    <row r="6362" spans="1:2" x14ac:dyDescent="0.25">
      <c r="A6362">
        <v>802618</v>
      </c>
      <c r="B6362">
        <v>71</v>
      </c>
    </row>
    <row r="6363" spans="1:2" x14ac:dyDescent="0.25">
      <c r="A6363">
        <v>802633</v>
      </c>
      <c r="B6363">
        <v>71</v>
      </c>
    </row>
    <row r="6364" spans="1:2" x14ac:dyDescent="0.25">
      <c r="A6364">
        <v>802634</v>
      </c>
      <c r="B6364">
        <v>72</v>
      </c>
    </row>
    <row r="6365" spans="1:2" x14ac:dyDescent="0.25">
      <c r="A6365">
        <v>802643</v>
      </c>
      <c r="B6365">
        <v>69</v>
      </c>
    </row>
    <row r="6366" spans="1:2" x14ac:dyDescent="0.25">
      <c r="A6366">
        <v>802680</v>
      </c>
      <c r="B6366">
        <v>71</v>
      </c>
    </row>
    <row r="6367" spans="1:2" x14ac:dyDescent="0.25">
      <c r="A6367">
        <v>802683</v>
      </c>
      <c r="B6367">
        <v>72</v>
      </c>
    </row>
    <row r="6368" spans="1:2" x14ac:dyDescent="0.25">
      <c r="A6368">
        <v>802686</v>
      </c>
      <c r="B6368">
        <v>72</v>
      </c>
    </row>
    <row r="6369" spans="1:2" x14ac:dyDescent="0.25">
      <c r="A6369">
        <v>802691</v>
      </c>
      <c r="B6369">
        <v>75</v>
      </c>
    </row>
    <row r="6370" spans="1:2" x14ac:dyDescent="0.25">
      <c r="A6370">
        <v>802692</v>
      </c>
      <c r="B6370">
        <v>69</v>
      </c>
    </row>
    <row r="6371" spans="1:2" x14ac:dyDescent="0.25">
      <c r="A6371">
        <v>802694</v>
      </c>
      <c r="B6371">
        <v>77</v>
      </c>
    </row>
    <row r="6372" spans="1:2" x14ac:dyDescent="0.25">
      <c r="A6372">
        <v>802696</v>
      </c>
      <c r="B6372">
        <v>74</v>
      </c>
    </row>
    <row r="6373" spans="1:2" x14ac:dyDescent="0.25">
      <c r="A6373">
        <v>802697</v>
      </c>
      <c r="B6373">
        <v>73</v>
      </c>
    </row>
    <row r="6374" spans="1:2" x14ac:dyDescent="0.25">
      <c r="A6374">
        <v>802698</v>
      </c>
      <c r="B6374">
        <v>74</v>
      </c>
    </row>
    <row r="6375" spans="1:2" x14ac:dyDescent="0.25">
      <c r="A6375">
        <v>802702</v>
      </c>
      <c r="B6375">
        <v>76</v>
      </c>
    </row>
    <row r="6376" spans="1:2" x14ac:dyDescent="0.25">
      <c r="A6376">
        <v>802704</v>
      </c>
      <c r="B6376">
        <v>76</v>
      </c>
    </row>
    <row r="6377" spans="1:2" x14ac:dyDescent="0.25">
      <c r="A6377">
        <v>802709</v>
      </c>
      <c r="B6377">
        <v>75</v>
      </c>
    </row>
    <row r="6378" spans="1:2" x14ac:dyDescent="0.25">
      <c r="A6378">
        <v>802722</v>
      </c>
      <c r="B6378">
        <v>74</v>
      </c>
    </row>
    <row r="6379" spans="1:2" x14ac:dyDescent="0.25">
      <c r="A6379">
        <v>802726</v>
      </c>
      <c r="B6379">
        <v>73</v>
      </c>
    </row>
    <row r="6380" spans="1:2" x14ac:dyDescent="0.25">
      <c r="A6380">
        <v>802737</v>
      </c>
      <c r="B6380">
        <v>71</v>
      </c>
    </row>
    <row r="6381" spans="1:2" x14ac:dyDescent="0.25">
      <c r="A6381">
        <v>802740</v>
      </c>
      <c r="B6381">
        <v>74</v>
      </c>
    </row>
    <row r="6382" spans="1:2" x14ac:dyDescent="0.25">
      <c r="A6382">
        <v>802742</v>
      </c>
      <c r="B6382">
        <v>70</v>
      </c>
    </row>
    <row r="6383" spans="1:2" x14ac:dyDescent="0.25">
      <c r="A6383">
        <v>802743</v>
      </c>
      <c r="B6383">
        <v>73</v>
      </c>
    </row>
    <row r="6384" spans="1:2" x14ac:dyDescent="0.25">
      <c r="A6384">
        <v>802744</v>
      </c>
      <c r="B6384">
        <v>75</v>
      </c>
    </row>
    <row r="6385" spans="1:2" x14ac:dyDescent="0.25">
      <c r="A6385">
        <v>802946</v>
      </c>
      <c r="B6385">
        <v>75</v>
      </c>
    </row>
    <row r="6386" spans="1:2" x14ac:dyDescent="0.25">
      <c r="A6386">
        <v>802949</v>
      </c>
      <c r="B6386">
        <v>75</v>
      </c>
    </row>
    <row r="6387" spans="1:2" x14ac:dyDescent="0.25">
      <c r="A6387">
        <v>802953</v>
      </c>
      <c r="B6387">
        <v>74</v>
      </c>
    </row>
    <row r="6388" spans="1:2" x14ac:dyDescent="0.25">
      <c r="A6388">
        <v>802956</v>
      </c>
      <c r="B6388">
        <v>73</v>
      </c>
    </row>
    <row r="6389" spans="1:2" x14ac:dyDescent="0.25">
      <c r="A6389">
        <v>802962</v>
      </c>
      <c r="B6389">
        <v>77</v>
      </c>
    </row>
    <row r="6390" spans="1:2" x14ac:dyDescent="0.25">
      <c r="A6390">
        <v>802963</v>
      </c>
      <c r="B6390">
        <v>76</v>
      </c>
    </row>
    <row r="6391" spans="1:2" x14ac:dyDescent="0.25">
      <c r="A6391">
        <v>802967</v>
      </c>
      <c r="B6391">
        <v>72</v>
      </c>
    </row>
    <row r="6392" spans="1:2" x14ac:dyDescent="0.25">
      <c r="A6392">
        <v>802979</v>
      </c>
      <c r="B6392">
        <v>75</v>
      </c>
    </row>
    <row r="6393" spans="1:2" x14ac:dyDescent="0.25">
      <c r="A6393">
        <v>802980</v>
      </c>
      <c r="B6393">
        <v>72</v>
      </c>
    </row>
    <row r="6394" spans="1:2" x14ac:dyDescent="0.25">
      <c r="A6394">
        <v>802981</v>
      </c>
      <c r="B6394">
        <v>70</v>
      </c>
    </row>
    <row r="6395" spans="1:2" x14ac:dyDescent="0.25">
      <c r="A6395">
        <v>802983</v>
      </c>
      <c r="B6395">
        <v>75</v>
      </c>
    </row>
    <row r="6396" spans="1:2" x14ac:dyDescent="0.25">
      <c r="A6396">
        <v>802984</v>
      </c>
      <c r="B6396">
        <v>73</v>
      </c>
    </row>
    <row r="6397" spans="1:2" x14ac:dyDescent="0.25">
      <c r="A6397">
        <v>802993</v>
      </c>
      <c r="B6397">
        <v>75</v>
      </c>
    </row>
    <row r="6398" spans="1:2" x14ac:dyDescent="0.25">
      <c r="A6398">
        <v>802995</v>
      </c>
      <c r="B6398">
        <v>78</v>
      </c>
    </row>
    <row r="6399" spans="1:2" x14ac:dyDescent="0.25">
      <c r="A6399">
        <v>802996</v>
      </c>
      <c r="B6399">
        <v>76</v>
      </c>
    </row>
    <row r="6400" spans="1:2" x14ac:dyDescent="0.25">
      <c r="A6400">
        <v>802998</v>
      </c>
      <c r="B6400">
        <v>73</v>
      </c>
    </row>
    <row r="6401" spans="1:2" x14ac:dyDescent="0.25">
      <c r="A6401">
        <v>803000</v>
      </c>
      <c r="B6401">
        <v>79</v>
      </c>
    </row>
    <row r="6402" spans="1:2" x14ac:dyDescent="0.25">
      <c r="A6402">
        <v>803007</v>
      </c>
      <c r="B6402">
        <v>74</v>
      </c>
    </row>
    <row r="6403" spans="1:2" x14ac:dyDescent="0.25">
      <c r="A6403">
        <v>803010</v>
      </c>
      <c r="B6403">
        <v>74</v>
      </c>
    </row>
    <row r="6404" spans="1:2" x14ac:dyDescent="0.25">
      <c r="A6404">
        <v>803015</v>
      </c>
      <c r="B6404">
        <v>71</v>
      </c>
    </row>
    <row r="6405" spans="1:2" x14ac:dyDescent="0.25">
      <c r="A6405">
        <v>803021</v>
      </c>
      <c r="B6405">
        <v>81</v>
      </c>
    </row>
    <row r="6406" spans="1:2" x14ac:dyDescent="0.25">
      <c r="A6406">
        <v>803024</v>
      </c>
      <c r="B6406">
        <v>76</v>
      </c>
    </row>
    <row r="6407" spans="1:2" x14ac:dyDescent="0.25">
      <c r="A6407">
        <v>803028</v>
      </c>
      <c r="B6407">
        <v>75</v>
      </c>
    </row>
    <row r="6408" spans="1:2" x14ac:dyDescent="0.25">
      <c r="A6408">
        <v>803032</v>
      </c>
      <c r="B6408">
        <v>74</v>
      </c>
    </row>
    <row r="6409" spans="1:2" x14ac:dyDescent="0.25">
      <c r="A6409">
        <v>803035</v>
      </c>
      <c r="B6409">
        <v>76</v>
      </c>
    </row>
    <row r="6410" spans="1:2" x14ac:dyDescent="0.25">
      <c r="A6410">
        <v>803039</v>
      </c>
      <c r="B6410">
        <v>71</v>
      </c>
    </row>
    <row r="6411" spans="1:2" x14ac:dyDescent="0.25">
      <c r="A6411">
        <v>803045</v>
      </c>
      <c r="B6411">
        <v>76</v>
      </c>
    </row>
    <row r="6412" spans="1:2" x14ac:dyDescent="0.25">
      <c r="A6412">
        <v>803062</v>
      </c>
      <c r="B6412">
        <v>74</v>
      </c>
    </row>
    <row r="6413" spans="1:2" x14ac:dyDescent="0.25">
      <c r="A6413">
        <v>803068</v>
      </c>
      <c r="B6413">
        <v>72</v>
      </c>
    </row>
    <row r="6414" spans="1:2" x14ac:dyDescent="0.25">
      <c r="A6414">
        <v>803070</v>
      </c>
      <c r="B6414">
        <v>73</v>
      </c>
    </row>
    <row r="6415" spans="1:2" x14ac:dyDescent="0.25">
      <c r="A6415">
        <v>803085</v>
      </c>
      <c r="B6415">
        <v>72</v>
      </c>
    </row>
    <row r="6416" spans="1:2" x14ac:dyDescent="0.25">
      <c r="A6416">
        <v>803086</v>
      </c>
      <c r="B6416">
        <v>74</v>
      </c>
    </row>
    <row r="6417" spans="1:2" x14ac:dyDescent="0.25">
      <c r="A6417">
        <v>803088</v>
      </c>
      <c r="B6417">
        <v>75</v>
      </c>
    </row>
    <row r="6418" spans="1:2" x14ac:dyDescent="0.25">
      <c r="A6418">
        <v>803108</v>
      </c>
      <c r="B6418">
        <v>73</v>
      </c>
    </row>
    <row r="6419" spans="1:2" x14ac:dyDescent="0.25">
      <c r="A6419">
        <v>803109</v>
      </c>
      <c r="B6419">
        <v>75</v>
      </c>
    </row>
    <row r="6420" spans="1:2" x14ac:dyDescent="0.25">
      <c r="A6420">
        <v>803122</v>
      </c>
      <c r="B6420">
        <v>71</v>
      </c>
    </row>
    <row r="6421" spans="1:2" x14ac:dyDescent="0.25">
      <c r="A6421">
        <v>803125</v>
      </c>
      <c r="B6421">
        <v>70</v>
      </c>
    </row>
    <row r="6422" spans="1:2" x14ac:dyDescent="0.25">
      <c r="A6422">
        <v>803126</v>
      </c>
      <c r="B6422">
        <v>72</v>
      </c>
    </row>
    <row r="6423" spans="1:2" x14ac:dyDescent="0.25">
      <c r="A6423">
        <v>803128</v>
      </c>
      <c r="B6423">
        <v>73</v>
      </c>
    </row>
    <row r="6424" spans="1:2" x14ac:dyDescent="0.25">
      <c r="A6424">
        <v>803129</v>
      </c>
      <c r="B6424">
        <v>73</v>
      </c>
    </row>
    <row r="6425" spans="1:2" x14ac:dyDescent="0.25">
      <c r="A6425">
        <v>803135</v>
      </c>
      <c r="B6425">
        <v>76</v>
      </c>
    </row>
    <row r="6426" spans="1:2" x14ac:dyDescent="0.25">
      <c r="A6426">
        <v>803138</v>
      </c>
      <c r="B6426">
        <v>73</v>
      </c>
    </row>
    <row r="6427" spans="1:2" x14ac:dyDescent="0.25">
      <c r="A6427">
        <v>803141</v>
      </c>
      <c r="B6427">
        <v>75</v>
      </c>
    </row>
    <row r="6428" spans="1:2" x14ac:dyDescent="0.25">
      <c r="A6428">
        <v>803143</v>
      </c>
      <c r="B6428">
        <v>74</v>
      </c>
    </row>
    <row r="6429" spans="1:2" x14ac:dyDescent="0.25">
      <c r="A6429">
        <v>803167</v>
      </c>
      <c r="B6429">
        <v>74</v>
      </c>
    </row>
    <row r="6430" spans="1:2" x14ac:dyDescent="0.25">
      <c r="A6430">
        <v>803170</v>
      </c>
      <c r="B6430">
        <v>69</v>
      </c>
    </row>
    <row r="6431" spans="1:2" x14ac:dyDescent="0.25">
      <c r="A6431">
        <v>803177</v>
      </c>
      <c r="B6431">
        <v>74</v>
      </c>
    </row>
    <row r="6432" spans="1:2" x14ac:dyDescent="0.25">
      <c r="A6432">
        <v>803178</v>
      </c>
      <c r="B6432">
        <v>73</v>
      </c>
    </row>
    <row r="6433" spans="1:2" x14ac:dyDescent="0.25">
      <c r="A6433">
        <v>803182</v>
      </c>
      <c r="B6433">
        <v>76</v>
      </c>
    </row>
    <row r="6434" spans="1:2" x14ac:dyDescent="0.25">
      <c r="A6434">
        <v>803183</v>
      </c>
      <c r="B6434">
        <v>74</v>
      </c>
    </row>
    <row r="6435" spans="1:2" x14ac:dyDescent="0.25">
      <c r="A6435">
        <v>803185</v>
      </c>
      <c r="B6435">
        <v>75</v>
      </c>
    </row>
    <row r="6436" spans="1:2" x14ac:dyDescent="0.25">
      <c r="A6436">
        <v>803189</v>
      </c>
      <c r="B6436">
        <v>72</v>
      </c>
    </row>
    <row r="6437" spans="1:2" x14ac:dyDescent="0.25">
      <c r="A6437">
        <v>803190</v>
      </c>
      <c r="B6437">
        <v>78</v>
      </c>
    </row>
    <row r="6438" spans="1:2" x14ac:dyDescent="0.25">
      <c r="A6438">
        <v>803197</v>
      </c>
      <c r="B6438">
        <v>74</v>
      </c>
    </row>
    <row r="6439" spans="1:2" x14ac:dyDescent="0.25">
      <c r="A6439">
        <v>803243</v>
      </c>
      <c r="B6439">
        <v>72</v>
      </c>
    </row>
    <row r="6440" spans="1:2" x14ac:dyDescent="0.25">
      <c r="A6440">
        <v>803244</v>
      </c>
      <c r="B6440">
        <v>73</v>
      </c>
    </row>
    <row r="6441" spans="1:2" x14ac:dyDescent="0.25">
      <c r="A6441">
        <v>803246</v>
      </c>
      <c r="B6441">
        <v>73</v>
      </c>
    </row>
    <row r="6442" spans="1:2" x14ac:dyDescent="0.25">
      <c r="A6442">
        <v>803247</v>
      </c>
      <c r="B6442">
        <v>72</v>
      </c>
    </row>
    <row r="6443" spans="1:2" x14ac:dyDescent="0.25">
      <c r="A6443">
        <v>803248</v>
      </c>
      <c r="B6443">
        <v>71</v>
      </c>
    </row>
    <row r="6444" spans="1:2" x14ac:dyDescent="0.25">
      <c r="A6444">
        <v>803250</v>
      </c>
      <c r="B6444">
        <v>74</v>
      </c>
    </row>
    <row r="6445" spans="1:2" x14ac:dyDescent="0.25">
      <c r="A6445">
        <v>803251</v>
      </c>
      <c r="B6445">
        <v>74</v>
      </c>
    </row>
    <row r="6446" spans="1:2" x14ac:dyDescent="0.25">
      <c r="A6446">
        <v>803252</v>
      </c>
      <c r="B6446">
        <v>74</v>
      </c>
    </row>
    <row r="6447" spans="1:2" x14ac:dyDescent="0.25">
      <c r="A6447">
        <v>803262</v>
      </c>
      <c r="B6447">
        <v>74</v>
      </c>
    </row>
    <row r="6448" spans="1:2" x14ac:dyDescent="0.25">
      <c r="A6448">
        <v>803271</v>
      </c>
      <c r="B6448">
        <v>75</v>
      </c>
    </row>
    <row r="6449" spans="1:2" x14ac:dyDescent="0.25">
      <c r="A6449">
        <v>803272</v>
      </c>
      <c r="B6449">
        <v>72</v>
      </c>
    </row>
    <row r="6450" spans="1:2" x14ac:dyDescent="0.25">
      <c r="A6450">
        <v>803273</v>
      </c>
      <c r="B6450">
        <v>71</v>
      </c>
    </row>
    <row r="6451" spans="1:2" x14ac:dyDescent="0.25">
      <c r="A6451">
        <v>803276</v>
      </c>
      <c r="B6451">
        <v>74</v>
      </c>
    </row>
    <row r="6452" spans="1:2" x14ac:dyDescent="0.25">
      <c r="A6452">
        <v>803283</v>
      </c>
      <c r="B6452">
        <v>75</v>
      </c>
    </row>
    <row r="6453" spans="1:2" x14ac:dyDescent="0.25">
      <c r="A6453">
        <v>803284</v>
      </c>
      <c r="B6453">
        <v>74</v>
      </c>
    </row>
    <row r="6454" spans="1:2" x14ac:dyDescent="0.25">
      <c r="A6454">
        <v>803286</v>
      </c>
      <c r="B6454">
        <v>78</v>
      </c>
    </row>
    <row r="6455" spans="1:2" x14ac:dyDescent="0.25">
      <c r="A6455">
        <v>803289</v>
      </c>
      <c r="B6455">
        <v>77</v>
      </c>
    </row>
    <row r="6456" spans="1:2" x14ac:dyDescent="0.25">
      <c r="A6456">
        <v>803291</v>
      </c>
      <c r="B6456">
        <v>74</v>
      </c>
    </row>
    <row r="6457" spans="1:2" x14ac:dyDescent="0.25">
      <c r="A6457">
        <v>803292</v>
      </c>
      <c r="B6457">
        <v>77</v>
      </c>
    </row>
    <row r="6458" spans="1:2" x14ac:dyDescent="0.25">
      <c r="A6458">
        <v>803294</v>
      </c>
      <c r="B6458">
        <v>75</v>
      </c>
    </row>
    <row r="6459" spans="1:2" x14ac:dyDescent="0.25">
      <c r="A6459">
        <v>803299</v>
      </c>
      <c r="B6459">
        <v>72</v>
      </c>
    </row>
    <row r="6460" spans="1:2" x14ac:dyDescent="0.25">
      <c r="A6460">
        <v>803303</v>
      </c>
      <c r="B6460">
        <v>75</v>
      </c>
    </row>
    <row r="6461" spans="1:2" x14ac:dyDescent="0.25">
      <c r="A6461">
        <v>803335</v>
      </c>
      <c r="B6461">
        <v>77</v>
      </c>
    </row>
    <row r="6462" spans="1:2" x14ac:dyDescent="0.25">
      <c r="A6462">
        <v>803349</v>
      </c>
      <c r="B6462">
        <v>70</v>
      </c>
    </row>
    <row r="6463" spans="1:2" x14ac:dyDescent="0.25">
      <c r="A6463">
        <v>803356</v>
      </c>
      <c r="B6463">
        <v>75</v>
      </c>
    </row>
    <row r="6464" spans="1:2" x14ac:dyDescent="0.25">
      <c r="A6464">
        <v>803361</v>
      </c>
      <c r="B6464">
        <v>73</v>
      </c>
    </row>
    <row r="6465" spans="1:2" x14ac:dyDescent="0.25">
      <c r="A6465">
        <v>803366</v>
      </c>
      <c r="B6465">
        <v>74</v>
      </c>
    </row>
    <row r="6466" spans="1:2" x14ac:dyDescent="0.25">
      <c r="A6466">
        <v>803368</v>
      </c>
      <c r="B6466">
        <v>73</v>
      </c>
    </row>
    <row r="6467" spans="1:2" x14ac:dyDescent="0.25">
      <c r="A6467">
        <v>803369</v>
      </c>
      <c r="B6467">
        <v>74</v>
      </c>
    </row>
    <row r="6468" spans="1:2" x14ac:dyDescent="0.25">
      <c r="A6468">
        <v>803370</v>
      </c>
      <c r="B6468">
        <v>73</v>
      </c>
    </row>
    <row r="6469" spans="1:2" x14ac:dyDescent="0.25">
      <c r="A6469">
        <v>803372</v>
      </c>
      <c r="B6469">
        <v>73</v>
      </c>
    </row>
    <row r="6470" spans="1:2" x14ac:dyDescent="0.25">
      <c r="A6470">
        <v>803373</v>
      </c>
      <c r="B6470">
        <v>70</v>
      </c>
    </row>
    <row r="6471" spans="1:2" x14ac:dyDescent="0.25">
      <c r="A6471">
        <v>803374</v>
      </c>
      <c r="B6471">
        <v>72</v>
      </c>
    </row>
    <row r="6472" spans="1:2" x14ac:dyDescent="0.25">
      <c r="A6472">
        <v>803404</v>
      </c>
      <c r="B6472">
        <v>76</v>
      </c>
    </row>
    <row r="6473" spans="1:2" x14ac:dyDescent="0.25">
      <c r="A6473">
        <v>803405</v>
      </c>
      <c r="B6473">
        <v>75</v>
      </c>
    </row>
    <row r="6474" spans="1:2" x14ac:dyDescent="0.25">
      <c r="A6474">
        <v>803409</v>
      </c>
      <c r="B6474">
        <v>69</v>
      </c>
    </row>
    <row r="6475" spans="1:2" x14ac:dyDescent="0.25">
      <c r="A6475">
        <v>803424</v>
      </c>
      <c r="B6475">
        <v>74</v>
      </c>
    </row>
    <row r="6476" spans="1:2" x14ac:dyDescent="0.25">
      <c r="A6476">
        <v>803425</v>
      </c>
      <c r="B6476">
        <v>72</v>
      </c>
    </row>
    <row r="6477" spans="1:2" x14ac:dyDescent="0.25">
      <c r="A6477">
        <v>803427</v>
      </c>
      <c r="B6477">
        <v>75</v>
      </c>
    </row>
    <row r="6478" spans="1:2" x14ac:dyDescent="0.25">
      <c r="A6478">
        <v>803540</v>
      </c>
      <c r="B6478">
        <v>75</v>
      </c>
    </row>
    <row r="6479" spans="1:2" x14ac:dyDescent="0.25">
      <c r="A6479">
        <v>803562</v>
      </c>
      <c r="B6479">
        <v>75</v>
      </c>
    </row>
    <row r="6480" spans="1:2" x14ac:dyDescent="0.25">
      <c r="A6480">
        <v>803596</v>
      </c>
      <c r="B6480">
        <v>73</v>
      </c>
    </row>
    <row r="6481" spans="1:2" x14ac:dyDescent="0.25">
      <c r="A6481">
        <v>803613</v>
      </c>
      <c r="B6481">
        <v>73</v>
      </c>
    </row>
    <row r="6482" spans="1:2" x14ac:dyDescent="0.25">
      <c r="A6482">
        <v>803641</v>
      </c>
      <c r="B6482">
        <v>74</v>
      </c>
    </row>
    <row r="6483" spans="1:2" x14ac:dyDescent="0.25">
      <c r="A6483">
        <v>803680</v>
      </c>
      <c r="B6483">
        <v>72</v>
      </c>
    </row>
    <row r="6484" spans="1:2" x14ac:dyDescent="0.25">
      <c r="A6484">
        <v>803688</v>
      </c>
      <c r="B6484">
        <v>75</v>
      </c>
    </row>
    <row r="6485" spans="1:2" x14ac:dyDescent="0.25">
      <c r="A6485">
        <v>803705</v>
      </c>
      <c r="B6485">
        <v>76</v>
      </c>
    </row>
    <row r="6486" spans="1:2" x14ac:dyDescent="0.25">
      <c r="A6486">
        <v>803833</v>
      </c>
      <c r="B6486">
        <v>80</v>
      </c>
    </row>
    <row r="6487" spans="1:2" x14ac:dyDescent="0.25">
      <c r="A6487">
        <v>803881</v>
      </c>
      <c r="B6487">
        <v>73</v>
      </c>
    </row>
    <row r="6488" spans="1:2" x14ac:dyDescent="0.25">
      <c r="A6488">
        <v>803913</v>
      </c>
      <c r="B6488">
        <v>74</v>
      </c>
    </row>
    <row r="6489" spans="1:2" x14ac:dyDescent="0.25">
      <c r="A6489">
        <v>804082</v>
      </c>
      <c r="B6489">
        <v>76</v>
      </c>
    </row>
    <row r="6490" spans="1:2" x14ac:dyDescent="0.25">
      <c r="A6490">
        <v>804083</v>
      </c>
      <c r="B6490">
        <v>73</v>
      </c>
    </row>
    <row r="6491" spans="1:2" x14ac:dyDescent="0.25">
      <c r="A6491">
        <v>804111</v>
      </c>
      <c r="B6491">
        <v>75</v>
      </c>
    </row>
    <row r="6492" spans="1:2" x14ac:dyDescent="0.25">
      <c r="A6492">
        <v>804112</v>
      </c>
      <c r="B6492">
        <v>74</v>
      </c>
    </row>
    <row r="6493" spans="1:2" x14ac:dyDescent="0.25">
      <c r="A6493">
        <v>804113</v>
      </c>
      <c r="B6493">
        <v>76</v>
      </c>
    </row>
    <row r="6494" spans="1:2" x14ac:dyDescent="0.25">
      <c r="A6494">
        <v>804116</v>
      </c>
      <c r="B6494">
        <v>73</v>
      </c>
    </row>
    <row r="6495" spans="1:2" x14ac:dyDescent="0.25">
      <c r="A6495">
        <v>804159</v>
      </c>
      <c r="B6495">
        <v>72</v>
      </c>
    </row>
    <row r="6496" spans="1:2" x14ac:dyDescent="0.25">
      <c r="A6496">
        <v>804164</v>
      </c>
      <c r="B6496">
        <v>72</v>
      </c>
    </row>
    <row r="6497" spans="1:2" x14ac:dyDescent="0.25">
      <c r="A6497">
        <v>804248</v>
      </c>
      <c r="B6497">
        <v>75</v>
      </c>
    </row>
    <row r="6498" spans="1:2" x14ac:dyDescent="0.25">
      <c r="A6498">
        <v>804249</v>
      </c>
      <c r="B6498">
        <v>73</v>
      </c>
    </row>
    <row r="6499" spans="1:2" x14ac:dyDescent="0.25">
      <c r="A6499">
        <v>804254</v>
      </c>
      <c r="B6499">
        <v>72</v>
      </c>
    </row>
    <row r="6500" spans="1:2" x14ac:dyDescent="0.25">
      <c r="A6500">
        <v>804255</v>
      </c>
      <c r="B6500">
        <v>79</v>
      </c>
    </row>
    <row r="6501" spans="1:2" x14ac:dyDescent="0.25">
      <c r="A6501">
        <v>804265</v>
      </c>
      <c r="B6501">
        <v>74</v>
      </c>
    </row>
    <row r="6502" spans="1:2" x14ac:dyDescent="0.25">
      <c r="A6502">
        <v>804267</v>
      </c>
      <c r="B6502">
        <v>75</v>
      </c>
    </row>
    <row r="6503" spans="1:2" x14ac:dyDescent="0.25">
      <c r="A6503">
        <v>804295</v>
      </c>
      <c r="B6503">
        <v>74</v>
      </c>
    </row>
    <row r="6504" spans="1:2" x14ac:dyDescent="0.25">
      <c r="A6504">
        <v>804418</v>
      </c>
      <c r="B6504">
        <v>74</v>
      </c>
    </row>
    <row r="6505" spans="1:2" x14ac:dyDescent="0.25">
      <c r="A6505">
        <v>804447</v>
      </c>
      <c r="B6505">
        <v>74</v>
      </c>
    </row>
    <row r="6506" spans="1:2" x14ac:dyDescent="0.25">
      <c r="A6506">
        <v>804448</v>
      </c>
      <c r="B6506">
        <v>70</v>
      </c>
    </row>
    <row r="6507" spans="1:2" x14ac:dyDescent="0.25">
      <c r="A6507">
        <v>804467</v>
      </c>
      <c r="B6507">
        <v>75</v>
      </c>
    </row>
    <row r="6508" spans="1:2" x14ac:dyDescent="0.25">
      <c r="A6508">
        <v>804500</v>
      </c>
      <c r="B6508">
        <v>73</v>
      </c>
    </row>
    <row r="6509" spans="1:2" x14ac:dyDescent="0.25">
      <c r="A6509">
        <v>804502</v>
      </c>
      <c r="B6509">
        <v>73</v>
      </c>
    </row>
    <row r="6510" spans="1:2" x14ac:dyDescent="0.25">
      <c r="A6510">
        <v>804509</v>
      </c>
      <c r="B6510">
        <v>75</v>
      </c>
    </row>
    <row r="6511" spans="1:2" x14ac:dyDescent="0.25">
      <c r="A6511">
        <v>804512</v>
      </c>
      <c r="B6511">
        <v>73</v>
      </c>
    </row>
    <row r="6512" spans="1:2" x14ac:dyDescent="0.25">
      <c r="A6512">
        <v>804522</v>
      </c>
      <c r="B6512">
        <v>69</v>
      </c>
    </row>
    <row r="6513" spans="1:2" x14ac:dyDescent="0.25">
      <c r="A6513">
        <v>804523</v>
      </c>
      <c r="B6513">
        <v>77</v>
      </c>
    </row>
    <row r="6514" spans="1:2" x14ac:dyDescent="0.25">
      <c r="A6514">
        <v>804526</v>
      </c>
      <c r="B6514">
        <v>74</v>
      </c>
    </row>
    <row r="6515" spans="1:2" x14ac:dyDescent="0.25">
      <c r="A6515">
        <v>804528</v>
      </c>
      <c r="B6515">
        <v>74</v>
      </c>
    </row>
    <row r="6516" spans="1:2" x14ac:dyDescent="0.25">
      <c r="A6516">
        <v>804530</v>
      </c>
      <c r="B6516">
        <v>79</v>
      </c>
    </row>
    <row r="6517" spans="1:2" x14ac:dyDescent="0.25">
      <c r="A6517">
        <v>804534</v>
      </c>
      <c r="B6517">
        <v>70</v>
      </c>
    </row>
    <row r="6518" spans="1:2" x14ac:dyDescent="0.25">
      <c r="A6518">
        <v>804539</v>
      </c>
      <c r="B6518">
        <v>75</v>
      </c>
    </row>
    <row r="6519" spans="1:2" x14ac:dyDescent="0.25">
      <c r="A6519">
        <v>804541</v>
      </c>
      <c r="B6519">
        <v>74</v>
      </c>
    </row>
    <row r="6520" spans="1:2" x14ac:dyDescent="0.25">
      <c r="A6520">
        <v>804542</v>
      </c>
      <c r="B6520">
        <v>73</v>
      </c>
    </row>
    <row r="6521" spans="1:2" x14ac:dyDescent="0.25">
      <c r="A6521">
        <v>804544</v>
      </c>
      <c r="B6521">
        <v>75</v>
      </c>
    </row>
    <row r="6522" spans="1:2" x14ac:dyDescent="0.25">
      <c r="A6522">
        <v>804546</v>
      </c>
      <c r="B6522">
        <v>76</v>
      </c>
    </row>
    <row r="6523" spans="1:2" x14ac:dyDescent="0.25">
      <c r="A6523">
        <v>804549</v>
      </c>
      <c r="B6523">
        <v>75</v>
      </c>
    </row>
    <row r="6524" spans="1:2" x14ac:dyDescent="0.25">
      <c r="A6524">
        <v>804556</v>
      </c>
      <c r="B6524">
        <v>75</v>
      </c>
    </row>
    <row r="6525" spans="1:2" x14ac:dyDescent="0.25">
      <c r="A6525">
        <v>804571</v>
      </c>
      <c r="B6525">
        <v>73</v>
      </c>
    </row>
    <row r="6526" spans="1:2" x14ac:dyDescent="0.25">
      <c r="A6526">
        <v>804577</v>
      </c>
      <c r="B6526">
        <v>72</v>
      </c>
    </row>
    <row r="6527" spans="1:2" x14ac:dyDescent="0.25">
      <c r="A6527">
        <v>804581</v>
      </c>
      <c r="B6527">
        <v>77</v>
      </c>
    </row>
    <row r="6528" spans="1:2" x14ac:dyDescent="0.25">
      <c r="A6528">
        <v>804582</v>
      </c>
      <c r="B6528">
        <v>76</v>
      </c>
    </row>
    <row r="6529" spans="1:2" x14ac:dyDescent="0.25">
      <c r="A6529">
        <v>804583</v>
      </c>
      <c r="B6529">
        <v>75</v>
      </c>
    </row>
    <row r="6530" spans="1:2" x14ac:dyDescent="0.25">
      <c r="A6530">
        <v>804586</v>
      </c>
      <c r="B6530">
        <v>74</v>
      </c>
    </row>
    <row r="6531" spans="1:2" x14ac:dyDescent="0.25">
      <c r="A6531">
        <v>804587</v>
      </c>
      <c r="B6531">
        <v>77</v>
      </c>
    </row>
    <row r="6532" spans="1:2" x14ac:dyDescent="0.25">
      <c r="A6532">
        <v>804588</v>
      </c>
      <c r="B6532">
        <v>70</v>
      </c>
    </row>
    <row r="6533" spans="1:2" x14ac:dyDescent="0.25">
      <c r="A6533">
        <v>804596</v>
      </c>
      <c r="B6533">
        <v>75</v>
      </c>
    </row>
    <row r="6534" spans="1:2" x14ac:dyDescent="0.25">
      <c r="A6534">
        <v>804601</v>
      </c>
      <c r="B6534">
        <v>75</v>
      </c>
    </row>
    <row r="6535" spans="1:2" x14ac:dyDescent="0.25">
      <c r="A6535">
        <v>804607</v>
      </c>
      <c r="B6535">
        <v>77</v>
      </c>
    </row>
    <row r="6536" spans="1:2" x14ac:dyDescent="0.25">
      <c r="A6536">
        <v>804613</v>
      </c>
      <c r="B6536">
        <v>72</v>
      </c>
    </row>
    <row r="6537" spans="1:2" x14ac:dyDescent="0.25">
      <c r="A6537">
        <v>804619</v>
      </c>
      <c r="B6537">
        <v>77</v>
      </c>
    </row>
    <row r="6538" spans="1:2" x14ac:dyDescent="0.25">
      <c r="A6538">
        <v>804620</v>
      </c>
      <c r="B6538">
        <v>75</v>
      </c>
    </row>
    <row r="6539" spans="1:2" x14ac:dyDescent="0.25">
      <c r="A6539">
        <v>804623</v>
      </c>
      <c r="B6539">
        <v>75</v>
      </c>
    </row>
    <row r="6540" spans="1:2" x14ac:dyDescent="0.25">
      <c r="A6540">
        <v>804627</v>
      </c>
      <c r="B6540">
        <v>75</v>
      </c>
    </row>
    <row r="6541" spans="1:2" x14ac:dyDescent="0.25">
      <c r="A6541">
        <v>804628</v>
      </c>
      <c r="B6541">
        <v>75</v>
      </c>
    </row>
    <row r="6542" spans="1:2" x14ac:dyDescent="0.25">
      <c r="A6542">
        <v>804636</v>
      </c>
      <c r="B6542">
        <v>73</v>
      </c>
    </row>
    <row r="6543" spans="1:2" x14ac:dyDescent="0.25">
      <c r="A6543">
        <v>804644</v>
      </c>
      <c r="B6543">
        <v>73</v>
      </c>
    </row>
    <row r="6544" spans="1:2" x14ac:dyDescent="0.25">
      <c r="A6544">
        <v>804646</v>
      </c>
      <c r="B6544">
        <v>72</v>
      </c>
    </row>
    <row r="6545" spans="1:2" x14ac:dyDescent="0.25">
      <c r="A6545">
        <v>804647</v>
      </c>
      <c r="B6545">
        <v>76</v>
      </c>
    </row>
    <row r="6546" spans="1:2" x14ac:dyDescent="0.25">
      <c r="A6546">
        <v>804657</v>
      </c>
      <c r="B6546">
        <v>73</v>
      </c>
    </row>
    <row r="6547" spans="1:2" x14ac:dyDescent="0.25">
      <c r="A6547">
        <v>804663</v>
      </c>
      <c r="B6547">
        <v>75</v>
      </c>
    </row>
    <row r="6548" spans="1:2" x14ac:dyDescent="0.25">
      <c r="A6548">
        <v>804665</v>
      </c>
      <c r="B6548">
        <v>74</v>
      </c>
    </row>
    <row r="6549" spans="1:2" x14ac:dyDescent="0.25">
      <c r="A6549">
        <v>804667</v>
      </c>
      <c r="B6549">
        <v>76</v>
      </c>
    </row>
    <row r="6550" spans="1:2" x14ac:dyDescent="0.25">
      <c r="A6550">
        <v>804670</v>
      </c>
      <c r="B6550">
        <v>72</v>
      </c>
    </row>
    <row r="6551" spans="1:2" x14ac:dyDescent="0.25">
      <c r="A6551">
        <v>804671</v>
      </c>
      <c r="B6551">
        <v>76</v>
      </c>
    </row>
    <row r="6552" spans="1:2" x14ac:dyDescent="0.25">
      <c r="A6552">
        <v>804673</v>
      </c>
      <c r="B6552">
        <v>77</v>
      </c>
    </row>
    <row r="6553" spans="1:2" x14ac:dyDescent="0.25">
      <c r="A6553">
        <v>804679</v>
      </c>
      <c r="B6553">
        <v>74</v>
      </c>
    </row>
    <row r="6554" spans="1:2" x14ac:dyDescent="0.25">
      <c r="A6554">
        <v>804680</v>
      </c>
      <c r="B6554">
        <v>73</v>
      </c>
    </row>
    <row r="6555" spans="1:2" x14ac:dyDescent="0.25">
      <c r="A6555">
        <v>804681</v>
      </c>
      <c r="B6555">
        <v>74</v>
      </c>
    </row>
    <row r="6556" spans="1:2" x14ac:dyDescent="0.25">
      <c r="A6556">
        <v>804694</v>
      </c>
      <c r="B6556">
        <v>71</v>
      </c>
    </row>
    <row r="6557" spans="1:2" x14ac:dyDescent="0.25">
      <c r="A6557">
        <v>804698</v>
      </c>
      <c r="B6557">
        <v>75</v>
      </c>
    </row>
    <row r="6558" spans="1:2" x14ac:dyDescent="0.25">
      <c r="A6558">
        <v>804704</v>
      </c>
      <c r="B6558">
        <v>74</v>
      </c>
    </row>
    <row r="6559" spans="1:2" x14ac:dyDescent="0.25">
      <c r="A6559">
        <v>804705</v>
      </c>
      <c r="B6559">
        <v>73</v>
      </c>
    </row>
    <row r="6560" spans="1:2" x14ac:dyDescent="0.25">
      <c r="A6560">
        <v>804706</v>
      </c>
      <c r="B6560">
        <v>76</v>
      </c>
    </row>
    <row r="6561" spans="1:2" x14ac:dyDescent="0.25">
      <c r="A6561">
        <v>804711</v>
      </c>
      <c r="B6561">
        <v>76</v>
      </c>
    </row>
    <row r="6562" spans="1:2" x14ac:dyDescent="0.25">
      <c r="A6562">
        <v>804728</v>
      </c>
      <c r="B6562">
        <v>73</v>
      </c>
    </row>
    <row r="6563" spans="1:2" x14ac:dyDescent="0.25">
      <c r="A6563">
        <v>804738</v>
      </c>
      <c r="B6563">
        <v>75</v>
      </c>
    </row>
    <row r="6564" spans="1:2" x14ac:dyDescent="0.25">
      <c r="A6564">
        <v>804741</v>
      </c>
      <c r="B6564">
        <v>76</v>
      </c>
    </row>
    <row r="6565" spans="1:2" x14ac:dyDescent="0.25">
      <c r="A6565">
        <v>804753</v>
      </c>
      <c r="B6565">
        <v>74</v>
      </c>
    </row>
    <row r="6566" spans="1:2" x14ac:dyDescent="0.25">
      <c r="A6566">
        <v>804757</v>
      </c>
      <c r="B6566">
        <v>72</v>
      </c>
    </row>
    <row r="6567" spans="1:2" x14ac:dyDescent="0.25">
      <c r="A6567">
        <v>804794</v>
      </c>
      <c r="B6567">
        <v>75</v>
      </c>
    </row>
    <row r="6568" spans="1:2" x14ac:dyDescent="0.25">
      <c r="A6568">
        <v>804797</v>
      </c>
      <c r="B6568">
        <v>69</v>
      </c>
    </row>
    <row r="6569" spans="1:2" x14ac:dyDescent="0.25">
      <c r="A6569">
        <v>804798</v>
      </c>
      <c r="B6569">
        <v>74</v>
      </c>
    </row>
    <row r="6570" spans="1:2" x14ac:dyDescent="0.25">
      <c r="A6570">
        <v>804801</v>
      </c>
      <c r="B6570">
        <v>76</v>
      </c>
    </row>
    <row r="6571" spans="1:2" x14ac:dyDescent="0.25">
      <c r="A6571">
        <v>804803</v>
      </c>
      <c r="B6571">
        <v>77</v>
      </c>
    </row>
    <row r="6572" spans="1:2" x14ac:dyDescent="0.25">
      <c r="A6572">
        <v>804805</v>
      </c>
      <c r="B6572">
        <v>73</v>
      </c>
    </row>
    <row r="6573" spans="1:2" x14ac:dyDescent="0.25">
      <c r="A6573">
        <v>804817</v>
      </c>
      <c r="B6573">
        <v>74</v>
      </c>
    </row>
    <row r="6574" spans="1:2" x14ac:dyDescent="0.25">
      <c r="A6574">
        <v>804826</v>
      </c>
      <c r="B6574">
        <v>72</v>
      </c>
    </row>
    <row r="6575" spans="1:2" x14ac:dyDescent="0.25">
      <c r="A6575">
        <v>804835</v>
      </c>
      <c r="B6575">
        <v>74</v>
      </c>
    </row>
    <row r="6576" spans="1:2" x14ac:dyDescent="0.25">
      <c r="A6576">
        <v>804852</v>
      </c>
      <c r="B6576">
        <v>73</v>
      </c>
    </row>
    <row r="6577" spans="1:2" x14ac:dyDescent="0.25">
      <c r="A6577">
        <v>804860</v>
      </c>
      <c r="B6577">
        <v>75</v>
      </c>
    </row>
    <row r="6578" spans="1:2" x14ac:dyDescent="0.25">
      <c r="A6578">
        <v>804866</v>
      </c>
      <c r="B6578">
        <v>75</v>
      </c>
    </row>
    <row r="6579" spans="1:2" x14ac:dyDescent="0.25">
      <c r="A6579">
        <v>804870</v>
      </c>
      <c r="B6579">
        <v>75</v>
      </c>
    </row>
    <row r="6580" spans="1:2" x14ac:dyDescent="0.25">
      <c r="A6580">
        <v>804872</v>
      </c>
      <c r="B6580">
        <v>75</v>
      </c>
    </row>
    <row r="6581" spans="1:2" x14ac:dyDescent="0.25">
      <c r="A6581">
        <v>804873</v>
      </c>
      <c r="B6581">
        <v>74</v>
      </c>
    </row>
    <row r="6582" spans="1:2" x14ac:dyDescent="0.25">
      <c r="A6582">
        <v>804876</v>
      </c>
      <c r="B6582">
        <v>73</v>
      </c>
    </row>
    <row r="6583" spans="1:2" x14ac:dyDescent="0.25">
      <c r="A6583">
        <v>804890</v>
      </c>
      <c r="B6583">
        <v>75</v>
      </c>
    </row>
    <row r="6584" spans="1:2" x14ac:dyDescent="0.25">
      <c r="A6584">
        <v>804892</v>
      </c>
      <c r="B6584">
        <v>75</v>
      </c>
    </row>
    <row r="6585" spans="1:2" x14ac:dyDescent="0.25">
      <c r="A6585">
        <v>804897</v>
      </c>
      <c r="B6585">
        <v>77</v>
      </c>
    </row>
    <row r="6586" spans="1:2" x14ac:dyDescent="0.25">
      <c r="A6586">
        <v>804901</v>
      </c>
      <c r="B6586">
        <v>74</v>
      </c>
    </row>
    <row r="6587" spans="1:2" x14ac:dyDescent="0.25">
      <c r="A6587">
        <v>804903</v>
      </c>
      <c r="B6587">
        <v>70</v>
      </c>
    </row>
    <row r="6588" spans="1:2" x14ac:dyDescent="0.25">
      <c r="A6588">
        <v>804904</v>
      </c>
      <c r="B6588">
        <v>75</v>
      </c>
    </row>
    <row r="6589" spans="1:2" x14ac:dyDescent="0.25">
      <c r="A6589">
        <v>804910</v>
      </c>
      <c r="B6589">
        <v>75</v>
      </c>
    </row>
    <row r="6590" spans="1:2" x14ac:dyDescent="0.25">
      <c r="A6590">
        <v>804912</v>
      </c>
      <c r="B6590">
        <v>74</v>
      </c>
    </row>
    <row r="6591" spans="1:2" x14ac:dyDescent="0.25">
      <c r="A6591">
        <v>804915</v>
      </c>
      <c r="B6591">
        <v>73</v>
      </c>
    </row>
    <row r="6592" spans="1:2" x14ac:dyDescent="0.25">
      <c r="A6592">
        <v>804916</v>
      </c>
      <c r="B6592">
        <v>72</v>
      </c>
    </row>
    <row r="6593" spans="1:2" x14ac:dyDescent="0.25">
      <c r="A6593">
        <v>804922</v>
      </c>
      <c r="B6593">
        <v>72</v>
      </c>
    </row>
    <row r="6594" spans="1:2" x14ac:dyDescent="0.25">
      <c r="A6594">
        <v>804924</v>
      </c>
      <c r="B6594">
        <v>79</v>
      </c>
    </row>
    <row r="6595" spans="1:2" x14ac:dyDescent="0.25">
      <c r="A6595">
        <v>804926</v>
      </c>
      <c r="B6595">
        <v>78</v>
      </c>
    </row>
    <row r="6596" spans="1:2" x14ac:dyDescent="0.25">
      <c r="A6596">
        <v>804931</v>
      </c>
      <c r="B6596">
        <v>73</v>
      </c>
    </row>
    <row r="6597" spans="1:2" x14ac:dyDescent="0.25">
      <c r="A6597">
        <v>804933</v>
      </c>
      <c r="B6597">
        <v>73</v>
      </c>
    </row>
    <row r="6598" spans="1:2" x14ac:dyDescent="0.25">
      <c r="A6598">
        <v>804935</v>
      </c>
      <c r="B6598">
        <v>73</v>
      </c>
    </row>
    <row r="6599" spans="1:2" x14ac:dyDescent="0.25">
      <c r="A6599">
        <v>804940</v>
      </c>
      <c r="B6599">
        <v>76</v>
      </c>
    </row>
    <row r="6600" spans="1:2" x14ac:dyDescent="0.25">
      <c r="A6600">
        <v>804942</v>
      </c>
      <c r="B6600">
        <v>76</v>
      </c>
    </row>
    <row r="6601" spans="1:2" x14ac:dyDescent="0.25">
      <c r="A6601">
        <v>804948</v>
      </c>
      <c r="B6601">
        <v>75</v>
      </c>
    </row>
    <row r="6602" spans="1:2" x14ac:dyDescent="0.25">
      <c r="A6602">
        <v>804966</v>
      </c>
      <c r="B6602">
        <v>72</v>
      </c>
    </row>
    <row r="6603" spans="1:2" x14ac:dyDescent="0.25">
      <c r="A6603">
        <v>804967</v>
      </c>
      <c r="B6603">
        <v>74</v>
      </c>
    </row>
    <row r="6604" spans="1:2" x14ac:dyDescent="0.25">
      <c r="A6604">
        <v>804968</v>
      </c>
      <c r="B6604">
        <v>70</v>
      </c>
    </row>
    <row r="6605" spans="1:2" x14ac:dyDescent="0.25">
      <c r="A6605">
        <v>804969</v>
      </c>
      <c r="B6605">
        <v>73</v>
      </c>
    </row>
    <row r="6606" spans="1:2" x14ac:dyDescent="0.25">
      <c r="A6606">
        <v>804970</v>
      </c>
      <c r="B6606">
        <v>74</v>
      </c>
    </row>
    <row r="6607" spans="1:2" x14ac:dyDescent="0.25">
      <c r="A6607">
        <v>804971</v>
      </c>
      <c r="B6607">
        <v>73</v>
      </c>
    </row>
    <row r="6608" spans="1:2" x14ac:dyDescent="0.25">
      <c r="A6608">
        <v>804972</v>
      </c>
      <c r="B6608">
        <v>73</v>
      </c>
    </row>
    <row r="6609" spans="1:2" x14ac:dyDescent="0.25">
      <c r="A6609">
        <v>804973</v>
      </c>
      <c r="B6609">
        <v>74</v>
      </c>
    </row>
    <row r="6610" spans="1:2" x14ac:dyDescent="0.25">
      <c r="A6610">
        <v>804974</v>
      </c>
      <c r="B6610">
        <v>70</v>
      </c>
    </row>
    <row r="6611" spans="1:2" x14ac:dyDescent="0.25">
      <c r="A6611">
        <v>804975</v>
      </c>
      <c r="B6611">
        <v>77</v>
      </c>
    </row>
    <row r="6612" spans="1:2" x14ac:dyDescent="0.25">
      <c r="A6612">
        <v>804977</v>
      </c>
      <c r="B6612">
        <v>76</v>
      </c>
    </row>
    <row r="6613" spans="1:2" x14ac:dyDescent="0.25">
      <c r="A6613">
        <v>804979</v>
      </c>
      <c r="B6613">
        <v>73</v>
      </c>
    </row>
    <row r="6614" spans="1:2" x14ac:dyDescent="0.25">
      <c r="A6614">
        <v>804985</v>
      </c>
      <c r="B6614">
        <v>74</v>
      </c>
    </row>
    <row r="6615" spans="1:2" x14ac:dyDescent="0.25">
      <c r="A6615">
        <v>804986</v>
      </c>
      <c r="B6615">
        <v>78</v>
      </c>
    </row>
    <row r="6616" spans="1:2" x14ac:dyDescent="0.25">
      <c r="A6616">
        <v>804989</v>
      </c>
      <c r="B6616">
        <v>78</v>
      </c>
    </row>
    <row r="6617" spans="1:2" x14ac:dyDescent="0.25">
      <c r="A6617">
        <v>804992</v>
      </c>
      <c r="B6617">
        <v>75</v>
      </c>
    </row>
    <row r="6618" spans="1:2" x14ac:dyDescent="0.25">
      <c r="A6618">
        <v>805000</v>
      </c>
      <c r="B6618">
        <v>70</v>
      </c>
    </row>
    <row r="6619" spans="1:2" x14ac:dyDescent="0.25">
      <c r="A6619">
        <v>805001</v>
      </c>
      <c r="B6619">
        <v>75</v>
      </c>
    </row>
    <row r="6620" spans="1:2" x14ac:dyDescent="0.25">
      <c r="A6620">
        <v>805003</v>
      </c>
      <c r="B6620">
        <v>74</v>
      </c>
    </row>
    <row r="6621" spans="1:2" x14ac:dyDescent="0.25">
      <c r="A6621">
        <v>805009</v>
      </c>
      <c r="B6621">
        <v>73</v>
      </c>
    </row>
    <row r="6622" spans="1:2" x14ac:dyDescent="0.25">
      <c r="A6622">
        <v>805012</v>
      </c>
      <c r="B6622">
        <v>75</v>
      </c>
    </row>
    <row r="6623" spans="1:2" x14ac:dyDescent="0.25">
      <c r="A6623">
        <v>805013</v>
      </c>
      <c r="B6623">
        <v>73</v>
      </c>
    </row>
    <row r="6624" spans="1:2" x14ac:dyDescent="0.25">
      <c r="A6624">
        <v>805014</v>
      </c>
      <c r="B6624">
        <v>72</v>
      </c>
    </row>
    <row r="6625" spans="1:2" x14ac:dyDescent="0.25">
      <c r="A6625">
        <v>805024</v>
      </c>
      <c r="B6625">
        <v>74</v>
      </c>
    </row>
    <row r="6626" spans="1:2" x14ac:dyDescent="0.25">
      <c r="A6626">
        <v>805028</v>
      </c>
      <c r="B6626">
        <v>72</v>
      </c>
    </row>
    <row r="6627" spans="1:2" x14ac:dyDescent="0.25">
      <c r="A6627">
        <v>805031</v>
      </c>
      <c r="B6627">
        <v>81</v>
      </c>
    </row>
    <row r="6628" spans="1:2" x14ac:dyDescent="0.25">
      <c r="A6628">
        <v>805032</v>
      </c>
      <c r="B6628">
        <v>74</v>
      </c>
    </row>
    <row r="6629" spans="1:2" x14ac:dyDescent="0.25">
      <c r="A6629">
        <v>805041</v>
      </c>
      <c r="B6629">
        <v>72</v>
      </c>
    </row>
    <row r="6630" spans="1:2" x14ac:dyDescent="0.25">
      <c r="A6630">
        <v>805044</v>
      </c>
      <c r="B6630">
        <v>69</v>
      </c>
    </row>
    <row r="6631" spans="1:2" x14ac:dyDescent="0.25">
      <c r="A6631">
        <v>805045</v>
      </c>
      <c r="B6631">
        <v>77</v>
      </c>
    </row>
    <row r="6632" spans="1:2" x14ac:dyDescent="0.25">
      <c r="A6632">
        <v>805046</v>
      </c>
      <c r="B6632">
        <v>71</v>
      </c>
    </row>
    <row r="6633" spans="1:2" x14ac:dyDescent="0.25">
      <c r="A6633">
        <v>805047</v>
      </c>
      <c r="B6633">
        <v>76</v>
      </c>
    </row>
    <row r="6634" spans="1:2" x14ac:dyDescent="0.25">
      <c r="A6634">
        <v>805048</v>
      </c>
      <c r="B6634">
        <v>75</v>
      </c>
    </row>
    <row r="6635" spans="1:2" x14ac:dyDescent="0.25">
      <c r="A6635">
        <v>805049</v>
      </c>
      <c r="B6635">
        <v>74</v>
      </c>
    </row>
    <row r="6636" spans="1:2" x14ac:dyDescent="0.25">
      <c r="A6636">
        <v>805050</v>
      </c>
      <c r="B6636">
        <v>71</v>
      </c>
    </row>
    <row r="6637" spans="1:2" x14ac:dyDescent="0.25">
      <c r="A6637">
        <v>805056</v>
      </c>
      <c r="B6637">
        <v>73</v>
      </c>
    </row>
    <row r="6638" spans="1:2" x14ac:dyDescent="0.25">
      <c r="A6638">
        <v>805059</v>
      </c>
      <c r="B6638">
        <v>70</v>
      </c>
    </row>
    <row r="6639" spans="1:2" x14ac:dyDescent="0.25">
      <c r="A6639">
        <v>805060</v>
      </c>
      <c r="B6639">
        <v>73</v>
      </c>
    </row>
    <row r="6640" spans="1:2" x14ac:dyDescent="0.25">
      <c r="A6640">
        <v>805064</v>
      </c>
      <c r="B6640">
        <v>74</v>
      </c>
    </row>
    <row r="6641" spans="1:2" x14ac:dyDescent="0.25">
      <c r="A6641">
        <v>805065</v>
      </c>
      <c r="B6641">
        <v>77</v>
      </c>
    </row>
    <row r="6642" spans="1:2" x14ac:dyDescent="0.25">
      <c r="A6642">
        <v>805066</v>
      </c>
      <c r="B6642">
        <v>73</v>
      </c>
    </row>
    <row r="6643" spans="1:2" x14ac:dyDescent="0.25">
      <c r="A6643">
        <v>805067</v>
      </c>
      <c r="B6643">
        <v>75</v>
      </c>
    </row>
    <row r="6644" spans="1:2" x14ac:dyDescent="0.25">
      <c r="A6644">
        <v>805068</v>
      </c>
      <c r="B6644">
        <v>73</v>
      </c>
    </row>
    <row r="6645" spans="1:2" x14ac:dyDescent="0.25">
      <c r="A6645">
        <v>805069</v>
      </c>
      <c r="B6645">
        <v>71</v>
      </c>
    </row>
    <row r="6646" spans="1:2" x14ac:dyDescent="0.25">
      <c r="A6646">
        <v>805070</v>
      </c>
      <c r="B6646">
        <v>70</v>
      </c>
    </row>
    <row r="6647" spans="1:2" x14ac:dyDescent="0.25">
      <c r="A6647">
        <v>805071</v>
      </c>
      <c r="B6647">
        <v>74</v>
      </c>
    </row>
    <row r="6648" spans="1:2" x14ac:dyDescent="0.25">
      <c r="A6648">
        <v>805073</v>
      </c>
      <c r="B6648">
        <v>73</v>
      </c>
    </row>
    <row r="6649" spans="1:2" x14ac:dyDescent="0.25">
      <c r="A6649">
        <v>805074</v>
      </c>
      <c r="B6649">
        <v>77</v>
      </c>
    </row>
    <row r="6650" spans="1:2" x14ac:dyDescent="0.25">
      <c r="A6650">
        <v>805076</v>
      </c>
      <c r="B6650">
        <v>76</v>
      </c>
    </row>
    <row r="6651" spans="1:2" x14ac:dyDescent="0.25">
      <c r="A6651">
        <v>805078</v>
      </c>
      <c r="B6651">
        <v>72</v>
      </c>
    </row>
    <row r="6652" spans="1:2" x14ac:dyDescent="0.25">
      <c r="A6652">
        <v>805079</v>
      </c>
      <c r="B6652">
        <v>71</v>
      </c>
    </row>
    <row r="6653" spans="1:2" x14ac:dyDescent="0.25">
      <c r="A6653">
        <v>805083</v>
      </c>
      <c r="B6653">
        <v>73</v>
      </c>
    </row>
    <row r="6654" spans="1:2" x14ac:dyDescent="0.25">
      <c r="A6654">
        <v>805084</v>
      </c>
      <c r="B6654">
        <v>72</v>
      </c>
    </row>
    <row r="6655" spans="1:2" x14ac:dyDescent="0.25">
      <c r="A6655">
        <v>805091</v>
      </c>
      <c r="B6655">
        <v>73</v>
      </c>
    </row>
    <row r="6656" spans="1:2" x14ac:dyDescent="0.25">
      <c r="A6656">
        <v>805093</v>
      </c>
      <c r="B6656">
        <v>73</v>
      </c>
    </row>
    <row r="6657" spans="1:2" x14ac:dyDescent="0.25">
      <c r="A6657">
        <v>805094</v>
      </c>
      <c r="B6657">
        <v>75</v>
      </c>
    </row>
    <row r="6658" spans="1:2" x14ac:dyDescent="0.25">
      <c r="A6658">
        <v>805095</v>
      </c>
      <c r="B6658">
        <v>74</v>
      </c>
    </row>
    <row r="6659" spans="1:2" x14ac:dyDescent="0.25">
      <c r="A6659">
        <v>805096</v>
      </c>
      <c r="B6659">
        <v>78</v>
      </c>
    </row>
    <row r="6660" spans="1:2" x14ac:dyDescent="0.25">
      <c r="A6660">
        <v>805097</v>
      </c>
      <c r="B6660">
        <v>74</v>
      </c>
    </row>
    <row r="6661" spans="1:2" x14ac:dyDescent="0.25">
      <c r="A6661">
        <v>805098</v>
      </c>
      <c r="B6661">
        <v>74</v>
      </c>
    </row>
    <row r="6662" spans="1:2" x14ac:dyDescent="0.25">
      <c r="A6662">
        <v>805105</v>
      </c>
      <c r="B6662">
        <v>75</v>
      </c>
    </row>
    <row r="6663" spans="1:2" x14ac:dyDescent="0.25">
      <c r="A6663">
        <v>805106</v>
      </c>
      <c r="B6663">
        <v>74</v>
      </c>
    </row>
    <row r="6664" spans="1:2" x14ac:dyDescent="0.25">
      <c r="A6664">
        <v>805107</v>
      </c>
      <c r="B6664">
        <v>73</v>
      </c>
    </row>
    <row r="6665" spans="1:2" x14ac:dyDescent="0.25">
      <c r="A6665">
        <v>805110</v>
      </c>
      <c r="B6665">
        <v>78</v>
      </c>
    </row>
    <row r="6666" spans="1:2" x14ac:dyDescent="0.25">
      <c r="A6666">
        <v>805112</v>
      </c>
      <c r="B6666">
        <v>69</v>
      </c>
    </row>
    <row r="6667" spans="1:2" x14ac:dyDescent="0.25">
      <c r="A6667">
        <v>805113</v>
      </c>
      <c r="B6667">
        <v>73</v>
      </c>
    </row>
    <row r="6668" spans="1:2" x14ac:dyDescent="0.25">
      <c r="A6668">
        <v>805114</v>
      </c>
      <c r="B6668">
        <v>74</v>
      </c>
    </row>
    <row r="6669" spans="1:2" x14ac:dyDescent="0.25">
      <c r="A6669">
        <v>805118</v>
      </c>
      <c r="B6669">
        <v>75</v>
      </c>
    </row>
    <row r="6670" spans="1:2" x14ac:dyDescent="0.25">
      <c r="A6670">
        <v>805119</v>
      </c>
      <c r="B6670">
        <v>73</v>
      </c>
    </row>
    <row r="6671" spans="1:2" x14ac:dyDescent="0.25">
      <c r="A6671">
        <v>805120</v>
      </c>
      <c r="B6671">
        <v>71</v>
      </c>
    </row>
    <row r="6672" spans="1:2" x14ac:dyDescent="0.25">
      <c r="A6672">
        <v>805121</v>
      </c>
      <c r="B6672">
        <v>75</v>
      </c>
    </row>
    <row r="6673" spans="1:2" x14ac:dyDescent="0.25">
      <c r="A6673">
        <v>805122</v>
      </c>
      <c r="B6673">
        <v>71</v>
      </c>
    </row>
    <row r="6674" spans="1:2" x14ac:dyDescent="0.25">
      <c r="A6674">
        <v>805123</v>
      </c>
      <c r="B6674">
        <v>74</v>
      </c>
    </row>
    <row r="6675" spans="1:2" x14ac:dyDescent="0.25">
      <c r="A6675">
        <v>805124</v>
      </c>
      <c r="B6675">
        <v>75</v>
      </c>
    </row>
    <row r="6676" spans="1:2" x14ac:dyDescent="0.25">
      <c r="A6676">
        <v>805128</v>
      </c>
      <c r="B6676">
        <v>74</v>
      </c>
    </row>
    <row r="6677" spans="1:2" x14ac:dyDescent="0.25">
      <c r="A6677">
        <v>805130</v>
      </c>
      <c r="B6677">
        <v>73</v>
      </c>
    </row>
    <row r="6678" spans="1:2" x14ac:dyDescent="0.25">
      <c r="A6678">
        <v>805131</v>
      </c>
      <c r="B6678">
        <v>70</v>
      </c>
    </row>
    <row r="6679" spans="1:2" x14ac:dyDescent="0.25">
      <c r="A6679">
        <v>805133</v>
      </c>
      <c r="B6679">
        <v>72</v>
      </c>
    </row>
    <row r="6680" spans="1:2" x14ac:dyDescent="0.25">
      <c r="A6680">
        <v>805136</v>
      </c>
      <c r="B6680">
        <v>73</v>
      </c>
    </row>
    <row r="6681" spans="1:2" x14ac:dyDescent="0.25">
      <c r="A6681">
        <v>805144</v>
      </c>
      <c r="B6681">
        <v>75</v>
      </c>
    </row>
    <row r="6682" spans="1:2" x14ac:dyDescent="0.25">
      <c r="A6682">
        <v>805149</v>
      </c>
      <c r="B6682">
        <v>70</v>
      </c>
    </row>
    <row r="6683" spans="1:2" x14ac:dyDescent="0.25">
      <c r="A6683">
        <v>805155</v>
      </c>
      <c r="B6683">
        <v>72</v>
      </c>
    </row>
    <row r="6684" spans="1:2" x14ac:dyDescent="0.25">
      <c r="A6684">
        <v>805167</v>
      </c>
      <c r="B6684">
        <v>74</v>
      </c>
    </row>
    <row r="6685" spans="1:2" x14ac:dyDescent="0.25">
      <c r="A6685">
        <v>805173</v>
      </c>
      <c r="B6685">
        <v>72</v>
      </c>
    </row>
    <row r="6686" spans="1:2" x14ac:dyDescent="0.25">
      <c r="A6686">
        <v>805175</v>
      </c>
      <c r="B6686">
        <v>73</v>
      </c>
    </row>
    <row r="6687" spans="1:2" x14ac:dyDescent="0.25">
      <c r="A6687">
        <v>805203</v>
      </c>
      <c r="B6687">
        <v>72</v>
      </c>
    </row>
    <row r="6688" spans="1:2" x14ac:dyDescent="0.25">
      <c r="A6688">
        <v>805205</v>
      </c>
      <c r="B6688">
        <v>70</v>
      </c>
    </row>
    <row r="6689" spans="1:2" x14ac:dyDescent="0.25">
      <c r="A6689">
        <v>805214</v>
      </c>
      <c r="B6689">
        <v>75</v>
      </c>
    </row>
    <row r="6690" spans="1:2" x14ac:dyDescent="0.25">
      <c r="A6690">
        <v>805215</v>
      </c>
      <c r="B6690">
        <v>80</v>
      </c>
    </row>
    <row r="6691" spans="1:2" x14ac:dyDescent="0.25">
      <c r="A6691">
        <v>805222</v>
      </c>
      <c r="B6691">
        <v>74</v>
      </c>
    </row>
    <row r="6692" spans="1:2" x14ac:dyDescent="0.25">
      <c r="A6692">
        <v>805238</v>
      </c>
      <c r="B6692">
        <v>74</v>
      </c>
    </row>
    <row r="6693" spans="1:2" x14ac:dyDescent="0.25">
      <c r="A6693">
        <v>805243</v>
      </c>
      <c r="B6693">
        <v>73</v>
      </c>
    </row>
    <row r="6694" spans="1:2" x14ac:dyDescent="0.25">
      <c r="A6694">
        <v>805244</v>
      </c>
      <c r="B6694">
        <v>74</v>
      </c>
    </row>
    <row r="6695" spans="1:2" x14ac:dyDescent="0.25">
      <c r="A6695">
        <v>805250</v>
      </c>
      <c r="B6695">
        <v>75</v>
      </c>
    </row>
    <row r="6696" spans="1:2" x14ac:dyDescent="0.25">
      <c r="A6696">
        <v>805251</v>
      </c>
      <c r="B6696">
        <v>75</v>
      </c>
    </row>
    <row r="6697" spans="1:2" x14ac:dyDescent="0.25">
      <c r="A6697">
        <v>805253</v>
      </c>
      <c r="B6697">
        <v>70</v>
      </c>
    </row>
    <row r="6698" spans="1:2" x14ac:dyDescent="0.25">
      <c r="A6698">
        <v>805254</v>
      </c>
      <c r="B6698">
        <v>76</v>
      </c>
    </row>
    <row r="6699" spans="1:2" x14ac:dyDescent="0.25">
      <c r="A6699">
        <v>805255</v>
      </c>
      <c r="B6699">
        <v>75</v>
      </c>
    </row>
    <row r="6700" spans="1:2" x14ac:dyDescent="0.25">
      <c r="A6700">
        <v>805256</v>
      </c>
      <c r="B6700">
        <v>76</v>
      </c>
    </row>
    <row r="6701" spans="1:2" x14ac:dyDescent="0.25">
      <c r="A6701">
        <v>805257</v>
      </c>
      <c r="B6701">
        <v>78</v>
      </c>
    </row>
    <row r="6702" spans="1:2" x14ac:dyDescent="0.25">
      <c r="A6702">
        <v>805258</v>
      </c>
      <c r="B6702">
        <v>78</v>
      </c>
    </row>
    <row r="6703" spans="1:2" x14ac:dyDescent="0.25">
      <c r="A6703">
        <v>805261</v>
      </c>
      <c r="B6703">
        <v>71</v>
      </c>
    </row>
    <row r="6704" spans="1:2" x14ac:dyDescent="0.25">
      <c r="A6704">
        <v>805262</v>
      </c>
      <c r="B6704">
        <v>74</v>
      </c>
    </row>
    <row r="6705" spans="1:2" x14ac:dyDescent="0.25">
      <c r="A6705">
        <v>805264</v>
      </c>
      <c r="B6705">
        <v>77</v>
      </c>
    </row>
    <row r="6706" spans="1:2" x14ac:dyDescent="0.25">
      <c r="A6706">
        <v>805266</v>
      </c>
      <c r="B6706">
        <v>72</v>
      </c>
    </row>
    <row r="6707" spans="1:2" x14ac:dyDescent="0.25">
      <c r="A6707">
        <v>805271</v>
      </c>
      <c r="B6707">
        <v>73</v>
      </c>
    </row>
    <row r="6708" spans="1:2" x14ac:dyDescent="0.25">
      <c r="A6708">
        <v>805272</v>
      </c>
      <c r="B6708">
        <v>75</v>
      </c>
    </row>
    <row r="6709" spans="1:2" x14ac:dyDescent="0.25">
      <c r="A6709">
        <v>805275</v>
      </c>
      <c r="B6709">
        <v>77</v>
      </c>
    </row>
    <row r="6710" spans="1:2" x14ac:dyDescent="0.25">
      <c r="A6710">
        <v>805277</v>
      </c>
      <c r="B6710">
        <v>69</v>
      </c>
    </row>
    <row r="6711" spans="1:2" x14ac:dyDescent="0.25">
      <c r="A6711">
        <v>805279</v>
      </c>
      <c r="B6711">
        <v>81</v>
      </c>
    </row>
    <row r="6712" spans="1:2" x14ac:dyDescent="0.25">
      <c r="A6712">
        <v>805291</v>
      </c>
      <c r="B6712">
        <v>70</v>
      </c>
    </row>
    <row r="6713" spans="1:2" x14ac:dyDescent="0.25">
      <c r="A6713">
        <v>805299</v>
      </c>
      <c r="B6713">
        <v>76</v>
      </c>
    </row>
    <row r="6714" spans="1:2" x14ac:dyDescent="0.25">
      <c r="A6714">
        <v>805302</v>
      </c>
      <c r="B6714">
        <v>73</v>
      </c>
    </row>
    <row r="6715" spans="1:2" x14ac:dyDescent="0.25">
      <c r="A6715">
        <v>805311</v>
      </c>
      <c r="B6715">
        <v>74</v>
      </c>
    </row>
    <row r="6716" spans="1:2" x14ac:dyDescent="0.25">
      <c r="A6716">
        <v>805315</v>
      </c>
      <c r="B6716">
        <v>74</v>
      </c>
    </row>
    <row r="6717" spans="1:2" x14ac:dyDescent="0.25">
      <c r="A6717">
        <v>805317</v>
      </c>
      <c r="B6717">
        <v>73</v>
      </c>
    </row>
    <row r="6718" spans="1:2" x14ac:dyDescent="0.25">
      <c r="A6718">
        <v>805318</v>
      </c>
      <c r="B6718">
        <v>71</v>
      </c>
    </row>
    <row r="6719" spans="1:2" x14ac:dyDescent="0.25">
      <c r="A6719">
        <v>805321</v>
      </c>
      <c r="B6719">
        <v>72</v>
      </c>
    </row>
    <row r="6720" spans="1:2" x14ac:dyDescent="0.25">
      <c r="A6720">
        <v>805324</v>
      </c>
      <c r="B6720">
        <v>81</v>
      </c>
    </row>
    <row r="6721" spans="1:2" x14ac:dyDescent="0.25">
      <c r="A6721">
        <v>805326</v>
      </c>
      <c r="B6721">
        <v>72</v>
      </c>
    </row>
    <row r="6722" spans="1:2" x14ac:dyDescent="0.25">
      <c r="A6722">
        <v>805329</v>
      </c>
      <c r="B6722">
        <v>75</v>
      </c>
    </row>
    <row r="6723" spans="1:2" x14ac:dyDescent="0.25">
      <c r="A6723">
        <v>805336</v>
      </c>
      <c r="B6723">
        <v>72</v>
      </c>
    </row>
    <row r="6724" spans="1:2" x14ac:dyDescent="0.25">
      <c r="A6724">
        <v>805345</v>
      </c>
      <c r="B6724">
        <v>74</v>
      </c>
    </row>
    <row r="6725" spans="1:2" x14ac:dyDescent="0.25">
      <c r="A6725">
        <v>805346</v>
      </c>
      <c r="B6725">
        <v>73</v>
      </c>
    </row>
    <row r="6726" spans="1:2" x14ac:dyDescent="0.25">
      <c r="A6726">
        <v>805362</v>
      </c>
      <c r="B6726">
        <v>76</v>
      </c>
    </row>
    <row r="6727" spans="1:2" x14ac:dyDescent="0.25">
      <c r="A6727">
        <v>805363</v>
      </c>
      <c r="B6727">
        <v>76</v>
      </c>
    </row>
    <row r="6728" spans="1:2" x14ac:dyDescent="0.25">
      <c r="A6728">
        <v>805366</v>
      </c>
      <c r="B6728">
        <v>73</v>
      </c>
    </row>
    <row r="6729" spans="1:2" x14ac:dyDescent="0.25">
      <c r="A6729">
        <v>805368</v>
      </c>
      <c r="B6729">
        <v>72</v>
      </c>
    </row>
    <row r="6730" spans="1:2" x14ac:dyDescent="0.25">
      <c r="A6730">
        <v>805374</v>
      </c>
      <c r="B6730">
        <v>73</v>
      </c>
    </row>
    <row r="6731" spans="1:2" x14ac:dyDescent="0.25">
      <c r="A6731">
        <v>805379</v>
      </c>
      <c r="B6731">
        <v>80</v>
      </c>
    </row>
    <row r="6732" spans="1:2" x14ac:dyDescent="0.25">
      <c r="A6732">
        <v>805381</v>
      </c>
      <c r="B6732">
        <v>70</v>
      </c>
    </row>
    <row r="6733" spans="1:2" x14ac:dyDescent="0.25">
      <c r="A6733">
        <v>805398</v>
      </c>
      <c r="B6733">
        <v>70</v>
      </c>
    </row>
    <row r="6734" spans="1:2" x14ac:dyDescent="0.25">
      <c r="A6734">
        <v>805399</v>
      </c>
      <c r="B6734">
        <v>74</v>
      </c>
    </row>
    <row r="6735" spans="1:2" x14ac:dyDescent="0.25">
      <c r="A6735">
        <v>805400</v>
      </c>
      <c r="B6735">
        <v>72</v>
      </c>
    </row>
    <row r="6736" spans="1:2" x14ac:dyDescent="0.25">
      <c r="A6736">
        <v>805402</v>
      </c>
      <c r="B6736">
        <v>76</v>
      </c>
    </row>
    <row r="6737" spans="1:2" x14ac:dyDescent="0.25">
      <c r="A6737">
        <v>805415</v>
      </c>
      <c r="B6737">
        <v>73</v>
      </c>
    </row>
    <row r="6738" spans="1:2" x14ac:dyDescent="0.25">
      <c r="A6738">
        <v>805417</v>
      </c>
      <c r="B6738">
        <v>75</v>
      </c>
    </row>
    <row r="6739" spans="1:2" x14ac:dyDescent="0.25">
      <c r="A6739">
        <v>805418</v>
      </c>
      <c r="B6739">
        <v>77</v>
      </c>
    </row>
    <row r="6740" spans="1:2" x14ac:dyDescent="0.25">
      <c r="A6740">
        <v>805422</v>
      </c>
      <c r="B6740">
        <v>74</v>
      </c>
    </row>
    <row r="6741" spans="1:2" x14ac:dyDescent="0.25">
      <c r="A6741">
        <v>805427</v>
      </c>
      <c r="B6741">
        <v>75</v>
      </c>
    </row>
    <row r="6742" spans="1:2" x14ac:dyDescent="0.25">
      <c r="A6742">
        <v>805430</v>
      </c>
      <c r="B6742">
        <v>76</v>
      </c>
    </row>
    <row r="6743" spans="1:2" x14ac:dyDescent="0.25">
      <c r="A6743">
        <v>805431</v>
      </c>
      <c r="B6743">
        <v>74</v>
      </c>
    </row>
    <row r="6744" spans="1:2" x14ac:dyDescent="0.25">
      <c r="A6744">
        <v>805432</v>
      </c>
      <c r="B6744">
        <v>73</v>
      </c>
    </row>
    <row r="6745" spans="1:2" x14ac:dyDescent="0.25">
      <c r="A6745">
        <v>805437</v>
      </c>
      <c r="B6745">
        <v>78</v>
      </c>
    </row>
    <row r="6746" spans="1:2" x14ac:dyDescent="0.25">
      <c r="A6746">
        <v>805451</v>
      </c>
      <c r="B6746">
        <v>72</v>
      </c>
    </row>
    <row r="6747" spans="1:2" x14ac:dyDescent="0.25">
      <c r="A6747">
        <v>805453</v>
      </c>
      <c r="B6747">
        <v>74</v>
      </c>
    </row>
    <row r="6748" spans="1:2" x14ac:dyDescent="0.25">
      <c r="A6748">
        <v>805460</v>
      </c>
      <c r="B6748">
        <v>76</v>
      </c>
    </row>
    <row r="6749" spans="1:2" x14ac:dyDescent="0.25">
      <c r="A6749">
        <v>805462</v>
      </c>
      <c r="B6749">
        <v>73</v>
      </c>
    </row>
    <row r="6750" spans="1:2" x14ac:dyDescent="0.25">
      <c r="A6750">
        <v>805469</v>
      </c>
      <c r="B6750">
        <v>73</v>
      </c>
    </row>
    <row r="6751" spans="1:2" x14ac:dyDescent="0.25">
      <c r="A6751">
        <v>805472</v>
      </c>
      <c r="B6751">
        <v>72</v>
      </c>
    </row>
    <row r="6752" spans="1:2" x14ac:dyDescent="0.25">
      <c r="A6752">
        <v>805484</v>
      </c>
      <c r="B6752">
        <v>74</v>
      </c>
    </row>
    <row r="6753" spans="1:2" x14ac:dyDescent="0.25">
      <c r="A6753">
        <v>805505</v>
      </c>
      <c r="B6753">
        <v>73</v>
      </c>
    </row>
    <row r="6754" spans="1:2" x14ac:dyDescent="0.25">
      <c r="A6754">
        <v>805507</v>
      </c>
      <c r="B6754">
        <v>75</v>
      </c>
    </row>
    <row r="6755" spans="1:2" x14ac:dyDescent="0.25">
      <c r="A6755">
        <v>805562</v>
      </c>
      <c r="B6755">
        <v>73</v>
      </c>
    </row>
    <row r="6756" spans="1:2" x14ac:dyDescent="0.25">
      <c r="A6756">
        <v>805611</v>
      </c>
      <c r="B6756">
        <v>77</v>
      </c>
    </row>
    <row r="6757" spans="1:2" x14ac:dyDescent="0.25">
      <c r="A6757">
        <v>805615</v>
      </c>
      <c r="B6757">
        <v>75</v>
      </c>
    </row>
    <row r="6758" spans="1:2" x14ac:dyDescent="0.25">
      <c r="A6758">
        <v>805623</v>
      </c>
      <c r="B6758">
        <v>74</v>
      </c>
    </row>
    <row r="6759" spans="1:2" x14ac:dyDescent="0.25">
      <c r="A6759">
        <v>805634</v>
      </c>
      <c r="B6759">
        <v>75</v>
      </c>
    </row>
    <row r="6760" spans="1:2" x14ac:dyDescent="0.25">
      <c r="A6760">
        <v>805635</v>
      </c>
      <c r="B6760">
        <v>72</v>
      </c>
    </row>
    <row r="6761" spans="1:2" x14ac:dyDescent="0.25">
      <c r="A6761">
        <v>805647</v>
      </c>
      <c r="B6761">
        <v>74</v>
      </c>
    </row>
    <row r="6762" spans="1:2" x14ac:dyDescent="0.25">
      <c r="A6762">
        <v>805658</v>
      </c>
      <c r="B6762">
        <v>74</v>
      </c>
    </row>
    <row r="6763" spans="1:2" x14ac:dyDescent="0.25">
      <c r="A6763">
        <v>805661</v>
      </c>
      <c r="B6763">
        <v>78</v>
      </c>
    </row>
    <row r="6764" spans="1:2" x14ac:dyDescent="0.25">
      <c r="A6764">
        <v>805664</v>
      </c>
      <c r="B6764">
        <v>76</v>
      </c>
    </row>
    <row r="6765" spans="1:2" x14ac:dyDescent="0.25">
      <c r="A6765">
        <v>805673</v>
      </c>
      <c r="B6765">
        <v>77</v>
      </c>
    </row>
    <row r="6766" spans="1:2" x14ac:dyDescent="0.25">
      <c r="A6766">
        <v>805678</v>
      </c>
      <c r="B6766">
        <v>73</v>
      </c>
    </row>
    <row r="6767" spans="1:2" x14ac:dyDescent="0.25">
      <c r="A6767">
        <v>805679</v>
      </c>
      <c r="B6767">
        <v>71</v>
      </c>
    </row>
    <row r="6768" spans="1:2" x14ac:dyDescent="0.25">
      <c r="A6768">
        <v>805681</v>
      </c>
      <c r="B6768">
        <v>72</v>
      </c>
    </row>
    <row r="6769" spans="1:2" x14ac:dyDescent="0.25">
      <c r="A6769">
        <v>805684</v>
      </c>
      <c r="B6769">
        <v>76</v>
      </c>
    </row>
    <row r="6770" spans="1:2" x14ac:dyDescent="0.25">
      <c r="A6770">
        <v>805694</v>
      </c>
      <c r="B6770">
        <v>73</v>
      </c>
    </row>
    <row r="6771" spans="1:2" x14ac:dyDescent="0.25">
      <c r="A6771">
        <v>805696</v>
      </c>
      <c r="B6771">
        <v>74</v>
      </c>
    </row>
    <row r="6772" spans="1:2" x14ac:dyDescent="0.25">
      <c r="A6772">
        <v>805699</v>
      </c>
      <c r="B6772">
        <v>77</v>
      </c>
    </row>
    <row r="6773" spans="1:2" x14ac:dyDescent="0.25">
      <c r="A6773">
        <v>805700</v>
      </c>
      <c r="B6773">
        <v>73</v>
      </c>
    </row>
    <row r="6774" spans="1:2" x14ac:dyDescent="0.25">
      <c r="A6774">
        <v>805702</v>
      </c>
      <c r="B6774">
        <v>73</v>
      </c>
    </row>
    <row r="6775" spans="1:2" x14ac:dyDescent="0.25">
      <c r="A6775">
        <v>805703</v>
      </c>
      <c r="B6775">
        <v>75</v>
      </c>
    </row>
    <row r="6776" spans="1:2" x14ac:dyDescent="0.25">
      <c r="A6776">
        <v>805706</v>
      </c>
      <c r="B6776">
        <v>78</v>
      </c>
    </row>
    <row r="6777" spans="1:2" x14ac:dyDescent="0.25">
      <c r="A6777">
        <v>805707</v>
      </c>
      <c r="B6777">
        <v>73</v>
      </c>
    </row>
    <row r="6778" spans="1:2" x14ac:dyDescent="0.25">
      <c r="A6778">
        <v>805711</v>
      </c>
      <c r="B6778">
        <v>72</v>
      </c>
    </row>
    <row r="6779" spans="1:2" x14ac:dyDescent="0.25">
      <c r="A6779">
        <v>805715</v>
      </c>
      <c r="B6779">
        <v>76</v>
      </c>
    </row>
    <row r="6780" spans="1:2" x14ac:dyDescent="0.25">
      <c r="A6780">
        <v>805722</v>
      </c>
      <c r="B6780">
        <v>74</v>
      </c>
    </row>
    <row r="6781" spans="1:2" x14ac:dyDescent="0.25">
      <c r="A6781">
        <v>805723</v>
      </c>
      <c r="B6781">
        <v>73</v>
      </c>
    </row>
    <row r="6782" spans="1:2" x14ac:dyDescent="0.25">
      <c r="A6782">
        <v>805724</v>
      </c>
      <c r="B6782">
        <v>84</v>
      </c>
    </row>
    <row r="6783" spans="1:2" x14ac:dyDescent="0.25">
      <c r="A6783">
        <v>805725</v>
      </c>
      <c r="B6783">
        <v>74</v>
      </c>
    </row>
    <row r="6784" spans="1:2" x14ac:dyDescent="0.25">
      <c r="A6784">
        <v>805726</v>
      </c>
      <c r="B6784">
        <v>75</v>
      </c>
    </row>
    <row r="6785" spans="1:2" x14ac:dyDescent="0.25">
      <c r="A6785">
        <v>805727</v>
      </c>
      <c r="B6785">
        <v>74</v>
      </c>
    </row>
    <row r="6786" spans="1:2" x14ac:dyDescent="0.25">
      <c r="A6786">
        <v>805728</v>
      </c>
      <c r="B6786">
        <v>74</v>
      </c>
    </row>
    <row r="6787" spans="1:2" x14ac:dyDescent="0.25">
      <c r="A6787">
        <v>805730</v>
      </c>
      <c r="B6787">
        <v>73</v>
      </c>
    </row>
    <row r="6788" spans="1:2" x14ac:dyDescent="0.25">
      <c r="A6788">
        <v>805731</v>
      </c>
      <c r="B6788">
        <v>72</v>
      </c>
    </row>
    <row r="6789" spans="1:2" x14ac:dyDescent="0.25">
      <c r="A6789">
        <v>805732</v>
      </c>
      <c r="B6789">
        <v>74</v>
      </c>
    </row>
    <row r="6790" spans="1:2" x14ac:dyDescent="0.25">
      <c r="A6790">
        <v>805733</v>
      </c>
      <c r="B6790">
        <v>73</v>
      </c>
    </row>
    <row r="6791" spans="1:2" x14ac:dyDescent="0.25">
      <c r="A6791">
        <v>805738</v>
      </c>
      <c r="B6791">
        <v>77</v>
      </c>
    </row>
    <row r="6792" spans="1:2" x14ac:dyDescent="0.25">
      <c r="A6792">
        <v>805739</v>
      </c>
      <c r="B6792">
        <v>75</v>
      </c>
    </row>
    <row r="6793" spans="1:2" x14ac:dyDescent="0.25">
      <c r="A6793">
        <v>805741</v>
      </c>
      <c r="B6793">
        <v>76</v>
      </c>
    </row>
    <row r="6794" spans="1:2" x14ac:dyDescent="0.25">
      <c r="A6794">
        <v>805742</v>
      </c>
      <c r="B6794">
        <v>74</v>
      </c>
    </row>
    <row r="6795" spans="1:2" x14ac:dyDescent="0.25">
      <c r="A6795">
        <v>805749</v>
      </c>
      <c r="B6795">
        <v>72</v>
      </c>
    </row>
    <row r="6796" spans="1:2" x14ac:dyDescent="0.25">
      <c r="A6796">
        <v>805757</v>
      </c>
      <c r="B6796">
        <v>72</v>
      </c>
    </row>
    <row r="6797" spans="1:2" x14ac:dyDescent="0.25">
      <c r="A6797">
        <v>805762</v>
      </c>
      <c r="B6797">
        <v>76</v>
      </c>
    </row>
    <row r="6798" spans="1:2" x14ac:dyDescent="0.25">
      <c r="A6798">
        <v>805769</v>
      </c>
      <c r="B6798">
        <v>75</v>
      </c>
    </row>
    <row r="6799" spans="1:2" x14ac:dyDescent="0.25">
      <c r="A6799">
        <v>805772</v>
      </c>
      <c r="B6799">
        <v>72</v>
      </c>
    </row>
    <row r="6800" spans="1:2" x14ac:dyDescent="0.25">
      <c r="A6800">
        <v>805774</v>
      </c>
      <c r="B6800">
        <v>75</v>
      </c>
    </row>
    <row r="6801" spans="1:2" x14ac:dyDescent="0.25">
      <c r="A6801">
        <v>805776</v>
      </c>
      <c r="B6801">
        <v>72</v>
      </c>
    </row>
    <row r="6802" spans="1:2" x14ac:dyDescent="0.25">
      <c r="A6802">
        <v>805777</v>
      </c>
      <c r="B6802">
        <v>76</v>
      </c>
    </row>
    <row r="6803" spans="1:2" x14ac:dyDescent="0.25">
      <c r="A6803">
        <v>805778</v>
      </c>
      <c r="B6803">
        <v>75</v>
      </c>
    </row>
    <row r="6804" spans="1:2" x14ac:dyDescent="0.25">
      <c r="A6804">
        <v>805780</v>
      </c>
      <c r="B6804">
        <v>72</v>
      </c>
    </row>
    <row r="6805" spans="1:2" x14ac:dyDescent="0.25">
      <c r="A6805">
        <v>805781</v>
      </c>
      <c r="B6805">
        <v>74</v>
      </c>
    </row>
    <row r="6806" spans="1:2" x14ac:dyDescent="0.25">
      <c r="A6806">
        <v>805784</v>
      </c>
      <c r="B6806">
        <v>73</v>
      </c>
    </row>
    <row r="6807" spans="1:2" x14ac:dyDescent="0.25">
      <c r="A6807">
        <v>805787</v>
      </c>
      <c r="B6807">
        <v>73</v>
      </c>
    </row>
    <row r="6808" spans="1:2" x14ac:dyDescent="0.25">
      <c r="A6808">
        <v>805789</v>
      </c>
      <c r="B6808">
        <v>73</v>
      </c>
    </row>
    <row r="6809" spans="1:2" x14ac:dyDescent="0.25">
      <c r="A6809">
        <v>805790</v>
      </c>
      <c r="B6809">
        <v>73</v>
      </c>
    </row>
    <row r="6810" spans="1:2" x14ac:dyDescent="0.25">
      <c r="A6810">
        <v>805792</v>
      </c>
      <c r="B6810">
        <v>75</v>
      </c>
    </row>
    <row r="6811" spans="1:2" x14ac:dyDescent="0.25">
      <c r="A6811">
        <v>805793</v>
      </c>
      <c r="B6811">
        <v>75</v>
      </c>
    </row>
    <row r="6812" spans="1:2" x14ac:dyDescent="0.25">
      <c r="A6812">
        <v>805800</v>
      </c>
      <c r="B6812">
        <v>78</v>
      </c>
    </row>
    <row r="6813" spans="1:2" x14ac:dyDescent="0.25">
      <c r="A6813">
        <v>805806</v>
      </c>
      <c r="B6813">
        <v>79</v>
      </c>
    </row>
    <row r="6814" spans="1:2" x14ac:dyDescent="0.25">
      <c r="A6814">
        <v>805807</v>
      </c>
      <c r="B6814">
        <v>73</v>
      </c>
    </row>
    <row r="6815" spans="1:2" x14ac:dyDescent="0.25">
      <c r="A6815">
        <v>805809</v>
      </c>
      <c r="B6815">
        <v>78</v>
      </c>
    </row>
    <row r="6816" spans="1:2" x14ac:dyDescent="0.25">
      <c r="A6816">
        <v>805812</v>
      </c>
      <c r="B6816">
        <v>73</v>
      </c>
    </row>
    <row r="6817" spans="1:2" x14ac:dyDescent="0.25">
      <c r="A6817">
        <v>805817</v>
      </c>
      <c r="B6817">
        <v>74</v>
      </c>
    </row>
    <row r="6818" spans="1:2" x14ac:dyDescent="0.25">
      <c r="A6818">
        <v>805819</v>
      </c>
      <c r="B6818">
        <v>78</v>
      </c>
    </row>
    <row r="6819" spans="1:2" x14ac:dyDescent="0.25">
      <c r="A6819">
        <v>805823</v>
      </c>
      <c r="B6819">
        <v>75</v>
      </c>
    </row>
    <row r="6820" spans="1:2" x14ac:dyDescent="0.25">
      <c r="A6820">
        <v>805826</v>
      </c>
      <c r="B6820">
        <v>72</v>
      </c>
    </row>
    <row r="6821" spans="1:2" x14ac:dyDescent="0.25">
      <c r="A6821">
        <v>805829</v>
      </c>
      <c r="B6821">
        <v>79</v>
      </c>
    </row>
    <row r="6822" spans="1:2" x14ac:dyDescent="0.25">
      <c r="A6822">
        <v>805832</v>
      </c>
      <c r="B6822">
        <v>74</v>
      </c>
    </row>
    <row r="6823" spans="1:2" x14ac:dyDescent="0.25">
      <c r="A6823">
        <v>805841</v>
      </c>
      <c r="B6823">
        <v>71</v>
      </c>
    </row>
    <row r="6824" spans="1:2" x14ac:dyDescent="0.25">
      <c r="A6824">
        <v>805843</v>
      </c>
      <c r="B6824">
        <v>72</v>
      </c>
    </row>
    <row r="6825" spans="1:2" x14ac:dyDescent="0.25">
      <c r="A6825">
        <v>805847</v>
      </c>
      <c r="B6825">
        <v>76</v>
      </c>
    </row>
    <row r="6826" spans="1:2" x14ac:dyDescent="0.25">
      <c r="A6826">
        <v>805849</v>
      </c>
      <c r="B6826">
        <v>72</v>
      </c>
    </row>
    <row r="6827" spans="1:2" x14ac:dyDescent="0.25">
      <c r="A6827">
        <v>805864</v>
      </c>
      <c r="B6827">
        <v>74</v>
      </c>
    </row>
    <row r="6828" spans="1:2" x14ac:dyDescent="0.25">
      <c r="A6828">
        <v>805866</v>
      </c>
      <c r="B6828">
        <v>75</v>
      </c>
    </row>
    <row r="6829" spans="1:2" x14ac:dyDescent="0.25">
      <c r="A6829">
        <v>805868</v>
      </c>
      <c r="B6829">
        <v>77</v>
      </c>
    </row>
    <row r="6830" spans="1:2" x14ac:dyDescent="0.25">
      <c r="A6830">
        <v>805871</v>
      </c>
      <c r="B6830">
        <v>74</v>
      </c>
    </row>
    <row r="6831" spans="1:2" x14ac:dyDescent="0.25">
      <c r="A6831">
        <v>805872</v>
      </c>
      <c r="B6831">
        <v>75</v>
      </c>
    </row>
    <row r="6832" spans="1:2" x14ac:dyDescent="0.25">
      <c r="A6832">
        <v>805874</v>
      </c>
      <c r="B6832">
        <v>71</v>
      </c>
    </row>
    <row r="6833" spans="1:2" x14ac:dyDescent="0.25">
      <c r="A6833">
        <v>805875</v>
      </c>
      <c r="B6833">
        <v>72</v>
      </c>
    </row>
    <row r="6834" spans="1:2" x14ac:dyDescent="0.25">
      <c r="A6834">
        <v>805879</v>
      </c>
      <c r="B6834">
        <v>77</v>
      </c>
    </row>
    <row r="6835" spans="1:2" x14ac:dyDescent="0.25">
      <c r="A6835">
        <v>805880</v>
      </c>
      <c r="B6835">
        <v>76</v>
      </c>
    </row>
    <row r="6836" spans="1:2" x14ac:dyDescent="0.25">
      <c r="A6836">
        <v>805885</v>
      </c>
      <c r="B6836">
        <v>72</v>
      </c>
    </row>
    <row r="6837" spans="1:2" x14ac:dyDescent="0.25">
      <c r="A6837">
        <v>805888</v>
      </c>
      <c r="B6837">
        <v>70</v>
      </c>
    </row>
    <row r="6838" spans="1:2" x14ac:dyDescent="0.25">
      <c r="A6838">
        <v>805891</v>
      </c>
      <c r="B6838">
        <v>69</v>
      </c>
    </row>
    <row r="6839" spans="1:2" x14ac:dyDescent="0.25">
      <c r="A6839">
        <v>805892</v>
      </c>
      <c r="B6839">
        <v>72</v>
      </c>
    </row>
    <row r="6840" spans="1:2" x14ac:dyDescent="0.25">
      <c r="A6840">
        <v>805894</v>
      </c>
      <c r="B6840">
        <v>76</v>
      </c>
    </row>
    <row r="6841" spans="1:2" x14ac:dyDescent="0.25">
      <c r="A6841">
        <v>805898</v>
      </c>
      <c r="B6841">
        <v>69</v>
      </c>
    </row>
    <row r="6842" spans="1:2" x14ac:dyDescent="0.25">
      <c r="A6842">
        <v>805906</v>
      </c>
      <c r="B6842">
        <v>72</v>
      </c>
    </row>
    <row r="6843" spans="1:2" x14ac:dyDescent="0.25">
      <c r="A6843">
        <v>805921</v>
      </c>
      <c r="B6843">
        <v>74</v>
      </c>
    </row>
    <row r="6844" spans="1:2" x14ac:dyDescent="0.25">
      <c r="A6844">
        <v>805929</v>
      </c>
      <c r="B6844">
        <v>75</v>
      </c>
    </row>
    <row r="6845" spans="1:2" x14ac:dyDescent="0.25">
      <c r="A6845">
        <v>805930</v>
      </c>
      <c r="B6845">
        <v>72</v>
      </c>
    </row>
    <row r="6846" spans="1:2" x14ac:dyDescent="0.25">
      <c r="A6846">
        <v>805940</v>
      </c>
      <c r="B6846">
        <v>78</v>
      </c>
    </row>
    <row r="6847" spans="1:2" x14ac:dyDescent="0.25">
      <c r="A6847">
        <v>805942</v>
      </c>
      <c r="B6847">
        <v>74</v>
      </c>
    </row>
    <row r="6848" spans="1:2" x14ac:dyDescent="0.25">
      <c r="A6848">
        <v>805950</v>
      </c>
      <c r="B6848">
        <v>71</v>
      </c>
    </row>
    <row r="6849" spans="1:2" x14ac:dyDescent="0.25">
      <c r="A6849">
        <v>805955</v>
      </c>
      <c r="B6849">
        <v>74</v>
      </c>
    </row>
    <row r="6850" spans="1:2" x14ac:dyDescent="0.25">
      <c r="A6850">
        <v>805958</v>
      </c>
      <c r="B6850">
        <v>72</v>
      </c>
    </row>
    <row r="6851" spans="1:2" x14ac:dyDescent="0.25">
      <c r="A6851">
        <v>805962</v>
      </c>
      <c r="B6851">
        <v>79</v>
      </c>
    </row>
    <row r="6852" spans="1:2" x14ac:dyDescent="0.25">
      <c r="A6852">
        <v>805965</v>
      </c>
      <c r="B6852">
        <v>76</v>
      </c>
    </row>
    <row r="6853" spans="1:2" x14ac:dyDescent="0.25">
      <c r="A6853">
        <v>805971</v>
      </c>
      <c r="B6853">
        <v>72</v>
      </c>
    </row>
    <row r="6854" spans="1:2" x14ac:dyDescent="0.25">
      <c r="A6854">
        <v>805972</v>
      </c>
      <c r="B6854">
        <v>77</v>
      </c>
    </row>
    <row r="6855" spans="1:2" x14ac:dyDescent="0.25">
      <c r="A6855">
        <v>805975</v>
      </c>
      <c r="B6855">
        <v>73</v>
      </c>
    </row>
    <row r="6856" spans="1:2" x14ac:dyDescent="0.25">
      <c r="A6856">
        <v>805982</v>
      </c>
      <c r="B6856">
        <v>72</v>
      </c>
    </row>
    <row r="6857" spans="1:2" x14ac:dyDescent="0.25">
      <c r="A6857">
        <v>805983</v>
      </c>
      <c r="B6857">
        <v>74</v>
      </c>
    </row>
    <row r="6858" spans="1:2" x14ac:dyDescent="0.25">
      <c r="A6858">
        <v>805984</v>
      </c>
      <c r="B6858">
        <v>73</v>
      </c>
    </row>
    <row r="6859" spans="1:2" x14ac:dyDescent="0.25">
      <c r="A6859">
        <v>805985</v>
      </c>
      <c r="B6859">
        <v>72</v>
      </c>
    </row>
    <row r="6860" spans="1:2" x14ac:dyDescent="0.25">
      <c r="A6860">
        <v>805986</v>
      </c>
      <c r="B6860">
        <v>73</v>
      </c>
    </row>
    <row r="6861" spans="1:2" x14ac:dyDescent="0.25">
      <c r="A6861">
        <v>805987</v>
      </c>
      <c r="B6861">
        <v>74</v>
      </c>
    </row>
    <row r="6862" spans="1:2" x14ac:dyDescent="0.25">
      <c r="A6862">
        <v>805988</v>
      </c>
      <c r="B6862">
        <v>74</v>
      </c>
    </row>
    <row r="6863" spans="1:2" x14ac:dyDescent="0.25">
      <c r="A6863">
        <v>805989</v>
      </c>
      <c r="B6863">
        <v>75</v>
      </c>
    </row>
    <row r="6864" spans="1:2" x14ac:dyDescent="0.25">
      <c r="A6864">
        <v>805990</v>
      </c>
      <c r="B6864">
        <v>78</v>
      </c>
    </row>
    <row r="6865" spans="1:2" x14ac:dyDescent="0.25">
      <c r="A6865">
        <v>805998</v>
      </c>
      <c r="B6865">
        <v>74</v>
      </c>
    </row>
    <row r="6866" spans="1:2" x14ac:dyDescent="0.25">
      <c r="A6866">
        <v>806004</v>
      </c>
      <c r="B6866">
        <v>74</v>
      </c>
    </row>
    <row r="6867" spans="1:2" x14ac:dyDescent="0.25">
      <c r="A6867">
        <v>806010</v>
      </c>
      <c r="B6867">
        <v>76</v>
      </c>
    </row>
    <row r="6868" spans="1:2" x14ac:dyDescent="0.25">
      <c r="A6868">
        <v>806012</v>
      </c>
      <c r="B6868">
        <v>71</v>
      </c>
    </row>
    <row r="6869" spans="1:2" x14ac:dyDescent="0.25">
      <c r="A6869">
        <v>806014</v>
      </c>
      <c r="B6869">
        <v>71</v>
      </c>
    </row>
    <row r="6870" spans="1:2" x14ac:dyDescent="0.25">
      <c r="A6870">
        <v>806015</v>
      </c>
      <c r="B6870">
        <v>75</v>
      </c>
    </row>
    <row r="6871" spans="1:2" x14ac:dyDescent="0.25">
      <c r="A6871">
        <v>806019</v>
      </c>
      <c r="B6871">
        <v>76</v>
      </c>
    </row>
    <row r="6872" spans="1:2" x14ac:dyDescent="0.25">
      <c r="A6872">
        <v>806046</v>
      </c>
      <c r="B6872">
        <v>78</v>
      </c>
    </row>
    <row r="6873" spans="1:2" x14ac:dyDescent="0.25">
      <c r="A6873">
        <v>806054</v>
      </c>
      <c r="B6873">
        <v>77</v>
      </c>
    </row>
    <row r="6874" spans="1:2" x14ac:dyDescent="0.25">
      <c r="A6874">
        <v>806064</v>
      </c>
      <c r="B6874">
        <v>73</v>
      </c>
    </row>
    <row r="6875" spans="1:2" x14ac:dyDescent="0.25">
      <c r="A6875">
        <v>806067</v>
      </c>
      <c r="B6875">
        <v>77</v>
      </c>
    </row>
    <row r="6876" spans="1:2" x14ac:dyDescent="0.25">
      <c r="A6876">
        <v>806075</v>
      </c>
      <c r="B6876">
        <v>76</v>
      </c>
    </row>
    <row r="6877" spans="1:2" x14ac:dyDescent="0.25">
      <c r="A6877">
        <v>806076</v>
      </c>
      <c r="B6877">
        <v>72</v>
      </c>
    </row>
    <row r="6878" spans="1:2" x14ac:dyDescent="0.25">
      <c r="A6878">
        <v>806078</v>
      </c>
      <c r="B6878">
        <v>73</v>
      </c>
    </row>
    <row r="6879" spans="1:2" x14ac:dyDescent="0.25">
      <c r="A6879">
        <v>806081</v>
      </c>
      <c r="B6879">
        <v>73</v>
      </c>
    </row>
    <row r="6880" spans="1:2" x14ac:dyDescent="0.25">
      <c r="A6880">
        <v>806085</v>
      </c>
      <c r="B6880">
        <v>72</v>
      </c>
    </row>
    <row r="6881" spans="1:2" x14ac:dyDescent="0.25">
      <c r="A6881">
        <v>806090</v>
      </c>
      <c r="B6881">
        <v>77</v>
      </c>
    </row>
    <row r="6882" spans="1:2" x14ac:dyDescent="0.25">
      <c r="A6882">
        <v>806094</v>
      </c>
      <c r="B6882">
        <v>74</v>
      </c>
    </row>
    <row r="6883" spans="1:2" x14ac:dyDescent="0.25">
      <c r="A6883">
        <v>806095</v>
      </c>
      <c r="B6883">
        <v>75</v>
      </c>
    </row>
    <row r="6884" spans="1:2" x14ac:dyDescent="0.25">
      <c r="A6884">
        <v>806102</v>
      </c>
      <c r="B6884">
        <v>73</v>
      </c>
    </row>
    <row r="6885" spans="1:2" x14ac:dyDescent="0.25">
      <c r="A6885">
        <v>806103</v>
      </c>
      <c r="B6885">
        <v>75</v>
      </c>
    </row>
    <row r="6886" spans="1:2" x14ac:dyDescent="0.25">
      <c r="A6886">
        <v>806105</v>
      </c>
      <c r="B6886">
        <v>74</v>
      </c>
    </row>
    <row r="6887" spans="1:2" x14ac:dyDescent="0.25">
      <c r="A6887">
        <v>806110</v>
      </c>
      <c r="B6887">
        <v>71</v>
      </c>
    </row>
    <row r="6888" spans="1:2" x14ac:dyDescent="0.25">
      <c r="A6888">
        <v>806112</v>
      </c>
      <c r="B6888">
        <v>81</v>
      </c>
    </row>
    <row r="6889" spans="1:2" x14ac:dyDescent="0.25">
      <c r="A6889">
        <v>806118</v>
      </c>
      <c r="B6889">
        <v>75</v>
      </c>
    </row>
    <row r="6890" spans="1:2" x14ac:dyDescent="0.25">
      <c r="A6890">
        <v>806121</v>
      </c>
      <c r="B6890">
        <v>77</v>
      </c>
    </row>
    <row r="6891" spans="1:2" x14ac:dyDescent="0.25">
      <c r="A6891">
        <v>806139</v>
      </c>
      <c r="B6891">
        <v>75</v>
      </c>
    </row>
    <row r="6892" spans="1:2" x14ac:dyDescent="0.25">
      <c r="A6892">
        <v>806140</v>
      </c>
      <c r="B6892">
        <v>73</v>
      </c>
    </row>
    <row r="6893" spans="1:2" x14ac:dyDescent="0.25">
      <c r="A6893">
        <v>806141</v>
      </c>
      <c r="B6893">
        <v>76</v>
      </c>
    </row>
    <row r="6894" spans="1:2" x14ac:dyDescent="0.25">
      <c r="A6894">
        <v>806148</v>
      </c>
      <c r="B6894">
        <v>68</v>
      </c>
    </row>
    <row r="6895" spans="1:2" x14ac:dyDescent="0.25">
      <c r="A6895">
        <v>806155</v>
      </c>
      <c r="B6895">
        <v>76</v>
      </c>
    </row>
    <row r="6896" spans="1:2" x14ac:dyDescent="0.25">
      <c r="A6896">
        <v>806156</v>
      </c>
      <c r="B6896">
        <v>75</v>
      </c>
    </row>
    <row r="6897" spans="1:2" x14ac:dyDescent="0.25">
      <c r="A6897">
        <v>806163</v>
      </c>
      <c r="B6897">
        <v>74</v>
      </c>
    </row>
    <row r="6898" spans="1:2" x14ac:dyDescent="0.25">
      <c r="A6898">
        <v>806171</v>
      </c>
      <c r="B6898">
        <v>76</v>
      </c>
    </row>
    <row r="6899" spans="1:2" x14ac:dyDescent="0.25">
      <c r="A6899">
        <v>806174</v>
      </c>
      <c r="B6899">
        <v>69</v>
      </c>
    </row>
    <row r="6900" spans="1:2" x14ac:dyDescent="0.25">
      <c r="A6900">
        <v>806175</v>
      </c>
      <c r="B6900">
        <v>77</v>
      </c>
    </row>
    <row r="6901" spans="1:2" x14ac:dyDescent="0.25">
      <c r="A6901">
        <v>806185</v>
      </c>
      <c r="B6901">
        <v>76</v>
      </c>
    </row>
    <row r="6902" spans="1:2" x14ac:dyDescent="0.25">
      <c r="A6902">
        <v>806188</v>
      </c>
      <c r="B6902">
        <v>74</v>
      </c>
    </row>
    <row r="6903" spans="1:2" x14ac:dyDescent="0.25">
      <c r="A6903">
        <v>806190</v>
      </c>
      <c r="B6903">
        <v>73</v>
      </c>
    </row>
    <row r="6904" spans="1:2" x14ac:dyDescent="0.25">
      <c r="A6904">
        <v>806207</v>
      </c>
      <c r="B6904">
        <v>78</v>
      </c>
    </row>
    <row r="6905" spans="1:2" x14ac:dyDescent="0.25">
      <c r="A6905">
        <v>806211</v>
      </c>
      <c r="B6905">
        <v>78</v>
      </c>
    </row>
    <row r="6906" spans="1:2" x14ac:dyDescent="0.25">
      <c r="A6906">
        <v>806213</v>
      </c>
      <c r="B6906">
        <v>74</v>
      </c>
    </row>
    <row r="6907" spans="1:2" x14ac:dyDescent="0.25">
      <c r="A6907">
        <v>806218</v>
      </c>
      <c r="B6907">
        <v>71</v>
      </c>
    </row>
    <row r="6908" spans="1:2" x14ac:dyDescent="0.25">
      <c r="A6908">
        <v>806236</v>
      </c>
      <c r="B6908">
        <v>75</v>
      </c>
    </row>
    <row r="6909" spans="1:2" x14ac:dyDescent="0.25">
      <c r="A6909">
        <v>806239</v>
      </c>
      <c r="B6909">
        <v>71</v>
      </c>
    </row>
    <row r="6910" spans="1:2" x14ac:dyDescent="0.25">
      <c r="A6910">
        <v>806240</v>
      </c>
      <c r="B6910">
        <v>77</v>
      </c>
    </row>
    <row r="6911" spans="1:2" x14ac:dyDescent="0.25">
      <c r="A6911">
        <v>806241</v>
      </c>
      <c r="B6911">
        <v>79</v>
      </c>
    </row>
    <row r="6912" spans="1:2" x14ac:dyDescent="0.25">
      <c r="A6912">
        <v>806244</v>
      </c>
      <c r="B6912">
        <v>74</v>
      </c>
    </row>
    <row r="6913" spans="1:2" x14ac:dyDescent="0.25">
      <c r="A6913">
        <v>806247</v>
      </c>
      <c r="B6913">
        <v>76</v>
      </c>
    </row>
    <row r="6914" spans="1:2" x14ac:dyDescent="0.25">
      <c r="A6914">
        <v>806250</v>
      </c>
      <c r="B6914">
        <v>74</v>
      </c>
    </row>
    <row r="6915" spans="1:2" x14ac:dyDescent="0.25">
      <c r="A6915">
        <v>806251</v>
      </c>
      <c r="B6915">
        <v>72</v>
      </c>
    </row>
    <row r="6916" spans="1:2" x14ac:dyDescent="0.25">
      <c r="A6916">
        <v>806258</v>
      </c>
      <c r="B6916">
        <v>77</v>
      </c>
    </row>
    <row r="6917" spans="1:2" x14ac:dyDescent="0.25">
      <c r="A6917">
        <v>806265</v>
      </c>
      <c r="B6917">
        <v>76</v>
      </c>
    </row>
    <row r="6918" spans="1:2" x14ac:dyDescent="0.25">
      <c r="A6918">
        <v>806270</v>
      </c>
      <c r="B6918">
        <v>76</v>
      </c>
    </row>
    <row r="6919" spans="1:2" x14ac:dyDescent="0.25">
      <c r="A6919">
        <v>806272</v>
      </c>
      <c r="B6919">
        <v>73</v>
      </c>
    </row>
    <row r="6920" spans="1:2" x14ac:dyDescent="0.25">
      <c r="A6920">
        <v>806277</v>
      </c>
      <c r="B6920">
        <v>71</v>
      </c>
    </row>
    <row r="6921" spans="1:2" x14ac:dyDescent="0.25">
      <c r="A6921">
        <v>806278</v>
      </c>
      <c r="B6921">
        <v>74</v>
      </c>
    </row>
    <row r="6922" spans="1:2" x14ac:dyDescent="0.25">
      <c r="A6922">
        <v>806279</v>
      </c>
      <c r="B6922">
        <v>75</v>
      </c>
    </row>
    <row r="6923" spans="1:2" x14ac:dyDescent="0.25">
      <c r="A6923">
        <v>806281</v>
      </c>
      <c r="B6923">
        <v>72</v>
      </c>
    </row>
    <row r="6924" spans="1:2" x14ac:dyDescent="0.25">
      <c r="A6924">
        <v>806288</v>
      </c>
      <c r="B6924">
        <v>73</v>
      </c>
    </row>
    <row r="6925" spans="1:2" x14ac:dyDescent="0.25">
      <c r="A6925">
        <v>806293</v>
      </c>
      <c r="B6925">
        <v>72</v>
      </c>
    </row>
    <row r="6926" spans="1:2" x14ac:dyDescent="0.25">
      <c r="A6926">
        <v>806296</v>
      </c>
      <c r="B6926">
        <v>72</v>
      </c>
    </row>
    <row r="6927" spans="1:2" x14ac:dyDescent="0.25">
      <c r="A6927">
        <v>806303</v>
      </c>
      <c r="B6927">
        <v>73</v>
      </c>
    </row>
    <row r="6928" spans="1:2" x14ac:dyDescent="0.25">
      <c r="A6928">
        <v>806317</v>
      </c>
      <c r="B6928">
        <v>79</v>
      </c>
    </row>
    <row r="6929" spans="1:2" x14ac:dyDescent="0.25">
      <c r="A6929">
        <v>806320</v>
      </c>
      <c r="B6929">
        <v>74</v>
      </c>
    </row>
    <row r="6930" spans="1:2" x14ac:dyDescent="0.25">
      <c r="A6930">
        <v>806324</v>
      </c>
      <c r="B6930">
        <v>73</v>
      </c>
    </row>
    <row r="6931" spans="1:2" x14ac:dyDescent="0.25">
      <c r="A6931">
        <v>806327</v>
      </c>
      <c r="B6931">
        <v>73</v>
      </c>
    </row>
    <row r="6932" spans="1:2" x14ac:dyDescent="0.25">
      <c r="A6932">
        <v>806329</v>
      </c>
      <c r="B6932">
        <v>75</v>
      </c>
    </row>
    <row r="6933" spans="1:2" x14ac:dyDescent="0.25">
      <c r="A6933">
        <v>806331</v>
      </c>
      <c r="B6933">
        <v>76</v>
      </c>
    </row>
    <row r="6934" spans="1:2" x14ac:dyDescent="0.25">
      <c r="A6934">
        <v>806332</v>
      </c>
      <c r="B6934">
        <v>75</v>
      </c>
    </row>
    <row r="6935" spans="1:2" x14ac:dyDescent="0.25">
      <c r="A6935">
        <v>806333</v>
      </c>
      <c r="B6935">
        <v>69</v>
      </c>
    </row>
    <row r="6936" spans="1:2" x14ac:dyDescent="0.25">
      <c r="A6936">
        <v>806334</v>
      </c>
      <c r="B6936">
        <v>73</v>
      </c>
    </row>
    <row r="6937" spans="1:2" x14ac:dyDescent="0.25">
      <c r="A6937">
        <v>806337</v>
      </c>
      <c r="B6937">
        <v>75</v>
      </c>
    </row>
    <row r="6938" spans="1:2" x14ac:dyDescent="0.25">
      <c r="A6938">
        <v>806343</v>
      </c>
      <c r="B6938">
        <v>76</v>
      </c>
    </row>
    <row r="6939" spans="1:2" x14ac:dyDescent="0.25">
      <c r="A6939">
        <v>806362</v>
      </c>
      <c r="B6939">
        <v>75</v>
      </c>
    </row>
    <row r="6940" spans="1:2" x14ac:dyDescent="0.25">
      <c r="A6940">
        <v>806368</v>
      </c>
      <c r="B6940">
        <v>71</v>
      </c>
    </row>
    <row r="6941" spans="1:2" x14ac:dyDescent="0.25">
      <c r="A6941">
        <v>806374</v>
      </c>
      <c r="B6941">
        <v>76</v>
      </c>
    </row>
    <row r="6942" spans="1:2" x14ac:dyDescent="0.25">
      <c r="A6942">
        <v>806378</v>
      </c>
      <c r="B6942">
        <v>74</v>
      </c>
    </row>
    <row r="6943" spans="1:2" x14ac:dyDescent="0.25">
      <c r="A6943">
        <v>806379</v>
      </c>
      <c r="B6943">
        <v>73</v>
      </c>
    </row>
    <row r="6944" spans="1:2" x14ac:dyDescent="0.25">
      <c r="A6944">
        <v>806413</v>
      </c>
      <c r="B6944">
        <v>78</v>
      </c>
    </row>
    <row r="6945" spans="1:2" x14ac:dyDescent="0.25">
      <c r="A6945">
        <v>806417</v>
      </c>
      <c r="B6945">
        <v>70</v>
      </c>
    </row>
    <row r="6946" spans="1:2" x14ac:dyDescent="0.25">
      <c r="A6946">
        <v>806423</v>
      </c>
      <c r="B6946">
        <v>79</v>
      </c>
    </row>
    <row r="6947" spans="1:2" x14ac:dyDescent="0.25">
      <c r="A6947">
        <v>806425</v>
      </c>
      <c r="B6947">
        <v>72</v>
      </c>
    </row>
    <row r="6948" spans="1:2" x14ac:dyDescent="0.25">
      <c r="A6948">
        <v>806430</v>
      </c>
      <c r="B6948">
        <v>72</v>
      </c>
    </row>
    <row r="6949" spans="1:2" x14ac:dyDescent="0.25">
      <c r="A6949">
        <v>806433</v>
      </c>
      <c r="B6949">
        <v>72</v>
      </c>
    </row>
    <row r="6950" spans="1:2" x14ac:dyDescent="0.25">
      <c r="A6950">
        <v>806434</v>
      </c>
      <c r="B6950">
        <v>77</v>
      </c>
    </row>
    <row r="6951" spans="1:2" x14ac:dyDescent="0.25">
      <c r="A6951">
        <v>806438</v>
      </c>
      <c r="B6951">
        <v>72</v>
      </c>
    </row>
    <row r="6952" spans="1:2" x14ac:dyDescent="0.25">
      <c r="A6952">
        <v>806440</v>
      </c>
      <c r="B6952">
        <v>79</v>
      </c>
    </row>
    <row r="6953" spans="1:2" x14ac:dyDescent="0.25">
      <c r="A6953">
        <v>806443</v>
      </c>
      <c r="B6953">
        <v>78</v>
      </c>
    </row>
    <row r="6954" spans="1:2" x14ac:dyDescent="0.25">
      <c r="A6954">
        <v>806445</v>
      </c>
      <c r="B6954">
        <v>74</v>
      </c>
    </row>
    <row r="6955" spans="1:2" x14ac:dyDescent="0.25">
      <c r="A6955">
        <v>806447</v>
      </c>
      <c r="B6955">
        <v>73</v>
      </c>
    </row>
    <row r="6956" spans="1:2" x14ac:dyDescent="0.25">
      <c r="A6956">
        <v>806450</v>
      </c>
      <c r="B6956">
        <v>75</v>
      </c>
    </row>
    <row r="6957" spans="1:2" x14ac:dyDescent="0.25">
      <c r="A6957">
        <v>806456</v>
      </c>
      <c r="B6957">
        <v>73</v>
      </c>
    </row>
    <row r="6958" spans="1:2" x14ac:dyDescent="0.25">
      <c r="A6958">
        <v>806461</v>
      </c>
      <c r="B6958">
        <v>75</v>
      </c>
    </row>
    <row r="6959" spans="1:2" x14ac:dyDescent="0.25">
      <c r="A6959">
        <v>806462</v>
      </c>
      <c r="B6959">
        <v>72</v>
      </c>
    </row>
    <row r="6960" spans="1:2" x14ac:dyDescent="0.25">
      <c r="A6960">
        <v>806465</v>
      </c>
      <c r="B6960">
        <v>71</v>
      </c>
    </row>
    <row r="6961" spans="1:2" x14ac:dyDescent="0.25">
      <c r="A6961">
        <v>806466</v>
      </c>
      <c r="B6961">
        <v>74</v>
      </c>
    </row>
    <row r="6962" spans="1:2" x14ac:dyDescent="0.25">
      <c r="A6962">
        <v>806469</v>
      </c>
      <c r="B6962">
        <v>74</v>
      </c>
    </row>
    <row r="6963" spans="1:2" x14ac:dyDescent="0.25">
      <c r="A6963">
        <v>806471</v>
      </c>
      <c r="B6963">
        <v>76</v>
      </c>
    </row>
    <row r="6964" spans="1:2" x14ac:dyDescent="0.25">
      <c r="A6964">
        <v>806472</v>
      </c>
      <c r="B6964">
        <v>76</v>
      </c>
    </row>
    <row r="6965" spans="1:2" x14ac:dyDescent="0.25">
      <c r="A6965">
        <v>806474</v>
      </c>
      <c r="B6965">
        <v>74</v>
      </c>
    </row>
    <row r="6966" spans="1:2" x14ac:dyDescent="0.25">
      <c r="A6966">
        <v>806476</v>
      </c>
      <c r="B6966">
        <v>75</v>
      </c>
    </row>
    <row r="6967" spans="1:2" x14ac:dyDescent="0.25">
      <c r="A6967">
        <v>806479</v>
      </c>
      <c r="B6967">
        <v>75</v>
      </c>
    </row>
    <row r="6968" spans="1:2" x14ac:dyDescent="0.25">
      <c r="A6968">
        <v>806480</v>
      </c>
      <c r="B6968">
        <v>74</v>
      </c>
    </row>
    <row r="6969" spans="1:2" x14ac:dyDescent="0.25">
      <c r="A6969">
        <v>806483</v>
      </c>
      <c r="B6969">
        <v>80</v>
      </c>
    </row>
    <row r="6970" spans="1:2" x14ac:dyDescent="0.25">
      <c r="A6970">
        <v>806487</v>
      </c>
      <c r="B6970">
        <v>70</v>
      </c>
    </row>
    <row r="6971" spans="1:2" x14ac:dyDescent="0.25">
      <c r="A6971">
        <v>806489</v>
      </c>
      <c r="B6971">
        <v>71</v>
      </c>
    </row>
    <row r="6972" spans="1:2" x14ac:dyDescent="0.25">
      <c r="A6972">
        <v>806500</v>
      </c>
      <c r="B6972">
        <v>70</v>
      </c>
    </row>
    <row r="6973" spans="1:2" x14ac:dyDescent="0.25">
      <c r="A6973">
        <v>806513</v>
      </c>
      <c r="B6973">
        <v>73</v>
      </c>
    </row>
    <row r="6974" spans="1:2" x14ac:dyDescent="0.25">
      <c r="A6974">
        <v>806514</v>
      </c>
      <c r="B6974">
        <v>73</v>
      </c>
    </row>
    <row r="6975" spans="1:2" x14ac:dyDescent="0.25">
      <c r="A6975">
        <v>806517</v>
      </c>
      <c r="B6975">
        <v>70</v>
      </c>
    </row>
    <row r="6976" spans="1:2" x14ac:dyDescent="0.25">
      <c r="A6976">
        <v>806519</v>
      </c>
      <c r="B6976">
        <v>74</v>
      </c>
    </row>
    <row r="6977" spans="1:2" x14ac:dyDescent="0.25">
      <c r="A6977">
        <v>806522</v>
      </c>
      <c r="B6977">
        <v>69</v>
      </c>
    </row>
    <row r="6978" spans="1:2" x14ac:dyDescent="0.25">
      <c r="A6978">
        <v>806536</v>
      </c>
      <c r="B6978">
        <v>73</v>
      </c>
    </row>
    <row r="6979" spans="1:2" x14ac:dyDescent="0.25">
      <c r="A6979">
        <v>806537</v>
      </c>
      <c r="B6979">
        <v>74</v>
      </c>
    </row>
    <row r="6980" spans="1:2" x14ac:dyDescent="0.25">
      <c r="A6980">
        <v>806538</v>
      </c>
      <c r="B6980">
        <v>70</v>
      </c>
    </row>
    <row r="6981" spans="1:2" x14ac:dyDescent="0.25">
      <c r="A6981">
        <v>806547</v>
      </c>
      <c r="B6981">
        <v>72</v>
      </c>
    </row>
    <row r="6982" spans="1:2" x14ac:dyDescent="0.25">
      <c r="A6982">
        <v>806552</v>
      </c>
      <c r="B6982">
        <v>75</v>
      </c>
    </row>
    <row r="6983" spans="1:2" x14ac:dyDescent="0.25">
      <c r="A6983">
        <v>806558</v>
      </c>
      <c r="B6983">
        <v>69</v>
      </c>
    </row>
    <row r="6984" spans="1:2" x14ac:dyDescent="0.25">
      <c r="A6984">
        <v>806561</v>
      </c>
      <c r="B6984">
        <v>74</v>
      </c>
    </row>
    <row r="6985" spans="1:2" x14ac:dyDescent="0.25">
      <c r="A6985">
        <v>806564</v>
      </c>
      <c r="B6985">
        <v>71</v>
      </c>
    </row>
    <row r="6986" spans="1:2" x14ac:dyDescent="0.25">
      <c r="A6986">
        <v>806577</v>
      </c>
      <c r="B6986">
        <v>72</v>
      </c>
    </row>
    <row r="6987" spans="1:2" x14ac:dyDescent="0.25">
      <c r="A6987">
        <v>806581</v>
      </c>
      <c r="B6987">
        <v>79</v>
      </c>
    </row>
    <row r="6988" spans="1:2" x14ac:dyDescent="0.25">
      <c r="A6988">
        <v>806583</v>
      </c>
      <c r="B6988">
        <v>75</v>
      </c>
    </row>
    <row r="6989" spans="1:2" x14ac:dyDescent="0.25">
      <c r="A6989">
        <v>806585</v>
      </c>
      <c r="B6989">
        <v>71</v>
      </c>
    </row>
    <row r="6990" spans="1:2" x14ac:dyDescent="0.25">
      <c r="A6990">
        <v>806586</v>
      </c>
      <c r="B6990">
        <v>77</v>
      </c>
    </row>
    <row r="6991" spans="1:2" x14ac:dyDescent="0.25">
      <c r="A6991">
        <v>806593</v>
      </c>
      <c r="B6991">
        <v>75</v>
      </c>
    </row>
    <row r="6992" spans="1:2" x14ac:dyDescent="0.25">
      <c r="A6992">
        <v>806596</v>
      </c>
      <c r="B6992">
        <v>68</v>
      </c>
    </row>
    <row r="6993" spans="1:2" x14ac:dyDescent="0.25">
      <c r="A6993">
        <v>806606</v>
      </c>
      <c r="B6993">
        <v>72</v>
      </c>
    </row>
    <row r="6994" spans="1:2" x14ac:dyDescent="0.25">
      <c r="A6994">
        <v>806609</v>
      </c>
      <c r="B6994">
        <v>69</v>
      </c>
    </row>
    <row r="6995" spans="1:2" x14ac:dyDescent="0.25">
      <c r="A6995">
        <v>806624</v>
      </c>
      <c r="B6995">
        <v>72</v>
      </c>
    </row>
    <row r="6996" spans="1:2" x14ac:dyDescent="0.25">
      <c r="A6996">
        <v>806625</v>
      </c>
      <c r="B6996">
        <v>73</v>
      </c>
    </row>
    <row r="6997" spans="1:2" x14ac:dyDescent="0.25">
      <c r="A6997">
        <v>806628</v>
      </c>
      <c r="B6997">
        <v>75</v>
      </c>
    </row>
    <row r="6998" spans="1:2" x14ac:dyDescent="0.25">
      <c r="A6998">
        <v>806629</v>
      </c>
      <c r="B6998">
        <v>74</v>
      </c>
    </row>
    <row r="6999" spans="1:2" x14ac:dyDescent="0.25">
      <c r="A6999">
        <v>806634</v>
      </c>
      <c r="B6999">
        <v>77</v>
      </c>
    </row>
    <row r="7000" spans="1:2" x14ac:dyDescent="0.25">
      <c r="A7000">
        <v>806635</v>
      </c>
      <c r="B7000">
        <v>74</v>
      </c>
    </row>
    <row r="7001" spans="1:2" x14ac:dyDescent="0.25">
      <c r="A7001">
        <v>806637</v>
      </c>
      <c r="B7001">
        <v>75</v>
      </c>
    </row>
    <row r="7002" spans="1:2" x14ac:dyDescent="0.25">
      <c r="A7002">
        <v>806638</v>
      </c>
      <c r="B7002">
        <v>74</v>
      </c>
    </row>
    <row r="7003" spans="1:2" x14ac:dyDescent="0.25">
      <c r="A7003">
        <v>806639</v>
      </c>
      <c r="B7003">
        <v>74</v>
      </c>
    </row>
    <row r="7004" spans="1:2" x14ac:dyDescent="0.25">
      <c r="A7004">
        <v>806640</v>
      </c>
      <c r="B7004">
        <v>76</v>
      </c>
    </row>
    <row r="7005" spans="1:2" x14ac:dyDescent="0.25">
      <c r="A7005">
        <v>806641</v>
      </c>
      <c r="B7005">
        <v>76</v>
      </c>
    </row>
    <row r="7006" spans="1:2" x14ac:dyDescent="0.25">
      <c r="A7006">
        <v>806642</v>
      </c>
      <c r="B7006">
        <v>71</v>
      </c>
    </row>
    <row r="7007" spans="1:2" x14ac:dyDescent="0.25">
      <c r="A7007">
        <v>806643</v>
      </c>
      <c r="B7007">
        <v>74</v>
      </c>
    </row>
    <row r="7008" spans="1:2" x14ac:dyDescent="0.25">
      <c r="A7008">
        <v>806645</v>
      </c>
      <c r="B7008">
        <v>72</v>
      </c>
    </row>
    <row r="7009" spans="1:2" x14ac:dyDescent="0.25">
      <c r="A7009">
        <v>806646</v>
      </c>
      <c r="B7009">
        <v>75</v>
      </c>
    </row>
    <row r="7010" spans="1:2" x14ac:dyDescent="0.25">
      <c r="A7010">
        <v>806655</v>
      </c>
      <c r="B7010">
        <v>74</v>
      </c>
    </row>
    <row r="7011" spans="1:2" x14ac:dyDescent="0.25">
      <c r="A7011">
        <v>806656</v>
      </c>
      <c r="B7011">
        <v>70</v>
      </c>
    </row>
    <row r="7012" spans="1:2" x14ac:dyDescent="0.25">
      <c r="A7012">
        <v>806665</v>
      </c>
      <c r="B7012">
        <v>74</v>
      </c>
    </row>
    <row r="7013" spans="1:2" x14ac:dyDescent="0.25">
      <c r="A7013">
        <v>806666</v>
      </c>
      <c r="B7013">
        <v>71</v>
      </c>
    </row>
    <row r="7014" spans="1:2" x14ac:dyDescent="0.25">
      <c r="A7014">
        <v>806667</v>
      </c>
      <c r="B7014">
        <v>76</v>
      </c>
    </row>
    <row r="7015" spans="1:2" x14ac:dyDescent="0.25">
      <c r="A7015">
        <v>806670</v>
      </c>
      <c r="B7015">
        <v>72</v>
      </c>
    </row>
    <row r="7016" spans="1:2" x14ac:dyDescent="0.25">
      <c r="A7016">
        <v>806671</v>
      </c>
      <c r="B7016">
        <v>75</v>
      </c>
    </row>
    <row r="7017" spans="1:2" x14ac:dyDescent="0.25">
      <c r="A7017">
        <v>806672</v>
      </c>
      <c r="B7017">
        <v>74</v>
      </c>
    </row>
    <row r="7018" spans="1:2" x14ac:dyDescent="0.25">
      <c r="A7018">
        <v>806674</v>
      </c>
      <c r="B7018">
        <v>75</v>
      </c>
    </row>
    <row r="7019" spans="1:2" x14ac:dyDescent="0.25">
      <c r="A7019">
        <v>806675</v>
      </c>
      <c r="B7019">
        <v>74</v>
      </c>
    </row>
    <row r="7020" spans="1:2" x14ac:dyDescent="0.25">
      <c r="A7020">
        <v>806684</v>
      </c>
      <c r="B7020">
        <v>73</v>
      </c>
    </row>
    <row r="7021" spans="1:2" x14ac:dyDescent="0.25">
      <c r="A7021">
        <v>806690</v>
      </c>
      <c r="B7021">
        <v>75</v>
      </c>
    </row>
    <row r="7022" spans="1:2" x14ac:dyDescent="0.25">
      <c r="A7022">
        <v>806698</v>
      </c>
      <c r="B7022">
        <v>75</v>
      </c>
    </row>
    <row r="7023" spans="1:2" x14ac:dyDescent="0.25">
      <c r="A7023">
        <v>806699</v>
      </c>
      <c r="B7023">
        <v>76</v>
      </c>
    </row>
    <row r="7024" spans="1:2" x14ac:dyDescent="0.25">
      <c r="A7024">
        <v>806704</v>
      </c>
      <c r="B7024">
        <v>73</v>
      </c>
    </row>
    <row r="7025" spans="1:2" x14ac:dyDescent="0.25">
      <c r="A7025">
        <v>806706</v>
      </c>
      <c r="B7025">
        <v>73</v>
      </c>
    </row>
    <row r="7026" spans="1:2" x14ac:dyDescent="0.25">
      <c r="A7026">
        <v>806708</v>
      </c>
      <c r="B7026">
        <v>75</v>
      </c>
    </row>
    <row r="7027" spans="1:2" x14ac:dyDescent="0.25">
      <c r="A7027">
        <v>806709</v>
      </c>
      <c r="B7027">
        <v>74</v>
      </c>
    </row>
    <row r="7028" spans="1:2" x14ac:dyDescent="0.25">
      <c r="A7028">
        <v>806710</v>
      </c>
      <c r="B7028">
        <v>72</v>
      </c>
    </row>
    <row r="7029" spans="1:2" x14ac:dyDescent="0.25">
      <c r="A7029">
        <v>806711</v>
      </c>
      <c r="B7029">
        <v>70</v>
      </c>
    </row>
    <row r="7030" spans="1:2" x14ac:dyDescent="0.25">
      <c r="A7030">
        <v>806712</v>
      </c>
      <c r="B7030">
        <v>75</v>
      </c>
    </row>
    <row r="7031" spans="1:2" x14ac:dyDescent="0.25">
      <c r="A7031">
        <v>806713</v>
      </c>
      <c r="B7031">
        <v>71</v>
      </c>
    </row>
    <row r="7032" spans="1:2" x14ac:dyDescent="0.25">
      <c r="A7032">
        <v>806714</v>
      </c>
      <c r="B7032">
        <v>71</v>
      </c>
    </row>
    <row r="7033" spans="1:2" x14ac:dyDescent="0.25">
      <c r="A7033">
        <v>806718</v>
      </c>
      <c r="B7033">
        <v>80</v>
      </c>
    </row>
    <row r="7034" spans="1:2" x14ac:dyDescent="0.25">
      <c r="A7034">
        <v>806723</v>
      </c>
      <c r="B7034">
        <v>75</v>
      </c>
    </row>
    <row r="7035" spans="1:2" x14ac:dyDescent="0.25">
      <c r="A7035">
        <v>806724</v>
      </c>
      <c r="B7035">
        <v>73</v>
      </c>
    </row>
    <row r="7036" spans="1:2" x14ac:dyDescent="0.25">
      <c r="A7036">
        <v>806756</v>
      </c>
      <c r="B7036">
        <v>68</v>
      </c>
    </row>
    <row r="7037" spans="1:2" x14ac:dyDescent="0.25">
      <c r="A7037">
        <v>806773</v>
      </c>
      <c r="B7037">
        <v>70</v>
      </c>
    </row>
    <row r="7038" spans="1:2" x14ac:dyDescent="0.25">
      <c r="A7038">
        <v>806776</v>
      </c>
      <c r="B7038">
        <v>78</v>
      </c>
    </row>
    <row r="7039" spans="1:2" x14ac:dyDescent="0.25">
      <c r="A7039">
        <v>806779</v>
      </c>
      <c r="B7039">
        <v>72</v>
      </c>
    </row>
    <row r="7040" spans="1:2" x14ac:dyDescent="0.25">
      <c r="A7040">
        <v>806780</v>
      </c>
      <c r="B7040">
        <v>76</v>
      </c>
    </row>
    <row r="7041" spans="1:2" x14ac:dyDescent="0.25">
      <c r="A7041">
        <v>806799</v>
      </c>
      <c r="B7041">
        <v>72</v>
      </c>
    </row>
    <row r="7042" spans="1:2" x14ac:dyDescent="0.25">
      <c r="A7042">
        <v>806816</v>
      </c>
      <c r="B7042">
        <v>78</v>
      </c>
    </row>
    <row r="7043" spans="1:2" x14ac:dyDescent="0.25">
      <c r="A7043">
        <v>806817</v>
      </c>
      <c r="B7043">
        <v>72</v>
      </c>
    </row>
    <row r="7044" spans="1:2" x14ac:dyDescent="0.25">
      <c r="A7044">
        <v>806820</v>
      </c>
      <c r="B7044">
        <v>76</v>
      </c>
    </row>
    <row r="7045" spans="1:2" x14ac:dyDescent="0.25">
      <c r="A7045">
        <v>806866</v>
      </c>
      <c r="B7045">
        <v>74</v>
      </c>
    </row>
    <row r="7046" spans="1:2" x14ac:dyDescent="0.25">
      <c r="A7046">
        <v>806876</v>
      </c>
      <c r="B7046">
        <v>72</v>
      </c>
    </row>
    <row r="7047" spans="1:2" x14ac:dyDescent="0.25">
      <c r="A7047">
        <v>806879</v>
      </c>
      <c r="B7047">
        <v>73</v>
      </c>
    </row>
    <row r="7048" spans="1:2" x14ac:dyDescent="0.25">
      <c r="A7048">
        <v>806882</v>
      </c>
      <c r="B7048">
        <v>71</v>
      </c>
    </row>
    <row r="7049" spans="1:2" x14ac:dyDescent="0.25">
      <c r="A7049">
        <v>806883</v>
      </c>
      <c r="B7049">
        <v>71</v>
      </c>
    </row>
    <row r="7050" spans="1:2" x14ac:dyDescent="0.25">
      <c r="A7050">
        <v>806885</v>
      </c>
      <c r="B7050">
        <v>69</v>
      </c>
    </row>
    <row r="7051" spans="1:2" x14ac:dyDescent="0.25">
      <c r="A7051">
        <v>806886</v>
      </c>
      <c r="B7051">
        <v>71</v>
      </c>
    </row>
    <row r="7052" spans="1:2" x14ac:dyDescent="0.25">
      <c r="A7052">
        <v>806892</v>
      </c>
      <c r="B7052">
        <v>75</v>
      </c>
    </row>
    <row r="7053" spans="1:2" x14ac:dyDescent="0.25">
      <c r="A7053">
        <v>806913</v>
      </c>
      <c r="B7053">
        <v>75</v>
      </c>
    </row>
    <row r="7054" spans="1:2" x14ac:dyDescent="0.25">
      <c r="A7054">
        <v>806914</v>
      </c>
      <c r="B7054">
        <v>71</v>
      </c>
    </row>
    <row r="7055" spans="1:2" x14ac:dyDescent="0.25">
      <c r="A7055">
        <v>806916</v>
      </c>
      <c r="B7055">
        <v>73</v>
      </c>
    </row>
    <row r="7056" spans="1:2" x14ac:dyDescent="0.25">
      <c r="A7056">
        <v>806918</v>
      </c>
      <c r="B7056">
        <v>74</v>
      </c>
    </row>
    <row r="7057" spans="1:2" x14ac:dyDescent="0.25">
      <c r="A7057">
        <v>806920</v>
      </c>
      <c r="B7057">
        <v>71</v>
      </c>
    </row>
    <row r="7058" spans="1:2" x14ac:dyDescent="0.25">
      <c r="A7058">
        <v>806923</v>
      </c>
      <c r="B7058">
        <v>78</v>
      </c>
    </row>
    <row r="7059" spans="1:2" x14ac:dyDescent="0.25">
      <c r="A7059">
        <v>806927</v>
      </c>
      <c r="B7059">
        <v>72</v>
      </c>
    </row>
    <row r="7060" spans="1:2" x14ac:dyDescent="0.25">
      <c r="A7060">
        <v>806948</v>
      </c>
      <c r="B7060">
        <v>71</v>
      </c>
    </row>
    <row r="7061" spans="1:2" x14ac:dyDescent="0.25">
      <c r="A7061">
        <v>806951</v>
      </c>
      <c r="B7061">
        <v>73</v>
      </c>
    </row>
    <row r="7062" spans="1:2" x14ac:dyDescent="0.25">
      <c r="A7062">
        <v>806960</v>
      </c>
      <c r="B7062">
        <v>75</v>
      </c>
    </row>
    <row r="7063" spans="1:2" x14ac:dyDescent="0.25">
      <c r="A7063">
        <v>806977</v>
      </c>
      <c r="B7063">
        <v>74</v>
      </c>
    </row>
    <row r="7064" spans="1:2" x14ac:dyDescent="0.25">
      <c r="A7064">
        <v>806996</v>
      </c>
      <c r="B7064">
        <v>80</v>
      </c>
    </row>
    <row r="7065" spans="1:2" x14ac:dyDescent="0.25">
      <c r="A7065">
        <v>807001</v>
      </c>
      <c r="B7065">
        <v>74</v>
      </c>
    </row>
    <row r="7066" spans="1:2" x14ac:dyDescent="0.25">
      <c r="A7066">
        <v>807002</v>
      </c>
      <c r="B7066">
        <v>76</v>
      </c>
    </row>
    <row r="7067" spans="1:2" x14ac:dyDescent="0.25">
      <c r="A7067">
        <v>807009</v>
      </c>
      <c r="B7067">
        <v>76</v>
      </c>
    </row>
    <row r="7068" spans="1:2" x14ac:dyDescent="0.25">
      <c r="A7068">
        <v>807015</v>
      </c>
      <c r="B7068">
        <v>73</v>
      </c>
    </row>
    <row r="7069" spans="1:2" x14ac:dyDescent="0.25">
      <c r="A7069">
        <v>807020</v>
      </c>
      <c r="B7069">
        <v>72</v>
      </c>
    </row>
    <row r="7070" spans="1:2" x14ac:dyDescent="0.25">
      <c r="A7070">
        <v>807026</v>
      </c>
      <c r="B7070">
        <v>76</v>
      </c>
    </row>
    <row r="7071" spans="1:2" x14ac:dyDescent="0.25">
      <c r="A7071">
        <v>807028</v>
      </c>
      <c r="B7071">
        <v>77</v>
      </c>
    </row>
    <row r="7072" spans="1:2" x14ac:dyDescent="0.25">
      <c r="A7072">
        <v>807031</v>
      </c>
      <c r="B7072">
        <v>76</v>
      </c>
    </row>
    <row r="7073" spans="1:2" x14ac:dyDescent="0.25">
      <c r="A7073">
        <v>807046</v>
      </c>
      <c r="B7073">
        <v>74</v>
      </c>
    </row>
    <row r="7074" spans="1:2" x14ac:dyDescent="0.25">
      <c r="A7074">
        <v>807047</v>
      </c>
      <c r="B7074">
        <v>76</v>
      </c>
    </row>
    <row r="7075" spans="1:2" x14ac:dyDescent="0.25">
      <c r="A7075">
        <v>807053</v>
      </c>
      <c r="B7075">
        <v>70</v>
      </c>
    </row>
    <row r="7076" spans="1:2" x14ac:dyDescent="0.25">
      <c r="A7076">
        <v>807062</v>
      </c>
      <c r="B7076">
        <v>72</v>
      </c>
    </row>
    <row r="7077" spans="1:2" x14ac:dyDescent="0.25">
      <c r="A7077">
        <v>807066</v>
      </c>
      <c r="B7077">
        <v>74</v>
      </c>
    </row>
    <row r="7078" spans="1:2" x14ac:dyDescent="0.25">
      <c r="A7078">
        <v>807068</v>
      </c>
      <c r="B7078">
        <v>74</v>
      </c>
    </row>
    <row r="7079" spans="1:2" x14ac:dyDescent="0.25">
      <c r="A7079">
        <v>807070</v>
      </c>
      <c r="B7079">
        <v>78</v>
      </c>
    </row>
    <row r="7080" spans="1:2" x14ac:dyDescent="0.25">
      <c r="A7080">
        <v>807071</v>
      </c>
      <c r="B7080">
        <v>77</v>
      </c>
    </row>
    <row r="7081" spans="1:2" x14ac:dyDescent="0.25">
      <c r="A7081">
        <v>807077</v>
      </c>
      <c r="B7081">
        <v>73</v>
      </c>
    </row>
    <row r="7082" spans="1:2" x14ac:dyDescent="0.25">
      <c r="A7082">
        <v>807078</v>
      </c>
      <c r="B7082">
        <v>74</v>
      </c>
    </row>
    <row r="7083" spans="1:2" x14ac:dyDescent="0.25">
      <c r="A7083">
        <v>807082</v>
      </c>
      <c r="B7083">
        <v>74</v>
      </c>
    </row>
    <row r="7084" spans="1:2" x14ac:dyDescent="0.25">
      <c r="A7084">
        <v>807086</v>
      </c>
      <c r="B7084">
        <v>75</v>
      </c>
    </row>
    <row r="7085" spans="1:2" x14ac:dyDescent="0.25">
      <c r="A7085">
        <v>807087</v>
      </c>
      <c r="B7085">
        <v>74</v>
      </c>
    </row>
    <row r="7086" spans="1:2" x14ac:dyDescent="0.25">
      <c r="A7086">
        <v>807090</v>
      </c>
      <c r="B7086">
        <v>75</v>
      </c>
    </row>
    <row r="7087" spans="1:2" x14ac:dyDescent="0.25">
      <c r="A7087">
        <v>807091</v>
      </c>
      <c r="B7087">
        <v>76</v>
      </c>
    </row>
    <row r="7088" spans="1:2" x14ac:dyDescent="0.25">
      <c r="A7088">
        <v>807095</v>
      </c>
      <c r="B7088">
        <v>75</v>
      </c>
    </row>
    <row r="7089" spans="1:2" x14ac:dyDescent="0.25">
      <c r="A7089">
        <v>807096</v>
      </c>
      <c r="B7089">
        <v>72</v>
      </c>
    </row>
    <row r="7090" spans="1:2" x14ac:dyDescent="0.25">
      <c r="A7090">
        <v>807101</v>
      </c>
      <c r="B7090">
        <v>70</v>
      </c>
    </row>
    <row r="7091" spans="1:2" x14ac:dyDescent="0.25">
      <c r="A7091">
        <v>807103</v>
      </c>
      <c r="B7091">
        <v>73</v>
      </c>
    </row>
    <row r="7092" spans="1:2" x14ac:dyDescent="0.25">
      <c r="A7092">
        <v>807111</v>
      </c>
      <c r="B7092">
        <v>76</v>
      </c>
    </row>
    <row r="7093" spans="1:2" x14ac:dyDescent="0.25">
      <c r="A7093">
        <v>807112</v>
      </c>
      <c r="B7093">
        <v>76</v>
      </c>
    </row>
    <row r="7094" spans="1:2" x14ac:dyDescent="0.25">
      <c r="A7094">
        <v>807114</v>
      </c>
      <c r="B7094">
        <v>78</v>
      </c>
    </row>
    <row r="7095" spans="1:2" x14ac:dyDescent="0.25">
      <c r="A7095">
        <v>807117</v>
      </c>
      <c r="B7095">
        <v>75</v>
      </c>
    </row>
    <row r="7096" spans="1:2" x14ac:dyDescent="0.25">
      <c r="A7096">
        <v>807118</v>
      </c>
      <c r="B7096">
        <v>76</v>
      </c>
    </row>
    <row r="7097" spans="1:2" x14ac:dyDescent="0.25">
      <c r="A7097">
        <v>807121</v>
      </c>
      <c r="B7097">
        <v>70</v>
      </c>
    </row>
    <row r="7098" spans="1:2" x14ac:dyDescent="0.25">
      <c r="A7098">
        <v>807125</v>
      </c>
      <c r="B7098">
        <v>74</v>
      </c>
    </row>
    <row r="7099" spans="1:2" x14ac:dyDescent="0.25">
      <c r="A7099">
        <v>807126</v>
      </c>
      <c r="B7099">
        <v>73</v>
      </c>
    </row>
    <row r="7100" spans="1:2" x14ac:dyDescent="0.25">
      <c r="A7100">
        <v>807132</v>
      </c>
      <c r="B7100">
        <v>74</v>
      </c>
    </row>
    <row r="7101" spans="1:2" x14ac:dyDescent="0.25">
      <c r="A7101">
        <v>807133</v>
      </c>
      <c r="B7101">
        <v>76</v>
      </c>
    </row>
    <row r="7102" spans="1:2" x14ac:dyDescent="0.25">
      <c r="A7102">
        <v>807135</v>
      </c>
      <c r="B7102">
        <v>77</v>
      </c>
    </row>
    <row r="7103" spans="1:2" x14ac:dyDescent="0.25">
      <c r="A7103">
        <v>807139</v>
      </c>
      <c r="B7103">
        <v>75</v>
      </c>
    </row>
    <row r="7104" spans="1:2" x14ac:dyDescent="0.25">
      <c r="A7104">
        <v>807140</v>
      </c>
      <c r="B7104">
        <v>76</v>
      </c>
    </row>
    <row r="7105" spans="1:2" x14ac:dyDescent="0.25">
      <c r="A7105">
        <v>807149</v>
      </c>
      <c r="B7105">
        <v>76</v>
      </c>
    </row>
    <row r="7106" spans="1:2" x14ac:dyDescent="0.25">
      <c r="A7106">
        <v>807205</v>
      </c>
      <c r="B7106">
        <v>72</v>
      </c>
    </row>
    <row r="7107" spans="1:2" x14ac:dyDescent="0.25">
      <c r="A7107">
        <v>807206</v>
      </c>
      <c r="B7107">
        <v>73</v>
      </c>
    </row>
    <row r="7108" spans="1:2" x14ac:dyDescent="0.25">
      <c r="A7108">
        <v>807207</v>
      </c>
      <c r="B7108">
        <v>73</v>
      </c>
    </row>
    <row r="7109" spans="1:2" x14ac:dyDescent="0.25">
      <c r="A7109">
        <v>807208</v>
      </c>
      <c r="B7109">
        <v>71</v>
      </c>
    </row>
    <row r="7110" spans="1:2" x14ac:dyDescent="0.25">
      <c r="A7110">
        <v>807209</v>
      </c>
      <c r="B7110">
        <v>72</v>
      </c>
    </row>
    <row r="7111" spans="1:2" x14ac:dyDescent="0.25">
      <c r="A7111">
        <v>807223</v>
      </c>
      <c r="B7111">
        <v>72</v>
      </c>
    </row>
    <row r="7112" spans="1:2" x14ac:dyDescent="0.25">
      <c r="A7112">
        <v>807260</v>
      </c>
      <c r="B7112">
        <v>74</v>
      </c>
    </row>
    <row r="7113" spans="1:2" x14ac:dyDescent="0.25">
      <c r="A7113">
        <v>807262</v>
      </c>
      <c r="B7113">
        <v>79</v>
      </c>
    </row>
    <row r="7114" spans="1:2" x14ac:dyDescent="0.25">
      <c r="A7114">
        <v>807269</v>
      </c>
      <c r="B7114">
        <v>74</v>
      </c>
    </row>
    <row r="7115" spans="1:2" x14ac:dyDescent="0.25">
      <c r="A7115">
        <v>807284</v>
      </c>
      <c r="B7115">
        <v>74</v>
      </c>
    </row>
    <row r="7116" spans="1:2" x14ac:dyDescent="0.25">
      <c r="A7116">
        <v>807285</v>
      </c>
      <c r="B7116">
        <v>75</v>
      </c>
    </row>
    <row r="7117" spans="1:2" x14ac:dyDescent="0.25">
      <c r="A7117">
        <v>807291</v>
      </c>
      <c r="B7117">
        <v>77</v>
      </c>
    </row>
    <row r="7118" spans="1:2" x14ac:dyDescent="0.25">
      <c r="A7118">
        <v>807303</v>
      </c>
      <c r="B7118">
        <v>73</v>
      </c>
    </row>
    <row r="7119" spans="1:2" x14ac:dyDescent="0.25">
      <c r="A7119">
        <v>807307</v>
      </c>
      <c r="B7119">
        <v>72</v>
      </c>
    </row>
    <row r="7120" spans="1:2" x14ac:dyDescent="0.25">
      <c r="A7120">
        <v>807314</v>
      </c>
      <c r="B7120">
        <v>76</v>
      </c>
    </row>
    <row r="7121" spans="1:2" x14ac:dyDescent="0.25">
      <c r="A7121">
        <v>807352</v>
      </c>
      <c r="B7121">
        <v>74</v>
      </c>
    </row>
    <row r="7122" spans="1:2" x14ac:dyDescent="0.25">
      <c r="A7122">
        <v>807354</v>
      </c>
      <c r="B7122">
        <v>71</v>
      </c>
    </row>
    <row r="7123" spans="1:2" x14ac:dyDescent="0.25">
      <c r="A7123">
        <v>807366</v>
      </c>
      <c r="B7123">
        <v>75</v>
      </c>
    </row>
    <row r="7124" spans="1:2" x14ac:dyDescent="0.25">
      <c r="A7124">
        <v>807380</v>
      </c>
      <c r="B7124">
        <v>78</v>
      </c>
    </row>
    <row r="7125" spans="1:2" x14ac:dyDescent="0.25">
      <c r="A7125">
        <v>807382</v>
      </c>
      <c r="B7125">
        <v>74</v>
      </c>
    </row>
    <row r="7126" spans="1:2" x14ac:dyDescent="0.25">
      <c r="A7126">
        <v>807398</v>
      </c>
      <c r="B7126">
        <v>77</v>
      </c>
    </row>
    <row r="7127" spans="1:2" x14ac:dyDescent="0.25">
      <c r="A7127">
        <v>807399</v>
      </c>
      <c r="B7127">
        <v>72</v>
      </c>
    </row>
    <row r="7128" spans="1:2" x14ac:dyDescent="0.25">
      <c r="A7128">
        <v>807400</v>
      </c>
      <c r="B7128">
        <v>71</v>
      </c>
    </row>
    <row r="7129" spans="1:2" x14ac:dyDescent="0.25">
      <c r="A7129">
        <v>807401</v>
      </c>
      <c r="B7129">
        <v>72</v>
      </c>
    </row>
    <row r="7130" spans="1:2" x14ac:dyDescent="0.25">
      <c r="A7130">
        <v>807402</v>
      </c>
      <c r="B7130">
        <v>75</v>
      </c>
    </row>
    <row r="7131" spans="1:2" x14ac:dyDescent="0.25">
      <c r="A7131">
        <v>807403</v>
      </c>
      <c r="B7131">
        <v>73</v>
      </c>
    </row>
    <row r="7132" spans="1:2" x14ac:dyDescent="0.25">
      <c r="A7132">
        <v>807410</v>
      </c>
      <c r="B7132">
        <v>71</v>
      </c>
    </row>
    <row r="7133" spans="1:2" x14ac:dyDescent="0.25">
      <c r="A7133">
        <v>807423</v>
      </c>
      <c r="B7133">
        <v>71</v>
      </c>
    </row>
    <row r="7134" spans="1:2" x14ac:dyDescent="0.25">
      <c r="A7134">
        <v>807424</v>
      </c>
      <c r="B7134">
        <v>74</v>
      </c>
    </row>
    <row r="7135" spans="1:2" x14ac:dyDescent="0.25">
      <c r="A7135">
        <v>807433</v>
      </c>
      <c r="B7135">
        <v>79</v>
      </c>
    </row>
    <row r="7136" spans="1:2" x14ac:dyDescent="0.25">
      <c r="A7136">
        <v>807450</v>
      </c>
      <c r="B7136">
        <v>73</v>
      </c>
    </row>
    <row r="7137" spans="1:2" x14ac:dyDescent="0.25">
      <c r="A7137">
        <v>807471</v>
      </c>
      <c r="B7137">
        <v>73</v>
      </c>
    </row>
    <row r="7138" spans="1:2" x14ac:dyDescent="0.25">
      <c r="A7138">
        <v>807473</v>
      </c>
      <c r="B7138">
        <v>74</v>
      </c>
    </row>
    <row r="7139" spans="1:2" x14ac:dyDescent="0.25">
      <c r="A7139">
        <v>807507</v>
      </c>
      <c r="B7139">
        <v>70</v>
      </c>
    </row>
    <row r="7140" spans="1:2" x14ac:dyDescent="0.25">
      <c r="A7140">
        <v>807525</v>
      </c>
      <c r="B7140">
        <v>72</v>
      </c>
    </row>
    <row r="7141" spans="1:2" x14ac:dyDescent="0.25">
      <c r="A7141">
        <v>807541</v>
      </c>
      <c r="B7141">
        <v>78</v>
      </c>
    </row>
    <row r="7142" spans="1:2" x14ac:dyDescent="0.25">
      <c r="A7142">
        <v>807543</v>
      </c>
      <c r="B7142">
        <v>73</v>
      </c>
    </row>
    <row r="7143" spans="1:2" x14ac:dyDescent="0.25">
      <c r="A7143">
        <v>807546</v>
      </c>
      <c r="B7143">
        <v>75</v>
      </c>
    </row>
    <row r="7144" spans="1:2" x14ac:dyDescent="0.25">
      <c r="A7144">
        <v>807575</v>
      </c>
      <c r="B7144">
        <v>72</v>
      </c>
    </row>
    <row r="7145" spans="1:2" x14ac:dyDescent="0.25">
      <c r="A7145">
        <v>807576</v>
      </c>
      <c r="B7145">
        <v>73</v>
      </c>
    </row>
    <row r="7146" spans="1:2" x14ac:dyDescent="0.25">
      <c r="A7146">
        <v>807578</v>
      </c>
      <c r="B7146">
        <v>74</v>
      </c>
    </row>
    <row r="7147" spans="1:2" x14ac:dyDescent="0.25">
      <c r="A7147">
        <v>807585</v>
      </c>
      <c r="B7147">
        <v>76</v>
      </c>
    </row>
    <row r="7148" spans="1:2" x14ac:dyDescent="0.25">
      <c r="A7148">
        <v>807586</v>
      </c>
      <c r="B7148">
        <v>73</v>
      </c>
    </row>
    <row r="7149" spans="1:2" x14ac:dyDescent="0.25">
      <c r="A7149">
        <v>807590</v>
      </c>
      <c r="B7149">
        <v>74</v>
      </c>
    </row>
    <row r="7150" spans="1:2" x14ac:dyDescent="0.25">
      <c r="A7150">
        <v>807599</v>
      </c>
      <c r="B7150">
        <v>71</v>
      </c>
    </row>
    <row r="7151" spans="1:2" x14ac:dyDescent="0.25">
      <c r="A7151">
        <v>807606</v>
      </c>
      <c r="B7151">
        <v>72</v>
      </c>
    </row>
    <row r="7152" spans="1:2" x14ac:dyDescent="0.25">
      <c r="A7152">
        <v>807608</v>
      </c>
      <c r="B7152">
        <v>74</v>
      </c>
    </row>
    <row r="7153" spans="1:2" x14ac:dyDescent="0.25">
      <c r="A7153">
        <v>807614</v>
      </c>
      <c r="B7153">
        <v>68</v>
      </c>
    </row>
    <row r="7154" spans="1:2" x14ac:dyDescent="0.25">
      <c r="A7154">
        <v>807615</v>
      </c>
      <c r="B7154">
        <v>73</v>
      </c>
    </row>
    <row r="7155" spans="1:2" x14ac:dyDescent="0.25">
      <c r="A7155">
        <v>807619</v>
      </c>
      <c r="B7155">
        <v>67</v>
      </c>
    </row>
    <row r="7156" spans="1:2" x14ac:dyDescent="0.25">
      <c r="A7156">
        <v>807620</v>
      </c>
      <c r="B7156">
        <v>68</v>
      </c>
    </row>
    <row r="7157" spans="1:2" x14ac:dyDescent="0.25">
      <c r="A7157">
        <v>807625</v>
      </c>
      <c r="B7157">
        <v>72</v>
      </c>
    </row>
    <row r="7158" spans="1:2" x14ac:dyDescent="0.25">
      <c r="A7158">
        <v>807628</v>
      </c>
      <c r="B7158">
        <v>75</v>
      </c>
    </row>
    <row r="7159" spans="1:2" x14ac:dyDescent="0.25">
      <c r="A7159">
        <v>807629</v>
      </c>
      <c r="B7159">
        <v>72</v>
      </c>
    </row>
    <row r="7160" spans="1:2" x14ac:dyDescent="0.25">
      <c r="A7160">
        <v>807631</v>
      </c>
      <c r="B7160">
        <v>0</v>
      </c>
    </row>
    <row r="7161" spans="1:2" x14ac:dyDescent="0.25">
      <c r="A7161">
        <v>807633</v>
      </c>
      <c r="B7161">
        <v>70</v>
      </c>
    </row>
    <row r="7162" spans="1:2" x14ac:dyDescent="0.25">
      <c r="A7162">
        <v>807634</v>
      </c>
      <c r="B7162">
        <v>70</v>
      </c>
    </row>
    <row r="7163" spans="1:2" x14ac:dyDescent="0.25">
      <c r="A7163">
        <v>807635</v>
      </c>
      <c r="B7163">
        <v>73</v>
      </c>
    </row>
    <row r="7164" spans="1:2" x14ac:dyDescent="0.25">
      <c r="A7164">
        <v>807636</v>
      </c>
      <c r="B7164">
        <v>76</v>
      </c>
    </row>
    <row r="7165" spans="1:2" x14ac:dyDescent="0.25">
      <c r="A7165">
        <v>807637</v>
      </c>
      <c r="B7165">
        <v>74</v>
      </c>
    </row>
    <row r="7166" spans="1:2" x14ac:dyDescent="0.25">
      <c r="A7166">
        <v>807639</v>
      </c>
      <c r="B7166">
        <v>74</v>
      </c>
    </row>
    <row r="7167" spans="1:2" x14ac:dyDescent="0.25">
      <c r="A7167">
        <v>807640</v>
      </c>
      <c r="B7167">
        <v>74</v>
      </c>
    </row>
    <row r="7168" spans="1:2" x14ac:dyDescent="0.25">
      <c r="A7168">
        <v>807650</v>
      </c>
      <c r="B7168">
        <v>76</v>
      </c>
    </row>
    <row r="7169" spans="1:2" x14ac:dyDescent="0.25">
      <c r="A7169">
        <v>807654</v>
      </c>
      <c r="B7169">
        <v>73</v>
      </c>
    </row>
    <row r="7170" spans="1:2" x14ac:dyDescent="0.25">
      <c r="A7170">
        <v>807655</v>
      </c>
      <c r="B7170">
        <v>73</v>
      </c>
    </row>
    <row r="7171" spans="1:2" x14ac:dyDescent="0.25">
      <c r="A7171">
        <v>807657</v>
      </c>
      <c r="B7171">
        <v>72</v>
      </c>
    </row>
    <row r="7172" spans="1:2" x14ac:dyDescent="0.25">
      <c r="A7172">
        <v>807658</v>
      </c>
      <c r="B7172">
        <v>72</v>
      </c>
    </row>
    <row r="7173" spans="1:2" x14ac:dyDescent="0.25">
      <c r="A7173">
        <v>807659</v>
      </c>
      <c r="B7173">
        <v>71</v>
      </c>
    </row>
    <row r="7174" spans="1:2" x14ac:dyDescent="0.25">
      <c r="A7174">
        <v>807680</v>
      </c>
      <c r="B7174">
        <v>75</v>
      </c>
    </row>
    <row r="7175" spans="1:2" x14ac:dyDescent="0.25">
      <c r="A7175">
        <v>807681</v>
      </c>
      <c r="B7175">
        <v>72</v>
      </c>
    </row>
    <row r="7176" spans="1:2" x14ac:dyDescent="0.25">
      <c r="A7176">
        <v>807682</v>
      </c>
      <c r="B7176">
        <v>72</v>
      </c>
    </row>
    <row r="7177" spans="1:2" x14ac:dyDescent="0.25">
      <c r="A7177">
        <v>807685</v>
      </c>
      <c r="B7177">
        <v>70</v>
      </c>
    </row>
    <row r="7178" spans="1:2" x14ac:dyDescent="0.25">
      <c r="A7178">
        <v>807686</v>
      </c>
      <c r="B7178">
        <v>75</v>
      </c>
    </row>
    <row r="7179" spans="1:2" x14ac:dyDescent="0.25">
      <c r="A7179">
        <v>807697</v>
      </c>
      <c r="B7179">
        <v>71</v>
      </c>
    </row>
    <row r="7180" spans="1:2" x14ac:dyDescent="0.25">
      <c r="A7180">
        <v>807698</v>
      </c>
      <c r="B7180">
        <v>0</v>
      </c>
    </row>
    <row r="7181" spans="1:2" x14ac:dyDescent="0.25">
      <c r="A7181">
        <v>807702</v>
      </c>
      <c r="B7181">
        <v>73</v>
      </c>
    </row>
    <row r="7182" spans="1:2" x14ac:dyDescent="0.25">
      <c r="A7182">
        <v>807711</v>
      </c>
      <c r="B7182">
        <v>70</v>
      </c>
    </row>
    <row r="7183" spans="1:2" x14ac:dyDescent="0.25">
      <c r="A7183">
        <v>807715</v>
      </c>
      <c r="B7183">
        <v>78</v>
      </c>
    </row>
    <row r="7184" spans="1:2" x14ac:dyDescent="0.25">
      <c r="A7184">
        <v>807716</v>
      </c>
      <c r="B7184">
        <v>74</v>
      </c>
    </row>
    <row r="7185" spans="1:2" x14ac:dyDescent="0.25">
      <c r="A7185">
        <v>807717</v>
      </c>
      <c r="B7185">
        <v>76</v>
      </c>
    </row>
    <row r="7186" spans="1:2" x14ac:dyDescent="0.25">
      <c r="A7186">
        <v>807718</v>
      </c>
      <c r="B7186">
        <v>75</v>
      </c>
    </row>
    <row r="7187" spans="1:2" x14ac:dyDescent="0.25">
      <c r="A7187">
        <v>807723</v>
      </c>
      <c r="B7187">
        <v>75</v>
      </c>
    </row>
    <row r="7188" spans="1:2" x14ac:dyDescent="0.25">
      <c r="A7188">
        <v>807724</v>
      </c>
      <c r="B7188">
        <v>74</v>
      </c>
    </row>
    <row r="7189" spans="1:2" x14ac:dyDescent="0.25">
      <c r="A7189">
        <v>807734</v>
      </c>
      <c r="B7189">
        <v>76</v>
      </c>
    </row>
    <row r="7190" spans="1:2" x14ac:dyDescent="0.25">
      <c r="A7190">
        <v>807743</v>
      </c>
      <c r="B7190">
        <v>76</v>
      </c>
    </row>
    <row r="7191" spans="1:2" x14ac:dyDescent="0.25">
      <c r="A7191">
        <v>807744</v>
      </c>
      <c r="B7191">
        <v>74</v>
      </c>
    </row>
    <row r="7192" spans="1:2" x14ac:dyDescent="0.25">
      <c r="A7192">
        <v>807746</v>
      </c>
      <c r="B7192">
        <v>72</v>
      </c>
    </row>
    <row r="7193" spans="1:2" x14ac:dyDescent="0.25">
      <c r="A7193">
        <v>807750</v>
      </c>
      <c r="B7193">
        <v>79</v>
      </c>
    </row>
    <row r="7194" spans="1:2" x14ac:dyDescent="0.25">
      <c r="A7194">
        <v>807755</v>
      </c>
      <c r="B7194">
        <v>74</v>
      </c>
    </row>
    <row r="7195" spans="1:2" x14ac:dyDescent="0.25">
      <c r="A7195">
        <v>807756</v>
      </c>
      <c r="B7195">
        <v>76</v>
      </c>
    </row>
    <row r="7196" spans="1:2" x14ac:dyDescent="0.25">
      <c r="A7196">
        <v>807757</v>
      </c>
      <c r="B7196">
        <v>73</v>
      </c>
    </row>
    <row r="7197" spans="1:2" x14ac:dyDescent="0.25">
      <c r="A7197">
        <v>807760</v>
      </c>
      <c r="B7197">
        <v>0</v>
      </c>
    </row>
    <row r="7198" spans="1:2" x14ac:dyDescent="0.25">
      <c r="A7198">
        <v>807762</v>
      </c>
      <c r="B7198">
        <v>71</v>
      </c>
    </row>
    <row r="7199" spans="1:2" x14ac:dyDescent="0.25">
      <c r="A7199">
        <v>807763</v>
      </c>
      <c r="B7199">
        <v>77</v>
      </c>
    </row>
    <row r="7200" spans="1:2" x14ac:dyDescent="0.25">
      <c r="A7200">
        <v>807764</v>
      </c>
      <c r="B7200">
        <v>75</v>
      </c>
    </row>
    <row r="7201" spans="1:2" x14ac:dyDescent="0.25">
      <c r="A7201">
        <v>807765</v>
      </c>
      <c r="B7201">
        <v>73</v>
      </c>
    </row>
    <row r="7202" spans="1:2" x14ac:dyDescent="0.25">
      <c r="A7202">
        <v>807774</v>
      </c>
      <c r="B7202">
        <v>72</v>
      </c>
    </row>
    <row r="7203" spans="1:2" x14ac:dyDescent="0.25">
      <c r="A7203">
        <v>807778</v>
      </c>
      <c r="B7203">
        <v>72</v>
      </c>
    </row>
    <row r="7204" spans="1:2" x14ac:dyDescent="0.25">
      <c r="A7204">
        <v>807779</v>
      </c>
      <c r="B7204">
        <v>73</v>
      </c>
    </row>
    <row r="7205" spans="1:2" x14ac:dyDescent="0.25">
      <c r="A7205">
        <v>807780</v>
      </c>
      <c r="B7205">
        <v>72</v>
      </c>
    </row>
    <row r="7206" spans="1:2" x14ac:dyDescent="0.25">
      <c r="A7206">
        <v>807781</v>
      </c>
      <c r="B7206">
        <v>73</v>
      </c>
    </row>
    <row r="7207" spans="1:2" x14ac:dyDescent="0.25">
      <c r="A7207">
        <v>807783</v>
      </c>
      <c r="B7207">
        <v>73</v>
      </c>
    </row>
    <row r="7208" spans="1:2" x14ac:dyDescent="0.25">
      <c r="A7208">
        <v>807784</v>
      </c>
      <c r="B7208">
        <v>73</v>
      </c>
    </row>
    <row r="7209" spans="1:2" x14ac:dyDescent="0.25">
      <c r="A7209">
        <v>807790</v>
      </c>
      <c r="B7209">
        <v>75</v>
      </c>
    </row>
    <row r="7210" spans="1:2" x14ac:dyDescent="0.25">
      <c r="A7210">
        <v>807791</v>
      </c>
      <c r="B7210">
        <v>76</v>
      </c>
    </row>
    <row r="7211" spans="1:2" x14ac:dyDescent="0.25">
      <c r="A7211">
        <v>807792</v>
      </c>
      <c r="B7211">
        <v>77</v>
      </c>
    </row>
    <row r="7212" spans="1:2" x14ac:dyDescent="0.25">
      <c r="A7212">
        <v>807795</v>
      </c>
      <c r="B7212">
        <v>73</v>
      </c>
    </row>
    <row r="7213" spans="1:2" x14ac:dyDescent="0.25">
      <c r="A7213">
        <v>807796</v>
      </c>
      <c r="B7213">
        <v>74</v>
      </c>
    </row>
    <row r="7214" spans="1:2" x14ac:dyDescent="0.25">
      <c r="A7214">
        <v>807798</v>
      </c>
      <c r="B7214">
        <v>74</v>
      </c>
    </row>
    <row r="7215" spans="1:2" x14ac:dyDescent="0.25">
      <c r="A7215">
        <v>807802</v>
      </c>
      <c r="B7215">
        <v>0</v>
      </c>
    </row>
    <row r="7216" spans="1:2" x14ac:dyDescent="0.25">
      <c r="A7216">
        <v>807805</v>
      </c>
      <c r="B7216">
        <v>73</v>
      </c>
    </row>
    <row r="7217" spans="1:2" x14ac:dyDescent="0.25">
      <c r="A7217">
        <v>807808</v>
      </c>
      <c r="B7217">
        <v>73</v>
      </c>
    </row>
    <row r="7218" spans="1:2" x14ac:dyDescent="0.25">
      <c r="A7218">
        <v>807813</v>
      </c>
      <c r="B7218">
        <v>74</v>
      </c>
    </row>
    <row r="7219" spans="1:2" x14ac:dyDescent="0.25">
      <c r="A7219">
        <v>807814</v>
      </c>
      <c r="B7219">
        <v>75</v>
      </c>
    </row>
    <row r="7220" spans="1:2" x14ac:dyDescent="0.25">
      <c r="A7220">
        <v>807816</v>
      </c>
      <c r="B7220">
        <v>75</v>
      </c>
    </row>
    <row r="7221" spans="1:2" x14ac:dyDescent="0.25">
      <c r="A7221">
        <v>807818</v>
      </c>
      <c r="B7221">
        <v>73</v>
      </c>
    </row>
    <row r="7222" spans="1:2" x14ac:dyDescent="0.25">
      <c r="A7222">
        <v>807819</v>
      </c>
      <c r="B7222">
        <v>70</v>
      </c>
    </row>
    <row r="7223" spans="1:2" x14ac:dyDescent="0.25">
      <c r="A7223">
        <v>807821</v>
      </c>
      <c r="B7223">
        <v>73</v>
      </c>
    </row>
    <row r="7224" spans="1:2" x14ac:dyDescent="0.25">
      <c r="A7224">
        <v>807822</v>
      </c>
      <c r="B7224">
        <v>73</v>
      </c>
    </row>
    <row r="7225" spans="1:2" x14ac:dyDescent="0.25">
      <c r="A7225">
        <v>807823</v>
      </c>
      <c r="B7225">
        <v>73</v>
      </c>
    </row>
    <row r="7226" spans="1:2" x14ac:dyDescent="0.25">
      <c r="A7226">
        <v>807824</v>
      </c>
      <c r="B7226">
        <v>74</v>
      </c>
    </row>
    <row r="7227" spans="1:2" x14ac:dyDescent="0.25">
      <c r="A7227">
        <v>807825</v>
      </c>
      <c r="B7227">
        <v>76</v>
      </c>
    </row>
    <row r="7228" spans="1:2" x14ac:dyDescent="0.25">
      <c r="A7228">
        <v>807826</v>
      </c>
      <c r="B7228">
        <v>74</v>
      </c>
    </row>
    <row r="7229" spans="1:2" x14ac:dyDescent="0.25">
      <c r="A7229">
        <v>807827</v>
      </c>
      <c r="B7229">
        <v>73</v>
      </c>
    </row>
    <row r="7230" spans="1:2" x14ac:dyDescent="0.25">
      <c r="A7230">
        <v>807829</v>
      </c>
      <c r="B7230">
        <v>73</v>
      </c>
    </row>
    <row r="7231" spans="1:2" x14ac:dyDescent="0.25">
      <c r="A7231">
        <v>807830</v>
      </c>
      <c r="B7231">
        <v>74</v>
      </c>
    </row>
    <row r="7232" spans="1:2" x14ac:dyDescent="0.25">
      <c r="A7232">
        <v>807832</v>
      </c>
      <c r="B7232">
        <v>73</v>
      </c>
    </row>
    <row r="7233" spans="1:2" x14ac:dyDescent="0.25">
      <c r="A7233">
        <v>807833</v>
      </c>
      <c r="B7233">
        <v>76</v>
      </c>
    </row>
    <row r="7234" spans="1:2" x14ac:dyDescent="0.25">
      <c r="A7234">
        <v>807834</v>
      </c>
      <c r="B7234">
        <v>78</v>
      </c>
    </row>
    <row r="7235" spans="1:2" x14ac:dyDescent="0.25">
      <c r="A7235">
        <v>807835</v>
      </c>
      <c r="B7235">
        <v>73</v>
      </c>
    </row>
    <row r="7236" spans="1:2" x14ac:dyDescent="0.25">
      <c r="A7236">
        <v>807836</v>
      </c>
      <c r="B7236">
        <v>72</v>
      </c>
    </row>
    <row r="7237" spans="1:2" x14ac:dyDescent="0.25">
      <c r="A7237">
        <v>807837</v>
      </c>
      <c r="B7237">
        <v>77</v>
      </c>
    </row>
    <row r="7238" spans="1:2" x14ac:dyDescent="0.25">
      <c r="A7238">
        <v>807838</v>
      </c>
      <c r="B7238">
        <v>76</v>
      </c>
    </row>
    <row r="7239" spans="1:2" x14ac:dyDescent="0.25">
      <c r="A7239">
        <v>807841</v>
      </c>
      <c r="B7239">
        <v>73</v>
      </c>
    </row>
    <row r="7240" spans="1:2" x14ac:dyDescent="0.25">
      <c r="A7240">
        <v>807842</v>
      </c>
      <c r="B7240">
        <v>74</v>
      </c>
    </row>
    <row r="7241" spans="1:2" x14ac:dyDescent="0.25">
      <c r="A7241">
        <v>807843</v>
      </c>
      <c r="B7241">
        <v>76</v>
      </c>
    </row>
    <row r="7242" spans="1:2" x14ac:dyDescent="0.25">
      <c r="A7242">
        <v>807848</v>
      </c>
      <c r="B7242">
        <v>0</v>
      </c>
    </row>
    <row r="7243" spans="1:2" x14ac:dyDescent="0.25">
      <c r="A7243">
        <v>807852</v>
      </c>
      <c r="B7243">
        <v>77</v>
      </c>
    </row>
    <row r="7244" spans="1:2" x14ac:dyDescent="0.25">
      <c r="A7244">
        <v>807856</v>
      </c>
      <c r="B7244">
        <v>72</v>
      </c>
    </row>
    <row r="7245" spans="1:2" x14ac:dyDescent="0.25">
      <c r="A7245">
        <v>807860</v>
      </c>
      <c r="B7245">
        <v>70</v>
      </c>
    </row>
    <row r="7246" spans="1:2" x14ac:dyDescent="0.25">
      <c r="A7246">
        <v>807861</v>
      </c>
      <c r="B7246">
        <v>75</v>
      </c>
    </row>
    <row r="7247" spans="1:2" x14ac:dyDescent="0.25">
      <c r="A7247">
        <v>807866</v>
      </c>
      <c r="B7247">
        <v>71</v>
      </c>
    </row>
    <row r="7248" spans="1:2" x14ac:dyDescent="0.25">
      <c r="A7248">
        <v>807870</v>
      </c>
      <c r="B7248">
        <v>71</v>
      </c>
    </row>
    <row r="7249" spans="1:2" x14ac:dyDescent="0.25">
      <c r="A7249">
        <v>807873</v>
      </c>
      <c r="B7249">
        <v>68</v>
      </c>
    </row>
    <row r="7250" spans="1:2" x14ac:dyDescent="0.25">
      <c r="A7250">
        <v>807875</v>
      </c>
      <c r="B7250">
        <v>75</v>
      </c>
    </row>
    <row r="7251" spans="1:2" x14ac:dyDescent="0.25">
      <c r="A7251">
        <v>807876</v>
      </c>
      <c r="B7251">
        <v>71</v>
      </c>
    </row>
    <row r="7252" spans="1:2" x14ac:dyDescent="0.25">
      <c r="A7252">
        <v>807879</v>
      </c>
      <c r="B7252">
        <v>73</v>
      </c>
    </row>
    <row r="7253" spans="1:2" x14ac:dyDescent="0.25">
      <c r="A7253">
        <v>807880</v>
      </c>
      <c r="B7253">
        <v>69</v>
      </c>
    </row>
    <row r="7254" spans="1:2" x14ac:dyDescent="0.25">
      <c r="A7254">
        <v>807881</v>
      </c>
      <c r="B7254">
        <v>74</v>
      </c>
    </row>
    <row r="7255" spans="1:2" x14ac:dyDescent="0.25">
      <c r="A7255">
        <v>807882</v>
      </c>
      <c r="B7255">
        <v>72</v>
      </c>
    </row>
    <row r="7256" spans="1:2" x14ac:dyDescent="0.25">
      <c r="A7256">
        <v>807883</v>
      </c>
      <c r="B7256">
        <v>74</v>
      </c>
    </row>
    <row r="7257" spans="1:2" x14ac:dyDescent="0.25">
      <c r="A7257">
        <v>807884</v>
      </c>
      <c r="B7257">
        <v>76</v>
      </c>
    </row>
    <row r="7258" spans="1:2" x14ac:dyDescent="0.25">
      <c r="A7258">
        <v>807930</v>
      </c>
      <c r="B7258">
        <v>72</v>
      </c>
    </row>
    <row r="7259" spans="1:2" x14ac:dyDescent="0.25">
      <c r="A7259">
        <v>807932</v>
      </c>
      <c r="B7259">
        <v>74</v>
      </c>
    </row>
    <row r="7260" spans="1:2" x14ac:dyDescent="0.25">
      <c r="A7260">
        <v>807933</v>
      </c>
      <c r="B7260">
        <v>76</v>
      </c>
    </row>
    <row r="7261" spans="1:2" x14ac:dyDescent="0.25">
      <c r="A7261">
        <v>807936</v>
      </c>
      <c r="B7261">
        <v>75</v>
      </c>
    </row>
    <row r="7262" spans="1:2" x14ac:dyDescent="0.25">
      <c r="A7262">
        <v>807937</v>
      </c>
      <c r="B7262">
        <v>75</v>
      </c>
    </row>
    <row r="7263" spans="1:2" x14ac:dyDescent="0.25">
      <c r="A7263">
        <v>807938</v>
      </c>
      <c r="B7263">
        <v>77</v>
      </c>
    </row>
    <row r="7264" spans="1:2" x14ac:dyDescent="0.25">
      <c r="A7264">
        <v>807939</v>
      </c>
      <c r="B7264">
        <v>74</v>
      </c>
    </row>
    <row r="7265" spans="1:2" x14ac:dyDescent="0.25">
      <c r="A7265">
        <v>807943</v>
      </c>
      <c r="B7265">
        <v>70</v>
      </c>
    </row>
    <row r="7266" spans="1:2" x14ac:dyDescent="0.25">
      <c r="A7266">
        <v>807947</v>
      </c>
      <c r="B7266">
        <v>73</v>
      </c>
    </row>
    <row r="7267" spans="1:2" x14ac:dyDescent="0.25">
      <c r="A7267">
        <v>807950</v>
      </c>
      <c r="B7267">
        <v>73</v>
      </c>
    </row>
    <row r="7268" spans="1:2" x14ac:dyDescent="0.25">
      <c r="A7268">
        <v>807952</v>
      </c>
      <c r="B7268">
        <v>70</v>
      </c>
    </row>
    <row r="7269" spans="1:2" x14ac:dyDescent="0.25">
      <c r="A7269">
        <v>807953</v>
      </c>
      <c r="B7269">
        <v>72</v>
      </c>
    </row>
    <row r="7270" spans="1:2" x14ac:dyDescent="0.25">
      <c r="A7270">
        <v>807954</v>
      </c>
      <c r="B7270">
        <v>73</v>
      </c>
    </row>
    <row r="7271" spans="1:2" x14ac:dyDescent="0.25">
      <c r="A7271">
        <v>807955</v>
      </c>
      <c r="B7271">
        <v>72</v>
      </c>
    </row>
    <row r="7272" spans="1:2" x14ac:dyDescent="0.25">
      <c r="A7272">
        <v>807959</v>
      </c>
      <c r="B7272">
        <v>75</v>
      </c>
    </row>
    <row r="7273" spans="1:2" x14ac:dyDescent="0.25">
      <c r="A7273">
        <v>807961</v>
      </c>
      <c r="B7273">
        <v>75</v>
      </c>
    </row>
    <row r="7274" spans="1:2" x14ac:dyDescent="0.25">
      <c r="A7274">
        <v>807962</v>
      </c>
      <c r="B7274">
        <v>73</v>
      </c>
    </row>
    <row r="7275" spans="1:2" x14ac:dyDescent="0.25">
      <c r="A7275">
        <v>807963</v>
      </c>
      <c r="B7275">
        <v>75</v>
      </c>
    </row>
    <row r="7276" spans="1:2" x14ac:dyDescent="0.25">
      <c r="A7276">
        <v>807965</v>
      </c>
      <c r="B7276">
        <v>70</v>
      </c>
    </row>
    <row r="7277" spans="1:2" x14ac:dyDescent="0.25">
      <c r="A7277">
        <v>807966</v>
      </c>
      <c r="B7277">
        <v>74</v>
      </c>
    </row>
    <row r="7278" spans="1:2" x14ac:dyDescent="0.25">
      <c r="A7278">
        <v>807968</v>
      </c>
      <c r="B7278">
        <v>72</v>
      </c>
    </row>
    <row r="7279" spans="1:2" x14ac:dyDescent="0.25">
      <c r="A7279">
        <v>807973</v>
      </c>
      <c r="B7279">
        <v>70</v>
      </c>
    </row>
    <row r="7280" spans="1:2" x14ac:dyDescent="0.25">
      <c r="A7280">
        <v>807974</v>
      </c>
      <c r="B7280">
        <v>73</v>
      </c>
    </row>
    <row r="7281" spans="1:2" x14ac:dyDescent="0.25">
      <c r="A7281">
        <v>807979</v>
      </c>
      <c r="B7281">
        <v>72</v>
      </c>
    </row>
    <row r="7282" spans="1:2" x14ac:dyDescent="0.25">
      <c r="A7282">
        <v>807982</v>
      </c>
      <c r="B7282">
        <v>76</v>
      </c>
    </row>
    <row r="7283" spans="1:2" x14ac:dyDescent="0.25">
      <c r="A7283">
        <v>807984</v>
      </c>
      <c r="B7283">
        <v>75</v>
      </c>
    </row>
    <row r="7284" spans="1:2" x14ac:dyDescent="0.25">
      <c r="A7284">
        <v>807986</v>
      </c>
      <c r="B7284">
        <v>74</v>
      </c>
    </row>
    <row r="7285" spans="1:2" x14ac:dyDescent="0.25">
      <c r="A7285">
        <v>807988</v>
      </c>
      <c r="B7285">
        <v>76</v>
      </c>
    </row>
    <row r="7286" spans="1:2" x14ac:dyDescent="0.25">
      <c r="A7286">
        <v>807990</v>
      </c>
      <c r="B7286">
        <v>75</v>
      </c>
    </row>
    <row r="7287" spans="1:2" x14ac:dyDescent="0.25">
      <c r="A7287">
        <v>807992</v>
      </c>
      <c r="B7287">
        <v>74</v>
      </c>
    </row>
    <row r="7288" spans="1:2" x14ac:dyDescent="0.25">
      <c r="A7288">
        <v>807993</v>
      </c>
      <c r="B7288">
        <v>70</v>
      </c>
    </row>
    <row r="7289" spans="1:2" x14ac:dyDescent="0.25">
      <c r="A7289">
        <v>807995</v>
      </c>
      <c r="B7289">
        <v>71</v>
      </c>
    </row>
    <row r="7290" spans="1:2" x14ac:dyDescent="0.25">
      <c r="A7290">
        <v>807996</v>
      </c>
      <c r="B7290">
        <v>73</v>
      </c>
    </row>
    <row r="7291" spans="1:2" x14ac:dyDescent="0.25">
      <c r="A7291">
        <v>807998</v>
      </c>
      <c r="B7291">
        <v>75</v>
      </c>
    </row>
    <row r="7292" spans="1:2" x14ac:dyDescent="0.25">
      <c r="A7292">
        <v>808000</v>
      </c>
      <c r="B7292">
        <v>73</v>
      </c>
    </row>
    <row r="7293" spans="1:2" x14ac:dyDescent="0.25">
      <c r="A7293">
        <v>808001</v>
      </c>
      <c r="B7293">
        <v>71</v>
      </c>
    </row>
    <row r="7294" spans="1:2" x14ac:dyDescent="0.25">
      <c r="A7294">
        <v>808002</v>
      </c>
      <c r="B7294">
        <v>74</v>
      </c>
    </row>
    <row r="7295" spans="1:2" x14ac:dyDescent="0.25">
      <c r="A7295">
        <v>808003</v>
      </c>
      <c r="B7295">
        <v>71</v>
      </c>
    </row>
    <row r="7296" spans="1:2" x14ac:dyDescent="0.25">
      <c r="A7296">
        <v>808005</v>
      </c>
      <c r="B7296">
        <v>73</v>
      </c>
    </row>
    <row r="7297" spans="1:2" x14ac:dyDescent="0.25">
      <c r="A7297">
        <v>808006</v>
      </c>
      <c r="B7297">
        <v>76</v>
      </c>
    </row>
    <row r="7298" spans="1:2" x14ac:dyDescent="0.25">
      <c r="A7298">
        <v>808008</v>
      </c>
      <c r="B7298">
        <v>72</v>
      </c>
    </row>
    <row r="7299" spans="1:2" x14ac:dyDescent="0.25">
      <c r="A7299">
        <v>808010</v>
      </c>
      <c r="B7299">
        <v>73</v>
      </c>
    </row>
    <row r="7300" spans="1:2" x14ac:dyDescent="0.25">
      <c r="A7300">
        <v>808013</v>
      </c>
      <c r="B7300">
        <v>76</v>
      </c>
    </row>
    <row r="7301" spans="1:2" x14ac:dyDescent="0.25">
      <c r="A7301">
        <v>808016</v>
      </c>
      <c r="B7301">
        <v>70</v>
      </c>
    </row>
    <row r="7302" spans="1:2" x14ac:dyDescent="0.25">
      <c r="A7302">
        <v>808017</v>
      </c>
      <c r="B7302">
        <v>72</v>
      </c>
    </row>
    <row r="7303" spans="1:2" x14ac:dyDescent="0.25">
      <c r="A7303">
        <v>808018</v>
      </c>
      <c r="B7303">
        <v>74</v>
      </c>
    </row>
    <row r="7304" spans="1:2" x14ac:dyDescent="0.25">
      <c r="A7304">
        <v>808019</v>
      </c>
      <c r="B7304">
        <v>74</v>
      </c>
    </row>
    <row r="7305" spans="1:2" x14ac:dyDescent="0.25">
      <c r="A7305">
        <v>808020</v>
      </c>
      <c r="B7305">
        <v>73</v>
      </c>
    </row>
    <row r="7306" spans="1:2" x14ac:dyDescent="0.25">
      <c r="A7306">
        <v>808022</v>
      </c>
      <c r="B7306">
        <v>72</v>
      </c>
    </row>
    <row r="7307" spans="1:2" x14ac:dyDescent="0.25">
      <c r="A7307">
        <v>808025</v>
      </c>
      <c r="B7307">
        <v>74</v>
      </c>
    </row>
    <row r="7308" spans="1:2" x14ac:dyDescent="0.25">
      <c r="A7308">
        <v>808026</v>
      </c>
      <c r="B7308">
        <v>75</v>
      </c>
    </row>
    <row r="7309" spans="1:2" x14ac:dyDescent="0.25">
      <c r="A7309">
        <v>808031</v>
      </c>
      <c r="B7309">
        <v>72</v>
      </c>
    </row>
    <row r="7310" spans="1:2" x14ac:dyDescent="0.25">
      <c r="A7310">
        <v>808035</v>
      </c>
      <c r="B7310">
        <v>74</v>
      </c>
    </row>
    <row r="7311" spans="1:2" x14ac:dyDescent="0.25">
      <c r="A7311">
        <v>808036</v>
      </c>
      <c r="B7311">
        <v>75</v>
      </c>
    </row>
    <row r="7312" spans="1:2" x14ac:dyDescent="0.25">
      <c r="A7312">
        <v>808042</v>
      </c>
      <c r="B7312">
        <v>72</v>
      </c>
    </row>
    <row r="7313" spans="1:2" x14ac:dyDescent="0.25">
      <c r="A7313">
        <v>808045</v>
      </c>
      <c r="B7313">
        <v>74</v>
      </c>
    </row>
    <row r="7314" spans="1:2" x14ac:dyDescent="0.25">
      <c r="A7314">
        <v>808046</v>
      </c>
      <c r="B7314">
        <v>69</v>
      </c>
    </row>
    <row r="7315" spans="1:2" x14ac:dyDescent="0.25">
      <c r="A7315">
        <v>808048</v>
      </c>
      <c r="B7315">
        <v>75</v>
      </c>
    </row>
    <row r="7316" spans="1:2" x14ac:dyDescent="0.25">
      <c r="A7316">
        <v>808050</v>
      </c>
      <c r="B7316">
        <v>70</v>
      </c>
    </row>
    <row r="7317" spans="1:2" x14ac:dyDescent="0.25">
      <c r="A7317">
        <v>808051</v>
      </c>
      <c r="B7317">
        <v>74</v>
      </c>
    </row>
    <row r="7318" spans="1:2" x14ac:dyDescent="0.25">
      <c r="A7318">
        <v>808052</v>
      </c>
      <c r="B7318">
        <v>73</v>
      </c>
    </row>
    <row r="7319" spans="1:2" x14ac:dyDescent="0.25">
      <c r="A7319">
        <v>808053</v>
      </c>
      <c r="B7319">
        <v>76</v>
      </c>
    </row>
    <row r="7320" spans="1:2" x14ac:dyDescent="0.25">
      <c r="A7320">
        <v>808054</v>
      </c>
      <c r="B7320">
        <v>75</v>
      </c>
    </row>
    <row r="7321" spans="1:2" x14ac:dyDescent="0.25">
      <c r="A7321">
        <v>808055</v>
      </c>
      <c r="B7321">
        <v>76</v>
      </c>
    </row>
    <row r="7322" spans="1:2" x14ac:dyDescent="0.25">
      <c r="A7322">
        <v>808056</v>
      </c>
      <c r="B7322">
        <v>72</v>
      </c>
    </row>
    <row r="7323" spans="1:2" x14ac:dyDescent="0.25">
      <c r="A7323">
        <v>808057</v>
      </c>
      <c r="B7323">
        <v>78</v>
      </c>
    </row>
    <row r="7324" spans="1:2" x14ac:dyDescent="0.25">
      <c r="A7324">
        <v>808059</v>
      </c>
      <c r="B7324">
        <v>78</v>
      </c>
    </row>
    <row r="7325" spans="1:2" x14ac:dyDescent="0.25">
      <c r="A7325">
        <v>808061</v>
      </c>
      <c r="B7325">
        <v>79</v>
      </c>
    </row>
    <row r="7326" spans="1:2" x14ac:dyDescent="0.25">
      <c r="A7326">
        <v>808062</v>
      </c>
      <c r="B7326">
        <v>72</v>
      </c>
    </row>
    <row r="7327" spans="1:2" x14ac:dyDescent="0.25">
      <c r="A7327">
        <v>808063</v>
      </c>
      <c r="B7327">
        <v>71</v>
      </c>
    </row>
    <row r="7328" spans="1:2" x14ac:dyDescent="0.25">
      <c r="A7328">
        <v>808064</v>
      </c>
      <c r="B7328">
        <v>73</v>
      </c>
    </row>
    <row r="7329" spans="1:2" x14ac:dyDescent="0.25">
      <c r="A7329">
        <v>808065</v>
      </c>
      <c r="B7329">
        <v>75</v>
      </c>
    </row>
    <row r="7330" spans="1:2" x14ac:dyDescent="0.25">
      <c r="A7330">
        <v>808068</v>
      </c>
      <c r="B7330">
        <v>73</v>
      </c>
    </row>
    <row r="7331" spans="1:2" x14ac:dyDescent="0.25">
      <c r="A7331">
        <v>808069</v>
      </c>
      <c r="B7331">
        <v>73</v>
      </c>
    </row>
    <row r="7332" spans="1:2" x14ac:dyDescent="0.25">
      <c r="A7332">
        <v>808070</v>
      </c>
      <c r="B7332">
        <v>76</v>
      </c>
    </row>
    <row r="7333" spans="1:2" x14ac:dyDescent="0.25">
      <c r="A7333">
        <v>808071</v>
      </c>
      <c r="B7333">
        <v>71</v>
      </c>
    </row>
    <row r="7334" spans="1:2" x14ac:dyDescent="0.25">
      <c r="A7334">
        <v>808072</v>
      </c>
      <c r="B7334">
        <v>74</v>
      </c>
    </row>
    <row r="7335" spans="1:2" x14ac:dyDescent="0.25">
      <c r="A7335">
        <v>808074</v>
      </c>
      <c r="B7335">
        <v>74</v>
      </c>
    </row>
    <row r="7336" spans="1:2" x14ac:dyDescent="0.25">
      <c r="A7336">
        <v>808076</v>
      </c>
      <c r="B7336">
        <v>72</v>
      </c>
    </row>
    <row r="7337" spans="1:2" x14ac:dyDescent="0.25">
      <c r="A7337">
        <v>808081</v>
      </c>
      <c r="B7337">
        <v>75</v>
      </c>
    </row>
    <row r="7338" spans="1:2" x14ac:dyDescent="0.25">
      <c r="A7338">
        <v>808085</v>
      </c>
      <c r="B7338">
        <v>76</v>
      </c>
    </row>
    <row r="7339" spans="1:2" x14ac:dyDescent="0.25">
      <c r="A7339">
        <v>808087</v>
      </c>
      <c r="B7339">
        <v>70</v>
      </c>
    </row>
    <row r="7340" spans="1:2" x14ac:dyDescent="0.25">
      <c r="A7340">
        <v>808088</v>
      </c>
      <c r="B7340">
        <v>75</v>
      </c>
    </row>
    <row r="7341" spans="1:2" x14ac:dyDescent="0.25">
      <c r="A7341">
        <v>808095</v>
      </c>
      <c r="B7341">
        <v>73</v>
      </c>
    </row>
    <row r="7342" spans="1:2" x14ac:dyDescent="0.25">
      <c r="A7342">
        <v>808097</v>
      </c>
      <c r="B7342">
        <v>75</v>
      </c>
    </row>
    <row r="7343" spans="1:2" x14ac:dyDescent="0.25">
      <c r="A7343">
        <v>808098</v>
      </c>
      <c r="B7343">
        <v>75</v>
      </c>
    </row>
    <row r="7344" spans="1:2" x14ac:dyDescent="0.25">
      <c r="A7344">
        <v>808102</v>
      </c>
      <c r="B7344">
        <v>74</v>
      </c>
    </row>
    <row r="7345" spans="1:2" x14ac:dyDescent="0.25">
      <c r="A7345">
        <v>808107</v>
      </c>
      <c r="B7345">
        <v>76</v>
      </c>
    </row>
    <row r="7346" spans="1:2" x14ac:dyDescent="0.25">
      <c r="A7346">
        <v>808108</v>
      </c>
      <c r="B7346">
        <v>74</v>
      </c>
    </row>
    <row r="7347" spans="1:2" x14ac:dyDescent="0.25">
      <c r="A7347">
        <v>808110</v>
      </c>
      <c r="B7347">
        <v>74</v>
      </c>
    </row>
    <row r="7348" spans="1:2" x14ac:dyDescent="0.25">
      <c r="A7348">
        <v>808111</v>
      </c>
      <c r="B7348">
        <v>72</v>
      </c>
    </row>
    <row r="7349" spans="1:2" x14ac:dyDescent="0.25">
      <c r="A7349">
        <v>808117</v>
      </c>
      <c r="B7349">
        <v>75</v>
      </c>
    </row>
    <row r="7350" spans="1:2" x14ac:dyDescent="0.25">
      <c r="A7350">
        <v>808118</v>
      </c>
      <c r="B7350">
        <v>70</v>
      </c>
    </row>
    <row r="7351" spans="1:2" x14ac:dyDescent="0.25">
      <c r="A7351">
        <v>808122</v>
      </c>
      <c r="B7351">
        <v>74</v>
      </c>
    </row>
    <row r="7352" spans="1:2" x14ac:dyDescent="0.25">
      <c r="A7352">
        <v>808127</v>
      </c>
      <c r="B7352">
        <v>72</v>
      </c>
    </row>
    <row r="7353" spans="1:2" x14ac:dyDescent="0.25">
      <c r="A7353">
        <v>808128</v>
      </c>
      <c r="B7353">
        <v>75</v>
      </c>
    </row>
    <row r="7354" spans="1:2" x14ac:dyDescent="0.25">
      <c r="A7354">
        <v>808130</v>
      </c>
      <c r="B7354">
        <v>70</v>
      </c>
    </row>
    <row r="7355" spans="1:2" x14ac:dyDescent="0.25">
      <c r="A7355">
        <v>808133</v>
      </c>
      <c r="B7355">
        <v>73</v>
      </c>
    </row>
    <row r="7356" spans="1:2" x14ac:dyDescent="0.25">
      <c r="A7356">
        <v>808135</v>
      </c>
      <c r="B7356">
        <v>75</v>
      </c>
    </row>
    <row r="7357" spans="1:2" x14ac:dyDescent="0.25">
      <c r="A7357">
        <v>808136</v>
      </c>
      <c r="B7357">
        <v>76</v>
      </c>
    </row>
    <row r="7358" spans="1:2" x14ac:dyDescent="0.25">
      <c r="A7358">
        <v>808138</v>
      </c>
      <c r="B7358">
        <v>73</v>
      </c>
    </row>
    <row r="7359" spans="1:2" x14ac:dyDescent="0.25">
      <c r="A7359">
        <v>808139</v>
      </c>
      <c r="B7359">
        <v>74</v>
      </c>
    </row>
    <row r="7360" spans="1:2" x14ac:dyDescent="0.25">
      <c r="A7360">
        <v>808144</v>
      </c>
      <c r="B7360">
        <v>73</v>
      </c>
    </row>
    <row r="7361" spans="1:2" x14ac:dyDescent="0.25">
      <c r="A7361">
        <v>808149</v>
      </c>
      <c r="B7361">
        <v>71</v>
      </c>
    </row>
    <row r="7362" spans="1:2" x14ac:dyDescent="0.25">
      <c r="A7362">
        <v>808150</v>
      </c>
      <c r="B7362">
        <v>76</v>
      </c>
    </row>
    <row r="7363" spans="1:2" x14ac:dyDescent="0.25">
      <c r="A7363">
        <v>808154</v>
      </c>
      <c r="B7363">
        <v>70</v>
      </c>
    </row>
    <row r="7364" spans="1:2" x14ac:dyDescent="0.25">
      <c r="A7364">
        <v>808155</v>
      </c>
      <c r="B7364">
        <v>71</v>
      </c>
    </row>
    <row r="7365" spans="1:2" x14ac:dyDescent="0.25">
      <c r="A7365">
        <v>808156</v>
      </c>
      <c r="B7365">
        <v>70</v>
      </c>
    </row>
    <row r="7366" spans="1:2" x14ac:dyDescent="0.25">
      <c r="A7366">
        <v>808158</v>
      </c>
      <c r="B7366">
        <v>73</v>
      </c>
    </row>
    <row r="7367" spans="1:2" x14ac:dyDescent="0.25">
      <c r="A7367">
        <v>808160</v>
      </c>
      <c r="B7367">
        <v>73</v>
      </c>
    </row>
    <row r="7368" spans="1:2" x14ac:dyDescent="0.25">
      <c r="A7368">
        <v>808161</v>
      </c>
      <c r="B7368">
        <v>74</v>
      </c>
    </row>
    <row r="7369" spans="1:2" x14ac:dyDescent="0.25">
      <c r="A7369">
        <v>808163</v>
      </c>
      <c r="B7369">
        <v>74</v>
      </c>
    </row>
    <row r="7370" spans="1:2" x14ac:dyDescent="0.25">
      <c r="A7370">
        <v>808164</v>
      </c>
      <c r="B7370">
        <v>68</v>
      </c>
    </row>
    <row r="7371" spans="1:2" x14ac:dyDescent="0.25">
      <c r="A7371">
        <v>808167</v>
      </c>
      <c r="B7371">
        <v>73</v>
      </c>
    </row>
    <row r="7372" spans="1:2" x14ac:dyDescent="0.25">
      <c r="A7372">
        <v>808170</v>
      </c>
      <c r="B7372">
        <v>72</v>
      </c>
    </row>
    <row r="7373" spans="1:2" x14ac:dyDescent="0.25">
      <c r="A7373">
        <v>808173</v>
      </c>
      <c r="B7373">
        <v>76</v>
      </c>
    </row>
    <row r="7374" spans="1:2" x14ac:dyDescent="0.25">
      <c r="A7374">
        <v>808176</v>
      </c>
      <c r="B7374">
        <v>72</v>
      </c>
    </row>
    <row r="7375" spans="1:2" x14ac:dyDescent="0.25">
      <c r="A7375">
        <v>808178</v>
      </c>
      <c r="B7375">
        <v>75</v>
      </c>
    </row>
    <row r="7376" spans="1:2" x14ac:dyDescent="0.25">
      <c r="A7376">
        <v>808179</v>
      </c>
      <c r="B7376">
        <v>74</v>
      </c>
    </row>
    <row r="7377" spans="1:2" x14ac:dyDescent="0.25">
      <c r="A7377">
        <v>808181</v>
      </c>
      <c r="B7377">
        <v>73</v>
      </c>
    </row>
    <row r="7378" spans="1:2" x14ac:dyDescent="0.25">
      <c r="A7378">
        <v>808183</v>
      </c>
      <c r="B7378">
        <v>69</v>
      </c>
    </row>
    <row r="7379" spans="1:2" x14ac:dyDescent="0.25">
      <c r="A7379">
        <v>808184</v>
      </c>
      <c r="B7379">
        <v>74</v>
      </c>
    </row>
    <row r="7380" spans="1:2" x14ac:dyDescent="0.25">
      <c r="A7380">
        <v>808186</v>
      </c>
      <c r="B7380">
        <v>71</v>
      </c>
    </row>
    <row r="7381" spans="1:2" x14ac:dyDescent="0.25">
      <c r="A7381">
        <v>808188</v>
      </c>
      <c r="B7381">
        <v>70</v>
      </c>
    </row>
    <row r="7382" spans="1:2" x14ac:dyDescent="0.25">
      <c r="A7382">
        <v>808189</v>
      </c>
      <c r="B7382">
        <v>73</v>
      </c>
    </row>
    <row r="7383" spans="1:2" x14ac:dyDescent="0.25">
      <c r="A7383">
        <v>808191</v>
      </c>
      <c r="B7383">
        <v>74</v>
      </c>
    </row>
    <row r="7384" spans="1:2" x14ac:dyDescent="0.25">
      <c r="A7384">
        <v>808193</v>
      </c>
      <c r="B7384">
        <v>75</v>
      </c>
    </row>
    <row r="7385" spans="1:2" x14ac:dyDescent="0.25">
      <c r="A7385">
        <v>808195</v>
      </c>
      <c r="B7385">
        <v>77</v>
      </c>
    </row>
    <row r="7386" spans="1:2" x14ac:dyDescent="0.25">
      <c r="A7386">
        <v>808196</v>
      </c>
      <c r="B7386">
        <v>77</v>
      </c>
    </row>
    <row r="7387" spans="1:2" x14ac:dyDescent="0.25">
      <c r="A7387">
        <v>808200</v>
      </c>
      <c r="B7387">
        <v>77</v>
      </c>
    </row>
    <row r="7388" spans="1:2" x14ac:dyDescent="0.25">
      <c r="A7388">
        <v>808207</v>
      </c>
      <c r="B7388">
        <v>75</v>
      </c>
    </row>
    <row r="7389" spans="1:2" x14ac:dyDescent="0.25">
      <c r="A7389">
        <v>808208</v>
      </c>
      <c r="B7389">
        <v>76</v>
      </c>
    </row>
    <row r="7390" spans="1:2" x14ac:dyDescent="0.25">
      <c r="A7390">
        <v>808209</v>
      </c>
      <c r="B7390">
        <v>72</v>
      </c>
    </row>
    <row r="7391" spans="1:2" x14ac:dyDescent="0.25">
      <c r="A7391">
        <v>808210</v>
      </c>
      <c r="B7391">
        <v>73</v>
      </c>
    </row>
    <row r="7392" spans="1:2" x14ac:dyDescent="0.25">
      <c r="A7392">
        <v>808211</v>
      </c>
      <c r="B7392">
        <v>74</v>
      </c>
    </row>
    <row r="7393" spans="1:2" x14ac:dyDescent="0.25">
      <c r="A7393">
        <v>808213</v>
      </c>
      <c r="B7393">
        <v>75</v>
      </c>
    </row>
    <row r="7394" spans="1:2" x14ac:dyDescent="0.25">
      <c r="A7394">
        <v>808214</v>
      </c>
      <c r="B7394">
        <v>70</v>
      </c>
    </row>
    <row r="7395" spans="1:2" x14ac:dyDescent="0.25">
      <c r="A7395">
        <v>808215</v>
      </c>
      <c r="B7395">
        <v>72</v>
      </c>
    </row>
    <row r="7396" spans="1:2" x14ac:dyDescent="0.25">
      <c r="A7396">
        <v>808218</v>
      </c>
      <c r="B7396">
        <v>76</v>
      </c>
    </row>
    <row r="7397" spans="1:2" x14ac:dyDescent="0.25">
      <c r="A7397">
        <v>808219</v>
      </c>
      <c r="B7397">
        <v>74</v>
      </c>
    </row>
    <row r="7398" spans="1:2" x14ac:dyDescent="0.25">
      <c r="A7398">
        <v>808221</v>
      </c>
      <c r="B7398">
        <v>72</v>
      </c>
    </row>
    <row r="7399" spans="1:2" x14ac:dyDescent="0.25">
      <c r="A7399">
        <v>808222</v>
      </c>
      <c r="B7399">
        <v>74</v>
      </c>
    </row>
    <row r="7400" spans="1:2" x14ac:dyDescent="0.25">
      <c r="A7400">
        <v>808224</v>
      </c>
      <c r="B7400">
        <v>75</v>
      </c>
    </row>
    <row r="7401" spans="1:2" x14ac:dyDescent="0.25">
      <c r="A7401">
        <v>808229</v>
      </c>
      <c r="B7401">
        <v>73</v>
      </c>
    </row>
    <row r="7402" spans="1:2" x14ac:dyDescent="0.25">
      <c r="A7402">
        <v>808230</v>
      </c>
      <c r="B7402">
        <v>78</v>
      </c>
    </row>
    <row r="7403" spans="1:2" x14ac:dyDescent="0.25">
      <c r="A7403">
        <v>808243</v>
      </c>
      <c r="B7403">
        <v>73</v>
      </c>
    </row>
    <row r="7404" spans="1:2" x14ac:dyDescent="0.25">
      <c r="A7404">
        <v>808244</v>
      </c>
      <c r="B7404">
        <v>75</v>
      </c>
    </row>
    <row r="7405" spans="1:2" x14ac:dyDescent="0.25">
      <c r="A7405">
        <v>808246</v>
      </c>
      <c r="B7405">
        <v>74</v>
      </c>
    </row>
    <row r="7406" spans="1:2" x14ac:dyDescent="0.25">
      <c r="A7406">
        <v>808247</v>
      </c>
      <c r="B7406">
        <v>71</v>
      </c>
    </row>
    <row r="7407" spans="1:2" x14ac:dyDescent="0.25">
      <c r="A7407">
        <v>808249</v>
      </c>
      <c r="B7407">
        <v>71</v>
      </c>
    </row>
    <row r="7408" spans="1:2" x14ac:dyDescent="0.25">
      <c r="A7408">
        <v>808250</v>
      </c>
      <c r="B7408">
        <v>75</v>
      </c>
    </row>
    <row r="7409" spans="1:2" x14ac:dyDescent="0.25">
      <c r="A7409">
        <v>808252</v>
      </c>
      <c r="B7409">
        <v>74</v>
      </c>
    </row>
    <row r="7410" spans="1:2" x14ac:dyDescent="0.25">
      <c r="A7410">
        <v>808254</v>
      </c>
      <c r="B7410">
        <v>72</v>
      </c>
    </row>
    <row r="7411" spans="1:2" x14ac:dyDescent="0.25">
      <c r="A7411">
        <v>808259</v>
      </c>
      <c r="B7411">
        <v>73</v>
      </c>
    </row>
    <row r="7412" spans="1:2" x14ac:dyDescent="0.25">
      <c r="A7412">
        <v>808260</v>
      </c>
      <c r="B7412">
        <v>72</v>
      </c>
    </row>
    <row r="7413" spans="1:2" x14ac:dyDescent="0.25">
      <c r="A7413">
        <v>808262</v>
      </c>
      <c r="B7413">
        <v>74</v>
      </c>
    </row>
    <row r="7414" spans="1:2" x14ac:dyDescent="0.25">
      <c r="A7414">
        <v>808268</v>
      </c>
      <c r="B7414">
        <v>75</v>
      </c>
    </row>
    <row r="7415" spans="1:2" x14ac:dyDescent="0.25">
      <c r="A7415">
        <v>808274</v>
      </c>
      <c r="B7415">
        <v>72</v>
      </c>
    </row>
    <row r="7416" spans="1:2" x14ac:dyDescent="0.25">
      <c r="A7416">
        <v>808275</v>
      </c>
      <c r="B7416">
        <v>72</v>
      </c>
    </row>
    <row r="7417" spans="1:2" x14ac:dyDescent="0.25">
      <c r="A7417">
        <v>808276</v>
      </c>
      <c r="B7417">
        <v>75</v>
      </c>
    </row>
    <row r="7418" spans="1:2" x14ac:dyDescent="0.25">
      <c r="A7418">
        <v>808280</v>
      </c>
      <c r="B7418">
        <v>83</v>
      </c>
    </row>
    <row r="7419" spans="1:2" x14ac:dyDescent="0.25">
      <c r="A7419">
        <v>808284</v>
      </c>
      <c r="B7419">
        <v>72</v>
      </c>
    </row>
    <row r="7420" spans="1:2" x14ac:dyDescent="0.25">
      <c r="A7420">
        <v>808290</v>
      </c>
      <c r="B7420">
        <v>73</v>
      </c>
    </row>
    <row r="7421" spans="1:2" x14ac:dyDescent="0.25">
      <c r="A7421">
        <v>808292</v>
      </c>
      <c r="B7421">
        <v>72</v>
      </c>
    </row>
    <row r="7422" spans="1:2" x14ac:dyDescent="0.25">
      <c r="A7422">
        <v>808295</v>
      </c>
      <c r="B7422">
        <v>72</v>
      </c>
    </row>
    <row r="7423" spans="1:2" x14ac:dyDescent="0.25">
      <c r="A7423">
        <v>808297</v>
      </c>
      <c r="B7423">
        <v>71</v>
      </c>
    </row>
    <row r="7424" spans="1:2" x14ac:dyDescent="0.25">
      <c r="A7424">
        <v>808300</v>
      </c>
      <c r="B7424">
        <v>73</v>
      </c>
    </row>
    <row r="7425" spans="1:2" x14ac:dyDescent="0.25">
      <c r="A7425">
        <v>808303</v>
      </c>
      <c r="B7425">
        <v>68</v>
      </c>
    </row>
    <row r="7426" spans="1:2" x14ac:dyDescent="0.25">
      <c r="A7426">
        <v>808305</v>
      </c>
      <c r="B7426">
        <v>73</v>
      </c>
    </row>
    <row r="7427" spans="1:2" x14ac:dyDescent="0.25">
      <c r="A7427">
        <v>808308</v>
      </c>
      <c r="B7427">
        <v>72</v>
      </c>
    </row>
    <row r="7428" spans="1:2" x14ac:dyDescent="0.25">
      <c r="A7428">
        <v>808310</v>
      </c>
      <c r="B7428">
        <v>76</v>
      </c>
    </row>
    <row r="7429" spans="1:2" x14ac:dyDescent="0.25">
      <c r="A7429">
        <v>808313</v>
      </c>
      <c r="B7429">
        <v>72</v>
      </c>
    </row>
    <row r="7430" spans="1:2" x14ac:dyDescent="0.25">
      <c r="A7430">
        <v>808319</v>
      </c>
      <c r="B7430">
        <v>73</v>
      </c>
    </row>
    <row r="7431" spans="1:2" x14ac:dyDescent="0.25">
      <c r="A7431">
        <v>808320</v>
      </c>
      <c r="B7431">
        <v>72</v>
      </c>
    </row>
    <row r="7432" spans="1:2" x14ac:dyDescent="0.25">
      <c r="A7432">
        <v>808323</v>
      </c>
      <c r="B7432">
        <v>68</v>
      </c>
    </row>
    <row r="7433" spans="1:2" x14ac:dyDescent="0.25">
      <c r="A7433">
        <v>808327</v>
      </c>
      <c r="B7433">
        <v>74</v>
      </c>
    </row>
    <row r="7434" spans="1:2" x14ac:dyDescent="0.25">
      <c r="A7434">
        <v>808328</v>
      </c>
      <c r="B7434">
        <v>71</v>
      </c>
    </row>
    <row r="7435" spans="1:2" x14ac:dyDescent="0.25">
      <c r="A7435">
        <v>808329</v>
      </c>
      <c r="B7435">
        <v>71</v>
      </c>
    </row>
    <row r="7436" spans="1:2" x14ac:dyDescent="0.25">
      <c r="A7436">
        <v>808332</v>
      </c>
      <c r="B7436">
        <v>73</v>
      </c>
    </row>
    <row r="7437" spans="1:2" x14ac:dyDescent="0.25">
      <c r="A7437">
        <v>808333</v>
      </c>
      <c r="B7437">
        <v>74</v>
      </c>
    </row>
    <row r="7438" spans="1:2" x14ac:dyDescent="0.25">
      <c r="A7438">
        <v>808335</v>
      </c>
      <c r="B7438">
        <v>71</v>
      </c>
    </row>
    <row r="7439" spans="1:2" x14ac:dyDescent="0.25">
      <c r="A7439">
        <v>808340</v>
      </c>
      <c r="B7439">
        <v>78</v>
      </c>
    </row>
    <row r="7440" spans="1:2" x14ac:dyDescent="0.25">
      <c r="A7440">
        <v>808341</v>
      </c>
      <c r="B7440">
        <v>73</v>
      </c>
    </row>
    <row r="7441" spans="1:2" x14ac:dyDescent="0.25">
      <c r="A7441">
        <v>808343</v>
      </c>
      <c r="B7441">
        <v>75</v>
      </c>
    </row>
    <row r="7442" spans="1:2" x14ac:dyDescent="0.25">
      <c r="A7442">
        <v>808345</v>
      </c>
      <c r="B7442">
        <v>75</v>
      </c>
    </row>
    <row r="7443" spans="1:2" x14ac:dyDescent="0.25">
      <c r="A7443">
        <v>808346</v>
      </c>
      <c r="B7443">
        <v>72</v>
      </c>
    </row>
    <row r="7444" spans="1:2" x14ac:dyDescent="0.25">
      <c r="A7444">
        <v>808347</v>
      </c>
      <c r="B7444">
        <v>74</v>
      </c>
    </row>
    <row r="7445" spans="1:2" x14ac:dyDescent="0.25">
      <c r="A7445">
        <v>808348</v>
      </c>
      <c r="B7445">
        <v>72</v>
      </c>
    </row>
    <row r="7446" spans="1:2" x14ac:dyDescent="0.25">
      <c r="A7446">
        <v>808349</v>
      </c>
      <c r="B7446">
        <v>73</v>
      </c>
    </row>
    <row r="7447" spans="1:2" x14ac:dyDescent="0.25">
      <c r="A7447">
        <v>808350</v>
      </c>
      <c r="B7447">
        <v>74</v>
      </c>
    </row>
    <row r="7448" spans="1:2" x14ac:dyDescent="0.25">
      <c r="A7448">
        <v>808351</v>
      </c>
      <c r="B7448">
        <v>72</v>
      </c>
    </row>
    <row r="7449" spans="1:2" x14ac:dyDescent="0.25">
      <c r="A7449">
        <v>808352</v>
      </c>
      <c r="B7449">
        <v>74</v>
      </c>
    </row>
    <row r="7450" spans="1:2" x14ac:dyDescent="0.25">
      <c r="A7450">
        <v>808353</v>
      </c>
      <c r="B7450">
        <v>74</v>
      </c>
    </row>
    <row r="7451" spans="1:2" x14ac:dyDescent="0.25">
      <c r="A7451">
        <v>808354</v>
      </c>
      <c r="B7451">
        <v>77</v>
      </c>
    </row>
    <row r="7452" spans="1:2" x14ac:dyDescent="0.25">
      <c r="A7452">
        <v>808356</v>
      </c>
      <c r="B7452">
        <v>72</v>
      </c>
    </row>
    <row r="7453" spans="1:2" x14ac:dyDescent="0.25">
      <c r="A7453">
        <v>808357</v>
      </c>
      <c r="B7453">
        <v>75</v>
      </c>
    </row>
    <row r="7454" spans="1:2" x14ac:dyDescent="0.25">
      <c r="A7454">
        <v>808358</v>
      </c>
      <c r="B7454">
        <v>72</v>
      </c>
    </row>
    <row r="7455" spans="1:2" x14ac:dyDescent="0.25">
      <c r="A7455">
        <v>808359</v>
      </c>
      <c r="B7455">
        <v>76</v>
      </c>
    </row>
    <row r="7456" spans="1:2" x14ac:dyDescent="0.25">
      <c r="A7456">
        <v>808362</v>
      </c>
      <c r="B7456">
        <v>74</v>
      </c>
    </row>
    <row r="7457" spans="1:2" x14ac:dyDescent="0.25">
      <c r="A7457">
        <v>808363</v>
      </c>
      <c r="B7457">
        <v>74</v>
      </c>
    </row>
    <row r="7458" spans="1:2" x14ac:dyDescent="0.25">
      <c r="A7458">
        <v>808364</v>
      </c>
      <c r="B7458">
        <v>72</v>
      </c>
    </row>
    <row r="7459" spans="1:2" x14ac:dyDescent="0.25">
      <c r="A7459">
        <v>808366</v>
      </c>
      <c r="B7459">
        <v>73</v>
      </c>
    </row>
    <row r="7460" spans="1:2" x14ac:dyDescent="0.25">
      <c r="A7460">
        <v>808367</v>
      </c>
      <c r="B7460">
        <v>71</v>
      </c>
    </row>
    <row r="7461" spans="1:2" x14ac:dyDescent="0.25">
      <c r="A7461">
        <v>808369</v>
      </c>
      <c r="B7461">
        <v>72</v>
      </c>
    </row>
    <row r="7462" spans="1:2" x14ac:dyDescent="0.25">
      <c r="A7462">
        <v>808373</v>
      </c>
      <c r="B7462">
        <v>72</v>
      </c>
    </row>
    <row r="7463" spans="1:2" x14ac:dyDescent="0.25">
      <c r="A7463">
        <v>808374</v>
      </c>
      <c r="B7463">
        <v>72</v>
      </c>
    </row>
    <row r="7464" spans="1:2" x14ac:dyDescent="0.25">
      <c r="A7464">
        <v>808375</v>
      </c>
      <c r="B7464">
        <v>73</v>
      </c>
    </row>
    <row r="7465" spans="1:2" x14ac:dyDescent="0.25">
      <c r="A7465">
        <v>808376</v>
      </c>
      <c r="B7465">
        <v>76</v>
      </c>
    </row>
    <row r="7466" spans="1:2" x14ac:dyDescent="0.25">
      <c r="A7466">
        <v>808378</v>
      </c>
      <c r="B7466">
        <v>72</v>
      </c>
    </row>
    <row r="7467" spans="1:2" x14ac:dyDescent="0.25">
      <c r="A7467">
        <v>808383</v>
      </c>
      <c r="B7467">
        <v>72</v>
      </c>
    </row>
    <row r="7468" spans="1:2" x14ac:dyDescent="0.25">
      <c r="A7468">
        <v>808385</v>
      </c>
      <c r="B7468">
        <v>73</v>
      </c>
    </row>
    <row r="7469" spans="1:2" x14ac:dyDescent="0.25">
      <c r="A7469">
        <v>808390</v>
      </c>
      <c r="B7469">
        <v>72</v>
      </c>
    </row>
    <row r="7470" spans="1:2" x14ac:dyDescent="0.25">
      <c r="A7470">
        <v>808391</v>
      </c>
      <c r="B7470">
        <v>73</v>
      </c>
    </row>
    <row r="7471" spans="1:2" x14ac:dyDescent="0.25">
      <c r="A7471">
        <v>808394</v>
      </c>
      <c r="B7471">
        <v>78</v>
      </c>
    </row>
    <row r="7472" spans="1:2" x14ac:dyDescent="0.25">
      <c r="A7472">
        <v>808397</v>
      </c>
      <c r="B7472">
        <v>72</v>
      </c>
    </row>
    <row r="7473" spans="1:2" x14ac:dyDescent="0.25">
      <c r="A7473">
        <v>808402</v>
      </c>
      <c r="B7473">
        <v>72</v>
      </c>
    </row>
    <row r="7474" spans="1:2" x14ac:dyDescent="0.25">
      <c r="A7474">
        <v>808404</v>
      </c>
      <c r="B7474">
        <v>69</v>
      </c>
    </row>
    <row r="7475" spans="1:2" x14ac:dyDescent="0.25">
      <c r="A7475">
        <v>808407</v>
      </c>
      <c r="B7475">
        <v>72</v>
      </c>
    </row>
    <row r="7476" spans="1:2" x14ac:dyDescent="0.25">
      <c r="A7476">
        <v>808409</v>
      </c>
      <c r="B7476">
        <v>73</v>
      </c>
    </row>
    <row r="7477" spans="1:2" x14ac:dyDescent="0.25">
      <c r="A7477">
        <v>808417</v>
      </c>
      <c r="B7477">
        <v>74</v>
      </c>
    </row>
    <row r="7478" spans="1:2" x14ac:dyDescent="0.25">
      <c r="A7478">
        <v>808420</v>
      </c>
      <c r="B7478">
        <v>73</v>
      </c>
    </row>
    <row r="7479" spans="1:2" x14ac:dyDescent="0.25">
      <c r="A7479">
        <v>808421</v>
      </c>
      <c r="B7479">
        <v>71</v>
      </c>
    </row>
    <row r="7480" spans="1:2" x14ac:dyDescent="0.25">
      <c r="A7480">
        <v>808423</v>
      </c>
      <c r="B7480">
        <v>75</v>
      </c>
    </row>
    <row r="7481" spans="1:2" x14ac:dyDescent="0.25">
      <c r="A7481">
        <v>808424</v>
      </c>
      <c r="B7481">
        <v>73</v>
      </c>
    </row>
    <row r="7482" spans="1:2" x14ac:dyDescent="0.25">
      <c r="A7482">
        <v>808425</v>
      </c>
      <c r="B7482">
        <v>78</v>
      </c>
    </row>
    <row r="7483" spans="1:2" x14ac:dyDescent="0.25">
      <c r="A7483">
        <v>808428</v>
      </c>
      <c r="B7483">
        <v>75</v>
      </c>
    </row>
    <row r="7484" spans="1:2" x14ac:dyDescent="0.25">
      <c r="A7484">
        <v>808430</v>
      </c>
      <c r="B7484">
        <v>75</v>
      </c>
    </row>
    <row r="7485" spans="1:2" x14ac:dyDescent="0.25">
      <c r="A7485">
        <v>808444</v>
      </c>
      <c r="B7485">
        <v>75</v>
      </c>
    </row>
    <row r="7486" spans="1:2" x14ac:dyDescent="0.25">
      <c r="A7486">
        <v>808449</v>
      </c>
      <c r="B7486">
        <v>70</v>
      </c>
    </row>
    <row r="7487" spans="1:2" x14ac:dyDescent="0.25">
      <c r="A7487">
        <v>808456</v>
      </c>
      <c r="B7487">
        <v>72</v>
      </c>
    </row>
    <row r="7488" spans="1:2" x14ac:dyDescent="0.25">
      <c r="A7488">
        <v>808457</v>
      </c>
      <c r="B7488">
        <v>72</v>
      </c>
    </row>
    <row r="7489" spans="1:2" x14ac:dyDescent="0.25">
      <c r="A7489">
        <v>808458</v>
      </c>
      <c r="B7489">
        <v>72</v>
      </c>
    </row>
    <row r="7490" spans="1:2" x14ac:dyDescent="0.25">
      <c r="A7490">
        <v>808461</v>
      </c>
      <c r="B7490">
        <v>72</v>
      </c>
    </row>
    <row r="7491" spans="1:2" x14ac:dyDescent="0.25">
      <c r="A7491">
        <v>808463</v>
      </c>
      <c r="B7491">
        <v>74</v>
      </c>
    </row>
    <row r="7492" spans="1:2" x14ac:dyDescent="0.25">
      <c r="A7492">
        <v>808467</v>
      </c>
      <c r="B7492">
        <v>71</v>
      </c>
    </row>
    <row r="7493" spans="1:2" x14ac:dyDescent="0.25">
      <c r="A7493">
        <v>808469</v>
      </c>
      <c r="B7493">
        <v>76</v>
      </c>
    </row>
    <row r="7494" spans="1:2" x14ac:dyDescent="0.25">
      <c r="A7494">
        <v>808470</v>
      </c>
      <c r="B7494">
        <v>78</v>
      </c>
    </row>
    <row r="7495" spans="1:2" x14ac:dyDescent="0.25">
      <c r="A7495">
        <v>808472</v>
      </c>
      <c r="B7495">
        <v>76</v>
      </c>
    </row>
    <row r="7496" spans="1:2" x14ac:dyDescent="0.25">
      <c r="A7496">
        <v>808473</v>
      </c>
      <c r="B7496">
        <v>70</v>
      </c>
    </row>
    <row r="7497" spans="1:2" x14ac:dyDescent="0.25">
      <c r="A7497">
        <v>808478</v>
      </c>
      <c r="B7497">
        <v>74</v>
      </c>
    </row>
    <row r="7498" spans="1:2" x14ac:dyDescent="0.25">
      <c r="A7498">
        <v>808484</v>
      </c>
      <c r="B7498">
        <v>75</v>
      </c>
    </row>
    <row r="7499" spans="1:2" x14ac:dyDescent="0.25">
      <c r="A7499">
        <v>808485</v>
      </c>
      <c r="B7499">
        <v>75</v>
      </c>
    </row>
    <row r="7500" spans="1:2" x14ac:dyDescent="0.25">
      <c r="A7500">
        <v>808486</v>
      </c>
      <c r="B7500">
        <v>76</v>
      </c>
    </row>
    <row r="7501" spans="1:2" x14ac:dyDescent="0.25">
      <c r="A7501">
        <v>808487</v>
      </c>
      <c r="B7501">
        <v>73</v>
      </c>
    </row>
    <row r="7502" spans="1:2" x14ac:dyDescent="0.25">
      <c r="A7502">
        <v>808488</v>
      </c>
      <c r="B7502">
        <v>72</v>
      </c>
    </row>
    <row r="7503" spans="1:2" x14ac:dyDescent="0.25">
      <c r="A7503">
        <v>808489</v>
      </c>
      <c r="B7503">
        <v>73</v>
      </c>
    </row>
    <row r="7504" spans="1:2" x14ac:dyDescent="0.25">
      <c r="A7504">
        <v>808491</v>
      </c>
      <c r="B7504">
        <v>75</v>
      </c>
    </row>
    <row r="7505" spans="1:2" x14ac:dyDescent="0.25">
      <c r="A7505">
        <v>808492</v>
      </c>
      <c r="B7505">
        <v>68</v>
      </c>
    </row>
    <row r="7506" spans="1:2" x14ac:dyDescent="0.25">
      <c r="A7506">
        <v>808495</v>
      </c>
      <c r="B7506">
        <v>71</v>
      </c>
    </row>
    <row r="7507" spans="1:2" x14ac:dyDescent="0.25">
      <c r="A7507">
        <v>808497</v>
      </c>
      <c r="B7507">
        <v>71</v>
      </c>
    </row>
    <row r="7508" spans="1:2" x14ac:dyDescent="0.25">
      <c r="A7508">
        <v>808499</v>
      </c>
      <c r="B7508">
        <v>73</v>
      </c>
    </row>
    <row r="7509" spans="1:2" x14ac:dyDescent="0.25">
      <c r="A7509">
        <v>808501</v>
      </c>
      <c r="B7509">
        <v>74</v>
      </c>
    </row>
    <row r="7510" spans="1:2" x14ac:dyDescent="0.25">
      <c r="A7510">
        <v>808502</v>
      </c>
      <c r="B7510">
        <v>75</v>
      </c>
    </row>
    <row r="7511" spans="1:2" x14ac:dyDescent="0.25">
      <c r="A7511">
        <v>808505</v>
      </c>
      <c r="B7511">
        <v>73</v>
      </c>
    </row>
    <row r="7512" spans="1:2" x14ac:dyDescent="0.25">
      <c r="A7512">
        <v>808506</v>
      </c>
      <c r="B7512">
        <v>72</v>
      </c>
    </row>
    <row r="7513" spans="1:2" x14ac:dyDescent="0.25">
      <c r="A7513">
        <v>808508</v>
      </c>
      <c r="B7513">
        <v>69</v>
      </c>
    </row>
    <row r="7514" spans="1:2" x14ac:dyDescent="0.25">
      <c r="A7514">
        <v>808510</v>
      </c>
      <c r="B7514">
        <v>73</v>
      </c>
    </row>
    <row r="7515" spans="1:2" x14ac:dyDescent="0.25">
      <c r="A7515">
        <v>808511</v>
      </c>
      <c r="B7515">
        <v>72</v>
      </c>
    </row>
    <row r="7516" spans="1:2" x14ac:dyDescent="0.25">
      <c r="A7516">
        <v>808512</v>
      </c>
      <c r="B7516">
        <v>73</v>
      </c>
    </row>
    <row r="7517" spans="1:2" x14ac:dyDescent="0.25">
      <c r="A7517">
        <v>808515</v>
      </c>
      <c r="B7517">
        <v>73</v>
      </c>
    </row>
    <row r="7518" spans="1:2" x14ac:dyDescent="0.25">
      <c r="A7518">
        <v>808523</v>
      </c>
      <c r="B7518">
        <v>73</v>
      </c>
    </row>
    <row r="7519" spans="1:2" x14ac:dyDescent="0.25">
      <c r="A7519">
        <v>808524</v>
      </c>
      <c r="B7519">
        <v>74</v>
      </c>
    </row>
    <row r="7520" spans="1:2" x14ac:dyDescent="0.25">
      <c r="A7520">
        <v>808530</v>
      </c>
      <c r="B7520">
        <v>73</v>
      </c>
    </row>
    <row r="7521" spans="1:2" x14ac:dyDescent="0.25">
      <c r="A7521">
        <v>808531</v>
      </c>
      <c r="B7521">
        <v>75</v>
      </c>
    </row>
    <row r="7522" spans="1:2" x14ac:dyDescent="0.25">
      <c r="A7522">
        <v>808537</v>
      </c>
      <c r="B7522">
        <v>75</v>
      </c>
    </row>
    <row r="7523" spans="1:2" x14ac:dyDescent="0.25">
      <c r="A7523">
        <v>808542</v>
      </c>
      <c r="B7523">
        <v>71</v>
      </c>
    </row>
    <row r="7524" spans="1:2" x14ac:dyDescent="0.25">
      <c r="A7524">
        <v>808543</v>
      </c>
      <c r="B7524">
        <v>74</v>
      </c>
    </row>
    <row r="7525" spans="1:2" x14ac:dyDescent="0.25">
      <c r="A7525">
        <v>808547</v>
      </c>
      <c r="B7525">
        <v>73</v>
      </c>
    </row>
    <row r="7526" spans="1:2" x14ac:dyDescent="0.25">
      <c r="A7526">
        <v>808550</v>
      </c>
      <c r="B7526">
        <v>71</v>
      </c>
    </row>
    <row r="7527" spans="1:2" x14ac:dyDescent="0.25">
      <c r="A7527">
        <v>808551</v>
      </c>
      <c r="B7527">
        <v>74</v>
      </c>
    </row>
    <row r="7528" spans="1:2" x14ac:dyDescent="0.25">
      <c r="A7528">
        <v>808556</v>
      </c>
      <c r="B7528">
        <v>73</v>
      </c>
    </row>
    <row r="7529" spans="1:2" x14ac:dyDescent="0.25">
      <c r="A7529">
        <v>808588</v>
      </c>
      <c r="B7529">
        <v>72</v>
      </c>
    </row>
    <row r="7530" spans="1:2" x14ac:dyDescent="0.25">
      <c r="A7530">
        <v>808593</v>
      </c>
      <c r="B7530">
        <v>71</v>
      </c>
    </row>
    <row r="7531" spans="1:2" x14ac:dyDescent="0.25">
      <c r="A7531">
        <v>808595</v>
      </c>
      <c r="B7531">
        <v>72</v>
      </c>
    </row>
    <row r="7532" spans="1:2" x14ac:dyDescent="0.25">
      <c r="A7532">
        <v>808600</v>
      </c>
      <c r="B7532">
        <v>71</v>
      </c>
    </row>
    <row r="7533" spans="1:2" x14ac:dyDescent="0.25">
      <c r="A7533">
        <v>808603</v>
      </c>
      <c r="B7533">
        <v>73</v>
      </c>
    </row>
    <row r="7534" spans="1:2" x14ac:dyDescent="0.25">
      <c r="A7534">
        <v>808606</v>
      </c>
      <c r="B7534">
        <v>72</v>
      </c>
    </row>
    <row r="7535" spans="1:2" x14ac:dyDescent="0.25">
      <c r="A7535">
        <v>808609</v>
      </c>
      <c r="B7535">
        <v>72</v>
      </c>
    </row>
    <row r="7536" spans="1:2" x14ac:dyDescent="0.25">
      <c r="A7536">
        <v>808611</v>
      </c>
      <c r="B7536">
        <v>75</v>
      </c>
    </row>
    <row r="7537" spans="1:2" x14ac:dyDescent="0.25">
      <c r="A7537">
        <v>808615</v>
      </c>
      <c r="B7537">
        <v>70</v>
      </c>
    </row>
    <row r="7538" spans="1:2" x14ac:dyDescent="0.25">
      <c r="A7538">
        <v>808629</v>
      </c>
      <c r="B7538">
        <v>74</v>
      </c>
    </row>
    <row r="7539" spans="1:2" x14ac:dyDescent="0.25">
      <c r="A7539">
        <v>808632</v>
      </c>
      <c r="B7539">
        <v>75</v>
      </c>
    </row>
    <row r="7540" spans="1:2" x14ac:dyDescent="0.25">
      <c r="A7540">
        <v>808633</v>
      </c>
      <c r="B7540">
        <v>72</v>
      </c>
    </row>
    <row r="7541" spans="1:2" x14ac:dyDescent="0.25">
      <c r="A7541">
        <v>808649</v>
      </c>
      <c r="B7541">
        <v>67</v>
      </c>
    </row>
    <row r="7542" spans="1:2" x14ac:dyDescent="0.25">
      <c r="A7542">
        <v>808650</v>
      </c>
      <c r="B7542">
        <v>74</v>
      </c>
    </row>
    <row r="7543" spans="1:2" x14ac:dyDescent="0.25">
      <c r="A7543">
        <v>808651</v>
      </c>
      <c r="B7543">
        <v>72</v>
      </c>
    </row>
    <row r="7544" spans="1:2" x14ac:dyDescent="0.25">
      <c r="A7544">
        <v>808652</v>
      </c>
      <c r="B7544">
        <v>74</v>
      </c>
    </row>
    <row r="7545" spans="1:2" x14ac:dyDescent="0.25">
      <c r="A7545">
        <v>808653</v>
      </c>
      <c r="B7545">
        <v>72</v>
      </c>
    </row>
    <row r="7546" spans="1:2" x14ac:dyDescent="0.25">
      <c r="A7546">
        <v>808654</v>
      </c>
      <c r="B7546">
        <v>73</v>
      </c>
    </row>
    <row r="7547" spans="1:2" x14ac:dyDescent="0.25">
      <c r="A7547">
        <v>808655</v>
      </c>
      <c r="B7547">
        <v>72</v>
      </c>
    </row>
    <row r="7548" spans="1:2" x14ac:dyDescent="0.25">
      <c r="A7548">
        <v>808656</v>
      </c>
      <c r="B7548">
        <v>72</v>
      </c>
    </row>
    <row r="7549" spans="1:2" x14ac:dyDescent="0.25">
      <c r="A7549">
        <v>808657</v>
      </c>
      <c r="B7549">
        <v>72</v>
      </c>
    </row>
    <row r="7550" spans="1:2" x14ac:dyDescent="0.25">
      <c r="A7550">
        <v>808658</v>
      </c>
      <c r="B7550">
        <v>76</v>
      </c>
    </row>
    <row r="7551" spans="1:2" x14ac:dyDescent="0.25">
      <c r="A7551">
        <v>808659</v>
      </c>
      <c r="B7551">
        <v>72</v>
      </c>
    </row>
    <row r="7552" spans="1:2" x14ac:dyDescent="0.25">
      <c r="A7552">
        <v>808660</v>
      </c>
      <c r="B7552">
        <v>74</v>
      </c>
    </row>
    <row r="7553" spans="1:2" x14ac:dyDescent="0.25">
      <c r="A7553">
        <v>808661</v>
      </c>
      <c r="B7553">
        <v>75</v>
      </c>
    </row>
    <row r="7554" spans="1:2" x14ac:dyDescent="0.25">
      <c r="A7554">
        <v>808662</v>
      </c>
      <c r="B7554">
        <v>75</v>
      </c>
    </row>
    <row r="7555" spans="1:2" x14ac:dyDescent="0.25">
      <c r="A7555">
        <v>808663</v>
      </c>
      <c r="B7555">
        <v>77</v>
      </c>
    </row>
    <row r="7556" spans="1:2" x14ac:dyDescent="0.25">
      <c r="A7556">
        <v>808664</v>
      </c>
      <c r="B7556">
        <v>74</v>
      </c>
    </row>
    <row r="7557" spans="1:2" x14ac:dyDescent="0.25">
      <c r="A7557">
        <v>808666</v>
      </c>
      <c r="B7557">
        <v>72</v>
      </c>
    </row>
    <row r="7558" spans="1:2" x14ac:dyDescent="0.25">
      <c r="A7558">
        <v>808667</v>
      </c>
      <c r="B7558">
        <v>73</v>
      </c>
    </row>
    <row r="7559" spans="1:2" x14ac:dyDescent="0.25">
      <c r="A7559">
        <v>808668</v>
      </c>
      <c r="B7559">
        <v>70</v>
      </c>
    </row>
    <row r="7560" spans="1:2" x14ac:dyDescent="0.25">
      <c r="A7560">
        <v>808669</v>
      </c>
      <c r="B7560">
        <v>69</v>
      </c>
    </row>
    <row r="7561" spans="1:2" x14ac:dyDescent="0.25">
      <c r="A7561">
        <v>808671</v>
      </c>
      <c r="B7561">
        <v>73</v>
      </c>
    </row>
    <row r="7562" spans="1:2" x14ac:dyDescent="0.25">
      <c r="A7562">
        <v>808674</v>
      </c>
      <c r="B7562">
        <v>72</v>
      </c>
    </row>
    <row r="7563" spans="1:2" x14ac:dyDescent="0.25">
      <c r="A7563">
        <v>808676</v>
      </c>
      <c r="B7563">
        <v>72</v>
      </c>
    </row>
    <row r="7564" spans="1:2" x14ac:dyDescent="0.25">
      <c r="A7564">
        <v>808678</v>
      </c>
      <c r="B7564">
        <v>79</v>
      </c>
    </row>
    <row r="7565" spans="1:2" x14ac:dyDescent="0.25">
      <c r="A7565">
        <v>808680</v>
      </c>
      <c r="B7565">
        <v>71</v>
      </c>
    </row>
    <row r="7566" spans="1:2" x14ac:dyDescent="0.25">
      <c r="A7566">
        <v>808681</v>
      </c>
      <c r="B7566">
        <v>72</v>
      </c>
    </row>
    <row r="7567" spans="1:2" x14ac:dyDescent="0.25">
      <c r="A7567">
        <v>808682</v>
      </c>
      <c r="B7567">
        <v>72</v>
      </c>
    </row>
    <row r="7568" spans="1:2" x14ac:dyDescent="0.25">
      <c r="A7568">
        <v>808690</v>
      </c>
      <c r="B7568">
        <v>79</v>
      </c>
    </row>
    <row r="7569" spans="1:2" x14ac:dyDescent="0.25">
      <c r="A7569">
        <v>808697</v>
      </c>
      <c r="B7569">
        <v>74</v>
      </c>
    </row>
    <row r="7570" spans="1:2" x14ac:dyDescent="0.25">
      <c r="A7570">
        <v>808699</v>
      </c>
      <c r="B7570">
        <v>73</v>
      </c>
    </row>
    <row r="7571" spans="1:2" x14ac:dyDescent="0.25">
      <c r="A7571">
        <v>808700</v>
      </c>
      <c r="B7571">
        <v>69</v>
      </c>
    </row>
    <row r="7572" spans="1:2" x14ac:dyDescent="0.25">
      <c r="A7572">
        <v>808701</v>
      </c>
      <c r="B7572">
        <v>73</v>
      </c>
    </row>
    <row r="7573" spans="1:2" x14ac:dyDescent="0.25">
      <c r="A7573">
        <v>808703</v>
      </c>
      <c r="B7573">
        <v>76</v>
      </c>
    </row>
    <row r="7574" spans="1:2" x14ac:dyDescent="0.25">
      <c r="A7574">
        <v>808707</v>
      </c>
      <c r="B7574">
        <v>73</v>
      </c>
    </row>
    <row r="7575" spans="1:2" x14ac:dyDescent="0.25">
      <c r="A7575">
        <v>808710</v>
      </c>
      <c r="B7575">
        <v>72</v>
      </c>
    </row>
    <row r="7576" spans="1:2" x14ac:dyDescent="0.25">
      <c r="A7576">
        <v>808711</v>
      </c>
      <c r="B7576">
        <v>71</v>
      </c>
    </row>
    <row r="7577" spans="1:2" x14ac:dyDescent="0.25">
      <c r="A7577">
        <v>808712</v>
      </c>
      <c r="B7577">
        <v>73</v>
      </c>
    </row>
    <row r="7578" spans="1:2" x14ac:dyDescent="0.25">
      <c r="A7578">
        <v>808713</v>
      </c>
      <c r="B7578">
        <v>74</v>
      </c>
    </row>
    <row r="7579" spans="1:2" x14ac:dyDescent="0.25">
      <c r="A7579">
        <v>808714</v>
      </c>
      <c r="B7579">
        <v>74</v>
      </c>
    </row>
    <row r="7580" spans="1:2" x14ac:dyDescent="0.25">
      <c r="A7580">
        <v>808715</v>
      </c>
      <c r="B7580">
        <v>73</v>
      </c>
    </row>
    <row r="7581" spans="1:2" x14ac:dyDescent="0.25">
      <c r="A7581">
        <v>808716</v>
      </c>
      <c r="B7581">
        <v>73</v>
      </c>
    </row>
    <row r="7582" spans="1:2" x14ac:dyDescent="0.25">
      <c r="A7582">
        <v>808720</v>
      </c>
      <c r="B7582">
        <v>75</v>
      </c>
    </row>
    <row r="7583" spans="1:2" x14ac:dyDescent="0.25">
      <c r="A7583">
        <v>808721</v>
      </c>
      <c r="B7583">
        <v>72</v>
      </c>
    </row>
    <row r="7584" spans="1:2" x14ac:dyDescent="0.25">
      <c r="A7584">
        <v>808739</v>
      </c>
      <c r="B7584">
        <v>72</v>
      </c>
    </row>
    <row r="7585" spans="1:2" x14ac:dyDescent="0.25">
      <c r="A7585">
        <v>808742</v>
      </c>
      <c r="B7585">
        <v>72</v>
      </c>
    </row>
    <row r="7586" spans="1:2" x14ac:dyDescent="0.25">
      <c r="A7586">
        <v>808743</v>
      </c>
      <c r="B7586">
        <v>71</v>
      </c>
    </row>
    <row r="7587" spans="1:2" x14ac:dyDescent="0.25">
      <c r="A7587">
        <v>808744</v>
      </c>
      <c r="B7587">
        <v>73</v>
      </c>
    </row>
    <row r="7588" spans="1:2" x14ac:dyDescent="0.25">
      <c r="A7588">
        <v>808745</v>
      </c>
      <c r="B7588">
        <v>75</v>
      </c>
    </row>
    <row r="7589" spans="1:2" x14ac:dyDescent="0.25">
      <c r="A7589">
        <v>808746</v>
      </c>
      <c r="B7589">
        <v>75</v>
      </c>
    </row>
    <row r="7590" spans="1:2" x14ac:dyDescent="0.25">
      <c r="A7590">
        <v>808750</v>
      </c>
      <c r="B7590">
        <v>70</v>
      </c>
    </row>
    <row r="7591" spans="1:2" x14ac:dyDescent="0.25">
      <c r="A7591">
        <v>808753</v>
      </c>
      <c r="B7591">
        <v>67</v>
      </c>
    </row>
    <row r="7592" spans="1:2" x14ac:dyDescent="0.25">
      <c r="A7592">
        <v>808754</v>
      </c>
      <c r="B7592">
        <v>72</v>
      </c>
    </row>
    <row r="7593" spans="1:2" x14ac:dyDescent="0.25">
      <c r="A7593">
        <v>808757</v>
      </c>
      <c r="B7593">
        <v>71</v>
      </c>
    </row>
    <row r="7594" spans="1:2" x14ac:dyDescent="0.25">
      <c r="A7594">
        <v>808761</v>
      </c>
      <c r="B7594">
        <v>74</v>
      </c>
    </row>
    <row r="7595" spans="1:2" x14ac:dyDescent="0.25">
      <c r="A7595">
        <v>808763</v>
      </c>
      <c r="B7595">
        <v>73</v>
      </c>
    </row>
    <row r="7596" spans="1:2" x14ac:dyDescent="0.25">
      <c r="A7596">
        <v>808787</v>
      </c>
      <c r="B7596">
        <v>73</v>
      </c>
    </row>
    <row r="7597" spans="1:2" x14ac:dyDescent="0.25">
      <c r="A7597">
        <v>808788</v>
      </c>
      <c r="B7597">
        <v>75</v>
      </c>
    </row>
    <row r="7598" spans="1:2" x14ac:dyDescent="0.25">
      <c r="A7598">
        <v>808796</v>
      </c>
      <c r="B7598">
        <v>74</v>
      </c>
    </row>
    <row r="7599" spans="1:2" x14ac:dyDescent="0.25">
      <c r="A7599">
        <v>808797</v>
      </c>
      <c r="B7599">
        <v>76</v>
      </c>
    </row>
    <row r="7600" spans="1:2" x14ac:dyDescent="0.25">
      <c r="A7600">
        <v>808799</v>
      </c>
      <c r="B7600">
        <v>73</v>
      </c>
    </row>
    <row r="7601" spans="1:2" x14ac:dyDescent="0.25">
      <c r="A7601">
        <v>808820</v>
      </c>
      <c r="B7601">
        <v>71</v>
      </c>
    </row>
    <row r="7602" spans="1:2" x14ac:dyDescent="0.25">
      <c r="A7602">
        <v>808825</v>
      </c>
      <c r="B7602">
        <v>75</v>
      </c>
    </row>
    <row r="7603" spans="1:2" x14ac:dyDescent="0.25">
      <c r="A7603">
        <v>808826</v>
      </c>
      <c r="B7603">
        <v>74</v>
      </c>
    </row>
    <row r="7604" spans="1:2" x14ac:dyDescent="0.25">
      <c r="A7604">
        <v>808837</v>
      </c>
      <c r="B7604">
        <v>76</v>
      </c>
    </row>
    <row r="7605" spans="1:2" x14ac:dyDescent="0.25">
      <c r="A7605">
        <v>808839</v>
      </c>
      <c r="B7605">
        <v>72</v>
      </c>
    </row>
    <row r="7606" spans="1:2" x14ac:dyDescent="0.25">
      <c r="A7606">
        <v>808846</v>
      </c>
      <c r="B7606">
        <v>70</v>
      </c>
    </row>
    <row r="7607" spans="1:2" x14ac:dyDescent="0.25">
      <c r="A7607">
        <v>808850</v>
      </c>
      <c r="B7607">
        <v>73</v>
      </c>
    </row>
    <row r="7608" spans="1:2" x14ac:dyDescent="0.25">
      <c r="A7608">
        <v>808851</v>
      </c>
      <c r="B7608">
        <v>72</v>
      </c>
    </row>
    <row r="7609" spans="1:2" x14ac:dyDescent="0.25">
      <c r="A7609">
        <v>808854</v>
      </c>
      <c r="B7609">
        <v>73</v>
      </c>
    </row>
    <row r="7610" spans="1:2" x14ac:dyDescent="0.25">
      <c r="A7610">
        <v>808860</v>
      </c>
      <c r="B7610">
        <v>75</v>
      </c>
    </row>
    <row r="7611" spans="1:2" x14ac:dyDescent="0.25">
      <c r="A7611">
        <v>808863</v>
      </c>
      <c r="B7611">
        <v>74</v>
      </c>
    </row>
    <row r="7612" spans="1:2" x14ac:dyDescent="0.25">
      <c r="A7612">
        <v>808865</v>
      </c>
      <c r="B7612">
        <v>71</v>
      </c>
    </row>
    <row r="7613" spans="1:2" x14ac:dyDescent="0.25">
      <c r="A7613">
        <v>808876</v>
      </c>
      <c r="B7613">
        <v>76</v>
      </c>
    </row>
    <row r="7614" spans="1:2" x14ac:dyDescent="0.25">
      <c r="A7614">
        <v>808878</v>
      </c>
      <c r="B7614">
        <v>72</v>
      </c>
    </row>
    <row r="7615" spans="1:2" x14ac:dyDescent="0.25">
      <c r="A7615">
        <v>808889</v>
      </c>
      <c r="B7615">
        <v>74</v>
      </c>
    </row>
    <row r="7616" spans="1:2" x14ac:dyDescent="0.25">
      <c r="A7616">
        <v>808891</v>
      </c>
      <c r="B7616">
        <v>74</v>
      </c>
    </row>
    <row r="7617" spans="1:2" x14ac:dyDescent="0.25">
      <c r="A7617">
        <v>808892</v>
      </c>
      <c r="B7617">
        <v>73</v>
      </c>
    </row>
    <row r="7618" spans="1:2" x14ac:dyDescent="0.25">
      <c r="A7618">
        <v>808893</v>
      </c>
      <c r="B7618">
        <v>73</v>
      </c>
    </row>
    <row r="7619" spans="1:2" x14ac:dyDescent="0.25">
      <c r="A7619">
        <v>808894</v>
      </c>
      <c r="B7619">
        <v>70</v>
      </c>
    </row>
    <row r="7620" spans="1:2" x14ac:dyDescent="0.25">
      <c r="A7620">
        <v>808895</v>
      </c>
      <c r="B7620">
        <v>72</v>
      </c>
    </row>
    <row r="7621" spans="1:2" x14ac:dyDescent="0.25">
      <c r="A7621">
        <v>808899</v>
      </c>
      <c r="B7621">
        <v>70</v>
      </c>
    </row>
    <row r="7622" spans="1:2" x14ac:dyDescent="0.25">
      <c r="A7622">
        <v>808901</v>
      </c>
      <c r="B7622">
        <v>73</v>
      </c>
    </row>
    <row r="7623" spans="1:2" x14ac:dyDescent="0.25">
      <c r="A7623">
        <v>808902</v>
      </c>
      <c r="B7623">
        <v>74</v>
      </c>
    </row>
    <row r="7624" spans="1:2" x14ac:dyDescent="0.25">
      <c r="A7624">
        <v>808906</v>
      </c>
      <c r="B7624">
        <v>71</v>
      </c>
    </row>
    <row r="7625" spans="1:2" x14ac:dyDescent="0.25">
      <c r="A7625">
        <v>808907</v>
      </c>
      <c r="B7625">
        <v>72</v>
      </c>
    </row>
    <row r="7626" spans="1:2" x14ac:dyDescent="0.25">
      <c r="A7626">
        <v>808908</v>
      </c>
      <c r="B7626">
        <v>74</v>
      </c>
    </row>
    <row r="7627" spans="1:2" x14ac:dyDescent="0.25">
      <c r="A7627">
        <v>808910</v>
      </c>
      <c r="B7627">
        <v>72</v>
      </c>
    </row>
    <row r="7628" spans="1:2" x14ac:dyDescent="0.25">
      <c r="A7628">
        <v>808911</v>
      </c>
      <c r="B7628">
        <v>75</v>
      </c>
    </row>
    <row r="7629" spans="1:2" x14ac:dyDescent="0.25">
      <c r="A7629">
        <v>808913</v>
      </c>
      <c r="B7629">
        <v>73</v>
      </c>
    </row>
    <row r="7630" spans="1:2" x14ac:dyDescent="0.25">
      <c r="A7630">
        <v>808914</v>
      </c>
      <c r="B7630">
        <v>76</v>
      </c>
    </row>
    <row r="7631" spans="1:2" x14ac:dyDescent="0.25">
      <c r="A7631">
        <v>808936</v>
      </c>
      <c r="B7631">
        <v>72</v>
      </c>
    </row>
    <row r="7632" spans="1:2" x14ac:dyDescent="0.25">
      <c r="A7632">
        <v>808941</v>
      </c>
      <c r="B7632">
        <v>74</v>
      </c>
    </row>
    <row r="7633" spans="1:2" x14ac:dyDescent="0.25">
      <c r="A7633">
        <v>808952</v>
      </c>
      <c r="B7633">
        <v>73</v>
      </c>
    </row>
    <row r="7634" spans="1:2" x14ac:dyDescent="0.25">
      <c r="A7634">
        <v>808967</v>
      </c>
      <c r="B7634">
        <v>70</v>
      </c>
    </row>
    <row r="7635" spans="1:2" x14ac:dyDescent="0.25">
      <c r="A7635">
        <v>808970</v>
      </c>
      <c r="B7635">
        <v>71</v>
      </c>
    </row>
    <row r="7636" spans="1:2" x14ac:dyDescent="0.25">
      <c r="A7636">
        <v>808986</v>
      </c>
      <c r="B7636">
        <v>70</v>
      </c>
    </row>
    <row r="7637" spans="1:2" x14ac:dyDescent="0.25">
      <c r="A7637">
        <v>808991</v>
      </c>
      <c r="B7637">
        <v>75</v>
      </c>
    </row>
    <row r="7638" spans="1:2" x14ac:dyDescent="0.25">
      <c r="A7638">
        <v>809024</v>
      </c>
      <c r="B7638">
        <v>75</v>
      </c>
    </row>
    <row r="7639" spans="1:2" x14ac:dyDescent="0.25">
      <c r="A7639">
        <v>809026</v>
      </c>
      <c r="B7639">
        <v>74</v>
      </c>
    </row>
    <row r="7640" spans="1:2" x14ac:dyDescent="0.25">
      <c r="A7640">
        <v>809033</v>
      </c>
      <c r="B7640">
        <v>77</v>
      </c>
    </row>
    <row r="7641" spans="1:2" x14ac:dyDescent="0.25">
      <c r="A7641">
        <v>809037</v>
      </c>
      <c r="B7641">
        <v>73</v>
      </c>
    </row>
    <row r="7642" spans="1:2" x14ac:dyDescent="0.25">
      <c r="A7642">
        <v>809038</v>
      </c>
      <c r="B7642">
        <v>71</v>
      </c>
    </row>
    <row r="7643" spans="1:2" x14ac:dyDescent="0.25">
      <c r="A7643">
        <v>809040</v>
      </c>
      <c r="B7643">
        <v>73</v>
      </c>
    </row>
    <row r="7644" spans="1:2" x14ac:dyDescent="0.25">
      <c r="A7644">
        <v>809052</v>
      </c>
      <c r="B7644">
        <v>69</v>
      </c>
    </row>
    <row r="7645" spans="1:2" x14ac:dyDescent="0.25">
      <c r="A7645">
        <v>809059</v>
      </c>
      <c r="B7645">
        <v>74</v>
      </c>
    </row>
    <row r="7646" spans="1:2" x14ac:dyDescent="0.25">
      <c r="A7646">
        <v>809081</v>
      </c>
      <c r="B7646">
        <v>74</v>
      </c>
    </row>
    <row r="7647" spans="1:2" x14ac:dyDescent="0.25">
      <c r="A7647">
        <v>809082</v>
      </c>
      <c r="B7647">
        <v>70</v>
      </c>
    </row>
    <row r="7648" spans="1:2" x14ac:dyDescent="0.25">
      <c r="A7648">
        <v>809084</v>
      </c>
      <c r="B7648">
        <v>71</v>
      </c>
    </row>
    <row r="7649" spans="1:2" x14ac:dyDescent="0.25">
      <c r="A7649">
        <v>809100</v>
      </c>
      <c r="B7649">
        <v>74</v>
      </c>
    </row>
    <row r="7650" spans="1:2" x14ac:dyDescent="0.25">
      <c r="A7650">
        <v>809101</v>
      </c>
      <c r="B7650">
        <v>73</v>
      </c>
    </row>
    <row r="7651" spans="1:2" x14ac:dyDescent="0.25">
      <c r="A7651">
        <v>809102</v>
      </c>
      <c r="B7651">
        <v>76</v>
      </c>
    </row>
    <row r="7652" spans="1:2" x14ac:dyDescent="0.25">
      <c r="A7652">
        <v>809105</v>
      </c>
      <c r="B7652">
        <v>75</v>
      </c>
    </row>
    <row r="7653" spans="1:2" x14ac:dyDescent="0.25">
      <c r="A7653">
        <v>809106</v>
      </c>
      <c r="B7653">
        <v>72</v>
      </c>
    </row>
    <row r="7654" spans="1:2" x14ac:dyDescent="0.25">
      <c r="A7654">
        <v>809107</v>
      </c>
      <c r="B7654">
        <v>71</v>
      </c>
    </row>
    <row r="7655" spans="1:2" x14ac:dyDescent="0.25">
      <c r="A7655">
        <v>809109</v>
      </c>
      <c r="B7655">
        <v>77</v>
      </c>
    </row>
    <row r="7656" spans="1:2" x14ac:dyDescent="0.25">
      <c r="A7656">
        <v>809137</v>
      </c>
      <c r="B7656">
        <v>76</v>
      </c>
    </row>
    <row r="7657" spans="1:2" x14ac:dyDescent="0.25">
      <c r="A7657">
        <v>809138</v>
      </c>
      <c r="B7657">
        <v>72</v>
      </c>
    </row>
    <row r="7658" spans="1:2" x14ac:dyDescent="0.25">
      <c r="A7658">
        <v>809140</v>
      </c>
      <c r="B7658">
        <v>76</v>
      </c>
    </row>
    <row r="7659" spans="1:2" x14ac:dyDescent="0.25">
      <c r="A7659">
        <v>809141</v>
      </c>
      <c r="B7659">
        <v>76</v>
      </c>
    </row>
    <row r="7660" spans="1:2" x14ac:dyDescent="0.25">
      <c r="A7660">
        <v>809144</v>
      </c>
      <c r="B7660">
        <v>72</v>
      </c>
    </row>
    <row r="7661" spans="1:2" x14ac:dyDescent="0.25">
      <c r="A7661">
        <v>809146</v>
      </c>
      <c r="B7661">
        <v>69</v>
      </c>
    </row>
    <row r="7662" spans="1:2" x14ac:dyDescent="0.25">
      <c r="A7662">
        <v>809147</v>
      </c>
      <c r="B7662">
        <v>73</v>
      </c>
    </row>
    <row r="7663" spans="1:2" x14ac:dyDescent="0.25">
      <c r="A7663">
        <v>809198</v>
      </c>
      <c r="B7663">
        <v>72</v>
      </c>
    </row>
    <row r="7664" spans="1:2" x14ac:dyDescent="0.25">
      <c r="A7664">
        <v>809203</v>
      </c>
      <c r="B7664">
        <v>75</v>
      </c>
    </row>
    <row r="7665" spans="1:2" x14ac:dyDescent="0.25">
      <c r="A7665">
        <v>809204</v>
      </c>
      <c r="B7665">
        <v>74</v>
      </c>
    </row>
    <row r="7666" spans="1:2" x14ac:dyDescent="0.25">
      <c r="A7666">
        <v>809209</v>
      </c>
      <c r="B7666">
        <v>72</v>
      </c>
    </row>
    <row r="7667" spans="1:2" x14ac:dyDescent="0.25">
      <c r="A7667">
        <v>809212</v>
      </c>
      <c r="B7667">
        <v>76</v>
      </c>
    </row>
    <row r="7668" spans="1:2" x14ac:dyDescent="0.25">
      <c r="A7668">
        <v>809213</v>
      </c>
      <c r="B7668">
        <v>71</v>
      </c>
    </row>
    <row r="7669" spans="1:2" x14ac:dyDescent="0.25">
      <c r="A7669">
        <v>809215</v>
      </c>
      <c r="B7669">
        <v>72</v>
      </c>
    </row>
    <row r="7670" spans="1:2" x14ac:dyDescent="0.25">
      <c r="A7670">
        <v>809218</v>
      </c>
      <c r="B7670">
        <v>77</v>
      </c>
    </row>
    <row r="7671" spans="1:2" x14ac:dyDescent="0.25">
      <c r="A7671">
        <v>809220</v>
      </c>
      <c r="B7671">
        <v>69</v>
      </c>
    </row>
    <row r="7672" spans="1:2" x14ac:dyDescent="0.25">
      <c r="A7672">
        <v>809222</v>
      </c>
      <c r="B7672">
        <v>74</v>
      </c>
    </row>
    <row r="7673" spans="1:2" x14ac:dyDescent="0.25">
      <c r="A7673">
        <v>809223</v>
      </c>
      <c r="B7673">
        <v>74</v>
      </c>
    </row>
    <row r="7674" spans="1:2" x14ac:dyDescent="0.25">
      <c r="A7674">
        <v>809229</v>
      </c>
      <c r="B7674">
        <v>75</v>
      </c>
    </row>
    <row r="7675" spans="1:2" x14ac:dyDescent="0.25">
      <c r="A7675">
        <v>809232</v>
      </c>
      <c r="B7675">
        <v>73</v>
      </c>
    </row>
    <row r="7676" spans="1:2" x14ac:dyDescent="0.25">
      <c r="A7676">
        <v>809245</v>
      </c>
      <c r="B7676">
        <v>76</v>
      </c>
    </row>
    <row r="7677" spans="1:2" x14ac:dyDescent="0.25">
      <c r="A7677">
        <v>809254</v>
      </c>
      <c r="B7677">
        <v>74</v>
      </c>
    </row>
    <row r="7678" spans="1:2" x14ac:dyDescent="0.25">
      <c r="A7678">
        <v>809255</v>
      </c>
      <c r="B7678">
        <v>72</v>
      </c>
    </row>
    <row r="7679" spans="1:2" x14ac:dyDescent="0.25">
      <c r="A7679">
        <v>809261</v>
      </c>
      <c r="B7679">
        <v>76</v>
      </c>
    </row>
    <row r="7680" spans="1:2" x14ac:dyDescent="0.25">
      <c r="A7680">
        <v>809262</v>
      </c>
      <c r="B7680">
        <v>71</v>
      </c>
    </row>
    <row r="7681" spans="1:2" x14ac:dyDescent="0.25">
      <c r="A7681">
        <v>809267</v>
      </c>
      <c r="B7681">
        <v>69</v>
      </c>
    </row>
    <row r="7682" spans="1:2" x14ac:dyDescent="0.25">
      <c r="A7682">
        <v>809271</v>
      </c>
      <c r="B7682">
        <v>71</v>
      </c>
    </row>
    <row r="7683" spans="1:2" x14ac:dyDescent="0.25">
      <c r="A7683">
        <v>809274</v>
      </c>
      <c r="B7683">
        <v>75</v>
      </c>
    </row>
    <row r="7684" spans="1:2" x14ac:dyDescent="0.25">
      <c r="A7684">
        <v>809278</v>
      </c>
      <c r="B7684">
        <v>72</v>
      </c>
    </row>
    <row r="7685" spans="1:2" x14ac:dyDescent="0.25">
      <c r="A7685">
        <v>809279</v>
      </c>
      <c r="B7685">
        <v>72</v>
      </c>
    </row>
    <row r="7686" spans="1:2" x14ac:dyDescent="0.25">
      <c r="A7686">
        <v>809281</v>
      </c>
      <c r="B7686">
        <v>71</v>
      </c>
    </row>
    <row r="7687" spans="1:2" x14ac:dyDescent="0.25">
      <c r="A7687">
        <v>809282</v>
      </c>
      <c r="B7687">
        <v>77</v>
      </c>
    </row>
    <row r="7688" spans="1:2" x14ac:dyDescent="0.25">
      <c r="A7688">
        <v>809284</v>
      </c>
      <c r="B7688">
        <v>70</v>
      </c>
    </row>
    <row r="7689" spans="1:2" x14ac:dyDescent="0.25">
      <c r="A7689">
        <v>809288</v>
      </c>
      <c r="B7689">
        <v>77</v>
      </c>
    </row>
    <row r="7690" spans="1:2" x14ac:dyDescent="0.25">
      <c r="A7690">
        <v>809291</v>
      </c>
      <c r="B7690">
        <v>74</v>
      </c>
    </row>
    <row r="7691" spans="1:2" x14ac:dyDescent="0.25">
      <c r="A7691">
        <v>809293</v>
      </c>
      <c r="B7691">
        <v>72</v>
      </c>
    </row>
    <row r="7692" spans="1:2" x14ac:dyDescent="0.25">
      <c r="A7692">
        <v>809306</v>
      </c>
      <c r="B7692">
        <v>75</v>
      </c>
    </row>
    <row r="7693" spans="1:2" x14ac:dyDescent="0.25">
      <c r="A7693">
        <v>809308</v>
      </c>
      <c r="B7693">
        <v>72</v>
      </c>
    </row>
    <row r="7694" spans="1:2" x14ac:dyDescent="0.25">
      <c r="A7694">
        <v>809310</v>
      </c>
      <c r="B7694">
        <v>72</v>
      </c>
    </row>
    <row r="7695" spans="1:2" x14ac:dyDescent="0.25">
      <c r="A7695">
        <v>809314</v>
      </c>
      <c r="B7695">
        <v>73</v>
      </c>
    </row>
    <row r="7696" spans="1:2" x14ac:dyDescent="0.25">
      <c r="A7696">
        <v>809317</v>
      </c>
      <c r="B7696">
        <v>74</v>
      </c>
    </row>
    <row r="7697" spans="1:2" x14ac:dyDescent="0.25">
      <c r="A7697">
        <v>809322</v>
      </c>
      <c r="B7697">
        <v>74</v>
      </c>
    </row>
    <row r="7698" spans="1:2" x14ac:dyDescent="0.25">
      <c r="A7698">
        <v>809326</v>
      </c>
      <c r="B7698">
        <v>74</v>
      </c>
    </row>
    <row r="7699" spans="1:2" x14ac:dyDescent="0.25">
      <c r="A7699">
        <v>809328</v>
      </c>
      <c r="B7699">
        <v>75</v>
      </c>
    </row>
    <row r="7700" spans="1:2" x14ac:dyDescent="0.25">
      <c r="A7700">
        <v>809330</v>
      </c>
      <c r="B7700">
        <v>72</v>
      </c>
    </row>
    <row r="7701" spans="1:2" x14ac:dyDescent="0.25">
      <c r="A7701">
        <v>809332</v>
      </c>
      <c r="B7701">
        <v>71</v>
      </c>
    </row>
    <row r="7702" spans="1:2" x14ac:dyDescent="0.25">
      <c r="A7702">
        <v>809339</v>
      </c>
      <c r="B7702">
        <v>72</v>
      </c>
    </row>
    <row r="7703" spans="1:2" x14ac:dyDescent="0.25">
      <c r="A7703">
        <v>809340</v>
      </c>
      <c r="B7703">
        <v>75</v>
      </c>
    </row>
    <row r="7704" spans="1:2" x14ac:dyDescent="0.25">
      <c r="A7704">
        <v>809341</v>
      </c>
      <c r="B7704">
        <v>74</v>
      </c>
    </row>
    <row r="7705" spans="1:2" x14ac:dyDescent="0.25">
      <c r="A7705">
        <v>809342</v>
      </c>
      <c r="B7705">
        <v>75</v>
      </c>
    </row>
    <row r="7706" spans="1:2" x14ac:dyDescent="0.25">
      <c r="A7706">
        <v>809343</v>
      </c>
      <c r="B7706">
        <v>75</v>
      </c>
    </row>
    <row r="7707" spans="1:2" x14ac:dyDescent="0.25">
      <c r="A7707">
        <v>809353</v>
      </c>
      <c r="B7707">
        <v>72</v>
      </c>
    </row>
    <row r="7708" spans="1:2" x14ac:dyDescent="0.25">
      <c r="A7708">
        <v>809358</v>
      </c>
      <c r="B7708">
        <v>74</v>
      </c>
    </row>
    <row r="7709" spans="1:2" x14ac:dyDescent="0.25">
      <c r="A7709">
        <v>809365</v>
      </c>
      <c r="B7709">
        <v>70</v>
      </c>
    </row>
    <row r="7710" spans="1:2" x14ac:dyDescent="0.25">
      <c r="A7710">
        <v>809366</v>
      </c>
      <c r="B7710">
        <v>71</v>
      </c>
    </row>
    <row r="7711" spans="1:2" x14ac:dyDescent="0.25">
      <c r="A7711">
        <v>809369</v>
      </c>
      <c r="B7711">
        <v>70</v>
      </c>
    </row>
    <row r="7712" spans="1:2" x14ac:dyDescent="0.25">
      <c r="A7712">
        <v>809370</v>
      </c>
      <c r="B7712">
        <v>73</v>
      </c>
    </row>
    <row r="7713" spans="1:2" x14ac:dyDescent="0.25">
      <c r="A7713">
        <v>809378</v>
      </c>
      <c r="B7713">
        <v>72</v>
      </c>
    </row>
    <row r="7714" spans="1:2" x14ac:dyDescent="0.25">
      <c r="A7714">
        <v>809380</v>
      </c>
      <c r="B7714">
        <v>70</v>
      </c>
    </row>
    <row r="7715" spans="1:2" x14ac:dyDescent="0.25">
      <c r="A7715">
        <v>809390</v>
      </c>
      <c r="B7715">
        <v>75</v>
      </c>
    </row>
    <row r="7716" spans="1:2" x14ac:dyDescent="0.25">
      <c r="A7716">
        <v>809398</v>
      </c>
      <c r="B7716">
        <v>76</v>
      </c>
    </row>
    <row r="7717" spans="1:2" x14ac:dyDescent="0.25">
      <c r="A7717">
        <v>809399</v>
      </c>
      <c r="B7717">
        <v>75</v>
      </c>
    </row>
    <row r="7718" spans="1:2" x14ac:dyDescent="0.25">
      <c r="A7718">
        <v>809400</v>
      </c>
      <c r="B7718">
        <v>71</v>
      </c>
    </row>
    <row r="7719" spans="1:2" x14ac:dyDescent="0.25">
      <c r="A7719">
        <v>809403</v>
      </c>
      <c r="B7719">
        <v>72</v>
      </c>
    </row>
    <row r="7720" spans="1:2" x14ac:dyDescent="0.25">
      <c r="A7720">
        <v>809404</v>
      </c>
      <c r="B7720">
        <v>71</v>
      </c>
    </row>
    <row r="7721" spans="1:2" x14ac:dyDescent="0.25">
      <c r="A7721">
        <v>809408</v>
      </c>
      <c r="B7721">
        <v>67</v>
      </c>
    </row>
    <row r="7722" spans="1:2" x14ac:dyDescent="0.25">
      <c r="A7722">
        <v>809409</v>
      </c>
      <c r="B7722">
        <v>70</v>
      </c>
    </row>
    <row r="7723" spans="1:2" x14ac:dyDescent="0.25">
      <c r="A7723">
        <v>809411</v>
      </c>
      <c r="B7723">
        <v>73</v>
      </c>
    </row>
    <row r="7724" spans="1:2" x14ac:dyDescent="0.25">
      <c r="A7724">
        <v>809412</v>
      </c>
      <c r="B7724">
        <v>72</v>
      </c>
    </row>
    <row r="7725" spans="1:2" x14ac:dyDescent="0.25">
      <c r="A7725">
        <v>809419</v>
      </c>
      <c r="B7725">
        <v>70</v>
      </c>
    </row>
    <row r="7726" spans="1:2" x14ac:dyDescent="0.25">
      <c r="A7726">
        <v>809423</v>
      </c>
      <c r="B7726">
        <v>74</v>
      </c>
    </row>
    <row r="7727" spans="1:2" x14ac:dyDescent="0.25">
      <c r="A7727">
        <v>809431</v>
      </c>
      <c r="B7727">
        <v>70</v>
      </c>
    </row>
    <row r="7728" spans="1:2" x14ac:dyDescent="0.25">
      <c r="A7728">
        <v>809433</v>
      </c>
      <c r="B7728">
        <v>72</v>
      </c>
    </row>
    <row r="7729" spans="1:2" x14ac:dyDescent="0.25">
      <c r="A7729">
        <v>809435</v>
      </c>
      <c r="B7729">
        <v>74</v>
      </c>
    </row>
    <row r="7730" spans="1:2" x14ac:dyDescent="0.25">
      <c r="A7730">
        <v>809437</v>
      </c>
      <c r="B7730">
        <v>74</v>
      </c>
    </row>
    <row r="7731" spans="1:2" x14ac:dyDescent="0.25">
      <c r="A7731">
        <v>809444</v>
      </c>
      <c r="B7731">
        <v>80</v>
      </c>
    </row>
    <row r="7732" spans="1:2" x14ac:dyDescent="0.25">
      <c r="A7732">
        <v>809459</v>
      </c>
      <c r="B7732">
        <v>74</v>
      </c>
    </row>
    <row r="7733" spans="1:2" x14ac:dyDescent="0.25">
      <c r="A7733">
        <v>809478</v>
      </c>
      <c r="B7733">
        <v>74</v>
      </c>
    </row>
    <row r="7734" spans="1:2" x14ac:dyDescent="0.25">
      <c r="A7734">
        <v>809487</v>
      </c>
      <c r="B7734">
        <v>71</v>
      </c>
    </row>
    <row r="7735" spans="1:2" x14ac:dyDescent="0.25">
      <c r="A7735">
        <v>809496</v>
      </c>
      <c r="B7735">
        <v>72</v>
      </c>
    </row>
    <row r="7736" spans="1:2" x14ac:dyDescent="0.25">
      <c r="A7736">
        <v>809497</v>
      </c>
      <c r="B7736">
        <v>72</v>
      </c>
    </row>
    <row r="7737" spans="1:2" x14ac:dyDescent="0.25">
      <c r="A7737">
        <v>809499</v>
      </c>
      <c r="B7737">
        <v>72</v>
      </c>
    </row>
    <row r="7738" spans="1:2" x14ac:dyDescent="0.25">
      <c r="A7738">
        <v>809504</v>
      </c>
      <c r="B7738">
        <v>72</v>
      </c>
    </row>
    <row r="7739" spans="1:2" x14ac:dyDescent="0.25">
      <c r="A7739">
        <v>809505</v>
      </c>
      <c r="B7739">
        <v>71</v>
      </c>
    </row>
    <row r="7740" spans="1:2" x14ac:dyDescent="0.25">
      <c r="A7740">
        <v>809513</v>
      </c>
      <c r="B7740">
        <v>81</v>
      </c>
    </row>
    <row r="7741" spans="1:2" x14ac:dyDescent="0.25">
      <c r="A7741">
        <v>809522</v>
      </c>
      <c r="B7741">
        <v>75</v>
      </c>
    </row>
    <row r="7742" spans="1:2" x14ac:dyDescent="0.25">
      <c r="A7742">
        <v>809525</v>
      </c>
      <c r="B7742">
        <v>75</v>
      </c>
    </row>
    <row r="7743" spans="1:2" x14ac:dyDescent="0.25">
      <c r="A7743">
        <v>809564</v>
      </c>
      <c r="B7743">
        <v>74</v>
      </c>
    </row>
    <row r="7744" spans="1:2" x14ac:dyDescent="0.25">
      <c r="A7744">
        <v>809568</v>
      </c>
      <c r="B7744">
        <v>77</v>
      </c>
    </row>
    <row r="7745" spans="1:2" x14ac:dyDescent="0.25">
      <c r="A7745">
        <v>809577</v>
      </c>
      <c r="B7745">
        <v>73</v>
      </c>
    </row>
    <row r="7746" spans="1:2" x14ac:dyDescent="0.25">
      <c r="A7746">
        <v>809578</v>
      </c>
      <c r="B7746">
        <v>74</v>
      </c>
    </row>
    <row r="7747" spans="1:2" x14ac:dyDescent="0.25">
      <c r="A7747">
        <v>809579</v>
      </c>
      <c r="B7747">
        <v>73</v>
      </c>
    </row>
    <row r="7748" spans="1:2" x14ac:dyDescent="0.25">
      <c r="A7748">
        <v>809579</v>
      </c>
      <c r="B7748">
        <v>74</v>
      </c>
    </row>
    <row r="7749" spans="1:2" x14ac:dyDescent="0.25">
      <c r="A7749">
        <v>809609</v>
      </c>
      <c r="B7749">
        <v>72</v>
      </c>
    </row>
    <row r="7750" spans="1:2" x14ac:dyDescent="0.25">
      <c r="A7750">
        <v>809611</v>
      </c>
      <c r="B7750">
        <v>76</v>
      </c>
    </row>
    <row r="7751" spans="1:2" x14ac:dyDescent="0.25">
      <c r="A7751">
        <v>809612</v>
      </c>
      <c r="B7751">
        <v>76</v>
      </c>
    </row>
    <row r="7752" spans="1:2" x14ac:dyDescent="0.25">
      <c r="A7752">
        <v>809614</v>
      </c>
      <c r="B7752">
        <v>74</v>
      </c>
    </row>
    <row r="7753" spans="1:2" x14ac:dyDescent="0.25">
      <c r="A7753">
        <v>809616</v>
      </c>
      <c r="B7753">
        <v>76</v>
      </c>
    </row>
    <row r="7754" spans="1:2" x14ac:dyDescent="0.25">
      <c r="A7754">
        <v>809673</v>
      </c>
      <c r="B7754">
        <v>78</v>
      </c>
    </row>
    <row r="7755" spans="1:2" x14ac:dyDescent="0.25">
      <c r="A7755">
        <v>809678</v>
      </c>
      <c r="B7755">
        <v>76</v>
      </c>
    </row>
    <row r="7756" spans="1:2" x14ac:dyDescent="0.25">
      <c r="A7756">
        <v>809681</v>
      </c>
      <c r="B7756">
        <v>72</v>
      </c>
    </row>
    <row r="7757" spans="1:2" x14ac:dyDescent="0.25">
      <c r="A7757">
        <v>809682</v>
      </c>
      <c r="B7757">
        <v>71</v>
      </c>
    </row>
    <row r="7758" spans="1:2" x14ac:dyDescent="0.25">
      <c r="A7758">
        <v>809685</v>
      </c>
      <c r="B7758">
        <v>71</v>
      </c>
    </row>
    <row r="7759" spans="1:2" x14ac:dyDescent="0.25">
      <c r="A7759">
        <v>809687</v>
      </c>
      <c r="B7759">
        <v>75</v>
      </c>
    </row>
    <row r="7760" spans="1:2" x14ac:dyDescent="0.25">
      <c r="A7760">
        <v>809699</v>
      </c>
      <c r="B7760">
        <v>72</v>
      </c>
    </row>
    <row r="7761" spans="1:2" x14ac:dyDescent="0.25">
      <c r="A7761">
        <v>809701</v>
      </c>
      <c r="B7761">
        <v>73</v>
      </c>
    </row>
    <row r="7762" spans="1:2" x14ac:dyDescent="0.25">
      <c r="A7762">
        <v>809702</v>
      </c>
      <c r="B7762">
        <v>73</v>
      </c>
    </row>
    <row r="7763" spans="1:2" x14ac:dyDescent="0.25">
      <c r="A7763">
        <v>809715</v>
      </c>
      <c r="B7763">
        <v>75</v>
      </c>
    </row>
    <row r="7764" spans="1:2" x14ac:dyDescent="0.25">
      <c r="A7764">
        <v>809720</v>
      </c>
      <c r="B7764">
        <v>74</v>
      </c>
    </row>
    <row r="7765" spans="1:2" x14ac:dyDescent="0.25">
      <c r="A7765">
        <v>809722</v>
      </c>
      <c r="B7765">
        <v>74</v>
      </c>
    </row>
    <row r="7766" spans="1:2" x14ac:dyDescent="0.25">
      <c r="A7766">
        <v>809723</v>
      </c>
      <c r="B7766">
        <v>74</v>
      </c>
    </row>
    <row r="7767" spans="1:2" x14ac:dyDescent="0.25">
      <c r="A7767">
        <v>809733</v>
      </c>
      <c r="B7767">
        <v>74</v>
      </c>
    </row>
    <row r="7768" spans="1:2" x14ac:dyDescent="0.25">
      <c r="A7768">
        <v>809754</v>
      </c>
      <c r="B7768">
        <v>73</v>
      </c>
    </row>
    <row r="7769" spans="1:2" x14ac:dyDescent="0.25">
      <c r="A7769">
        <v>809765</v>
      </c>
      <c r="B7769">
        <v>72</v>
      </c>
    </row>
    <row r="7770" spans="1:2" x14ac:dyDescent="0.25">
      <c r="A7770">
        <v>809766</v>
      </c>
      <c r="B7770">
        <v>72</v>
      </c>
    </row>
    <row r="7771" spans="1:2" x14ac:dyDescent="0.25">
      <c r="A7771">
        <v>809767</v>
      </c>
      <c r="B7771">
        <v>74</v>
      </c>
    </row>
    <row r="7772" spans="1:2" x14ac:dyDescent="0.25">
      <c r="A7772">
        <v>809771</v>
      </c>
      <c r="B7772">
        <v>75</v>
      </c>
    </row>
    <row r="7773" spans="1:2" x14ac:dyDescent="0.25">
      <c r="A7773">
        <v>809773</v>
      </c>
      <c r="B7773">
        <v>72</v>
      </c>
    </row>
    <row r="7774" spans="1:2" x14ac:dyDescent="0.25">
      <c r="A7774">
        <v>809777</v>
      </c>
      <c r="B7774">
        <v>76</v>
      </c>
    </row>
    <row r="7775" spans="1:2" x14ac:dyDescent="0.25">
      <c r="A7775">
        <v>809778</v>
      </c>
      <c r="B7775">
        <v>70</v>
      </c>
    </row>
    <row r="7776" spans="1:2" x14ac:dyDescent="0.25">
      <c r="A7776">
        <v>809784</v>
      </c>
      <c r="B7776">
        <v>74</v>
      </c>
    </row>
    <row r="7777" spans="1:2" x14ac:dyDescent="0.25">
      <c r="A7777">
        <v>809788</v>
      </c>
      <c r="B7777">
        <v>73</v>
      </c>
    </row>
    <row r="7778" spans="1:2" x14ac:dyDescent="0.25">
      <c r="A7778">
        <v>809789</v>
      </c>
      <c r="B7778">
        <v>76</v>
      </c>
    </row>
    <row r="7779" spans="1:2" x14ac:dyDescent="0.25">
      <c r="A7779">
        <v>809791</v>
      </c>
      <c r="B7779">
        <v>73</v>
      </c>
    </row>
    <row r="7780" spans="1:2" x14ac:dyDescent="0.25">
      <c r="A7780">
        <v>809797</v>
      </c>
      <c r="B7780">
        <v>73</v>
      </c>
    </row>
    <row r="7781" spans="1:2" x14ac:dyDescent="0.25">
      <c r="A7781">
        <v>809803</v>
      </c>
      <c r="B7781">
        <v>73</v>
      </c>
    </row>
    <row r="7782" spans="1:2" x14ac:dyDescent="0.25">
      <c r="A7782">
        <v>809804</v>
      </c>
      <c r="B7782">
        <v>74</v>
      </c>
    </row>
    <row r="7783" spans="1:2" x14ac:dyDescent="0.25">
      <c r="A7783">
        <v>809806</v>
      </c>
      <c r="B7783">
        <v>73</v>
      </c>
    </row>
    <row r="7784" spans="1:2" x14ac:dyDescent="0.25">
      <c r="A7784">
        <v>809808</v>
      </c>
      <c r="B7784">
        <v>75</v>
      </c>
    </row>
    <row r="7785" spans="1:2" x14ac:dyDescent="0.25">
      <c r="A7785">
        <v>809812</v>
      </c>
      <c r="B7785">
        <v>74</v>
      </c>
    </row>
    <row r="7786" spans="1:2" x14ac:dyDescent="0.25">
      <c r="A7786">
        <v>809813</v>
      </c>
      <c r="B7786">
        <v>73</v>
      </c>
    </row>
    <row r="7787" spans="1:2" x14ac:dyDescent="0.25">
      <c r="A7787">
        <v>809814</v>
      </c>
      <c r="B7787">
        <v>74</v>
      </c>
    </row>
    <row r="7788" spans="1:2" x14ac:dyDescent="0.25">
      <c r="A7788">
        <v>809819</v>
      </c>
      <c r="B7788">
        <v>72</v>
      </c>
    </row>
    <row r="7789" spans="1:2" x14ac:dyDescent="0.25">
      <c r="A7789">
        <v>809821</v>
      </c>
      <c r="B7789">
        <v>74</v>
      </c>
    </row>
    <row r="7790" spans="1:2" x14ac:dyDescent="0.25">
      <c r="A7790">
        <v>809826</v>
      </c>
      <c r="B7790">
        <v>75</v>
      </c>
    </row>
    <row r="7791" spans="1:2" x14ac:dyDescent="0.25">
      <c r="A7791">
        <v>809828</v>
      </c>
      <c r="B7791">
        <v>74</v>
      </c>
    </row>
    <row r="7792" spans="1:2" x14ac:dyDescent="0.25">
      <c r="A7792">
        <v>809830</v>
      </c>
      <c r="B7792">
        <v>77</v>
      </c>
    </row>
    <row r="7793" spans="1:2" x14ac:dyDescent="0.25">
      <c r="A7793">
        <v>809833</v>
      </c>
      <c r="B7793">
        <v>74</v>
      </c>
    </row>
    <row r="7794" spans="1:2" x14ac:dyDescent="0.25">
      <c r="A7794">
        <v>809834</v>
      </c>
      <c r="B7794">
        <v>76</v>
      </c>
    </row>
    <row r="7795" spans="1:2" x14ac:dyDescent="0.25">
      <c r="A7795">
        <v>809836</v>
      </c>
      <c r="B7795">
        <v>77</v>
      </c>
    </row>
    <row r="7796" spans="1:2" x14ac:dyDescent="0.25">
      <c r="A7796">
        <v>809837</v>
      </c>
      <c r="B7796">
        <v>71</v>
      </c>
    </row>
    <row r="7797" spans="1:2" x14ac:dyDescent="0.25">
      <c r="A7797">
        <v>809840</v>
      </c>
      <c r="B7797">
        <v>79</v>
      </c>
    </row>
    <row r="7798" spans="1:2" x14ac:dyDescent="0.25">
      <c r="A7798">
        <v>809845</v>
      </c>
      <c r="B7798">
        <v>76</v>
      </c>
    </row>
    <row r="7799" spans="1:2" x14ac:dyDescent="0.25">
      <c r="A7799">
        <v>809850</v>
      </c>
      <c r="B7799">
        <v>76</v>
      </c>
    </row>
    <row r="7800" spans="1:2" x14ac:dyDescent="0.25">
      <c r="A7800">
        <v>809854</v>
      </c>
      <c r="B7800">
        <v>73</v>
      </c>
    </row>
    <row r="7801" spans="1:2" x14ac:dyDescent="0.25">
      <c r="A7801">
        <v>809862</v>
      </c>
      <c r="B7801">
        <v>72</v>
      </c>
    </row>
    <row r="7802" spans="1:2" x14ac:dyDescent="0.25">
      <c r="A7802">
        <v>809864</v>
      </c>
      <c r="B7802">
        <v>75</v>
      </c>
    </row>
    <row r="7803" spans="1:2" x14ac:dyDescent="0.25">
      <c r="A7803">
        <v>809869</v>
      </c>
      <c r="B7803">
        <v>75</v>
      </c>
    </row>
    <row r="7804" spans="1:2" x14ac:dyDescent="0.25">
      <c r="A7804">
        <v>809870</v>
      </c>
      <c r="B7804">
        <v>81</v>
      </c>
    </row>
    <row r="7805" spans="1:2" x14ac:dyDescent="0.25">
      <c r="A7805">
        <v>809871</v>
      </c>
      <c r="B7805">
        <v>77</v>
      </c>
    </row>
    <row r="7806" spans="1:2" x14ac:dyDescent="0.25">
      <c r="A7806">
        <v>809880</v>
      </c>
      <c r="B7806">
        <v>70</v>
      </c>
    </row>
    <row r="7807" spans="1:2" x14ac:dyDescent="0.25">
      <c r="A7807">
        <v>809885</v>
      </c>
      <c r="B7807">
        <v>76</v>
      </c>
    </row>
    <row r="7808" spans="1:2" x14ac:dyDescent="0.25">
      <c r="A7808">
        <v>809895</v>
      </c>
      <c r="B7808">
        <v>73</v>
      </c>
    </row>
    <row r="7809" spans="1:2" x14ac:dyDescent="0.25">
      <c r="A7809">
        <v>809898</v>
      </c>
      <c r="B7809">
        <v>75</v>
      </c>
    </row>
    <row r="7810" spans="1:2" x14ac:dyDescent="0.25">
      <c r="A7810">
        <v>809915</v>
      </c>
      <c r="B7810">
        <v>72</v>
      </c>
    </row>
    <row r="7811" spans="1:2" x14ac:dyDescent="0.25">
      <c r="A7811">
        <v>809924</v>
      </c>
      <c r="B7811">
        <v>74</v>
      </c>
    </row>
    <row r="7812" spans="1:2" x14ac:dyDescent="0.25">
      <c r="A7812">
        <v>809931</v>
      </c>
      <c r="B7812">
        <v>73</v>
      </c>
    </row>
    <row r="7813" spans="1:2" x14ac:dyDescent="0.25">
      <c r="A7813">
        <v>809932</v>
      </c>
      <c r="B7813">
        <v>72</v>
      </c>
    </row>
    <row r="7814" spans="1:2" x14ac:dyDescent="0.25">
      <c r="A7814">
        <v>809933</v>
      </c>
      <c r="B7814">
        <v>78</v>
      </c>
    </row>
    <row r="7815" spans="1:2" x14ac:dyDescent="0.25">
      <c r="A7815">
        <v>809934</v>
      </c>
      <c r="B7815">
        <v>75</v>
      </c>
    </row>
    <row r="7816" spans="1:2" x14ac:dyDescent="0.25">
      <c r="A7816">
        <v>809938</v>
      </c>
      <c r="B7816">
        <v>76</v>
      </c>
    </row>
    <row r="7817" spans="1:2" x14ac:dyDescent="0.25">
      <c r="A7817">
        <v>809939</v>
      </c>
      <c r="B7817">
        <v>76</v>
      </c>
    </row>
    <row r="7818" spans="1:2" x14ac:dyDescent="0.25">
      <c r="A7818">
        <v>809947</v>
      </c>
      <c r="B7818">
        <v>79</v>
      </c>
    </row>
    <row r="7819" spans="1:2" x14ac:dyDescent="0.25">
      <c r="A7819">
        <v>809948</v>
      </c>
      <c r="B7819">
        <v>73</v>
      </c>
    </row>
    <row r="7820" spans="1:2" x14ac:dyDescent="0.25">
      <c r="A7820">
        <v>809949</v>
      </c>
      <c r="B7820">
        <v>76</v>
      </c>
    </row>
    <row r="7821" spans="1:2" x14ac:dyDescent="0.25">
      <c r="A7821">
        <v>809950</v>
      </c>
      <c r="B7821">
        <v>72</v>
      </c>
    </row>
    <row r="7822" spans="1:2" x14ac:dyDescent="0.25">
      <c r="A7822">
        <v>809952</v>
      </c>
      <c r="B7822">
        <v>75</v>
      </c>
    </row>
    <row r="7823" spans="1:2" x14ac:dyDescent="0.25">
      <c r="A7823">
        <v>809953</v>
      </c>
      <c r="B7823">
        <v>72</v>
      </c>
    </row>
    <row r="7824" spans="1:2" x14ac:dyDescent="0.25">
      <c r="A7824">
        <v>809958</v>
      </c>
      <c r="B7824">
        <v>76</v>
      </c>
    </row>
    <row r="7825" spans="1:2" x14ac:dyDescent="0.25">
      <c r="A7825">
        <v>809961</v>
      </c>
      <c r="B7825">
        <v>74</v>
      </c>
    </row>
    <row r="7826" spans="1:2" x14ac:dyDescent="0.25">
      <c r="A7826">
        <v>809962</v>
      </c>
      <c r="B7826">
        <v>76</v>
      </c>
    </row>
    <row r="7827" spans="1:2" x14ac:dyDescent="0.25">
      <c r="A7827">
        <v>809972</v>
      </c>
      <c r="B7827">
        <v>75</v>
      </c>
    </row>
    <row r="7828" spans="1:2" x14ac:dyDescent="0.25">
      <c r="A7828">
        <v>809976</v>
      </c>
      <c r="B7828">
        <v>72</v>
      </c>
    </row>
    <row r="7829" spans="1:2" x14ac:dyDescent="0.25">
      <c r="A7829">
        <v>809979</v>
      </c>
      <c r="B7829">
        <v>74</v>
      </c>
    </row>
    <row r="7830" spans="1:2" x14ac:dyDescent="0.25">
      <c r="A7830">
        <v>810022</v>
      </c>
      <c r="B7830">
        <v>73</v>
      </c>
    </row>
    <row r="7831" spans="1:2" x14ac:dyDescent="0.25">
      <c r="A7831">
        <v>810044</v>
      </c>
      <c r="B7831">
        <v>73</v>
      </c>
    </row>
    <row r="7832" spans="1:2" x14ac:dyDescent="0.25">
      <c r="A7832">
        <v>810045</v>
      </c>
      <c r="B7832">
        <v>79</v>
      </c>
    </row>
    <row r="7833" spans="1:2" x14ac:dyDescent="0.25">
      <c r="A7833">
        <v>810047</v>
      </c>
      <c r="B7833">
        <v>73</v>
      </c>
    </row>
    <row r="7834" spans="1:2" x14ac:dyDescent="0.25">
      <c r="A7834">
        <v>810049</v>
      </c>
      <c r="B7834">
        <v>73</v>
      </c>
    </row>
    <row r="7835" spans="1:2" x14ac:dyDescent="0.25">
      <c r="A7835">
        <v>810070</v>
      </c>
      <c r="B7835">
        <v>77</v>
      </c>
    </row>
    <row r="7836" spans="1:2" x14ac:dyDescent="0.25">
      <c r="A7836">
        <v>810078</v>
      </c>
      <c r="B7836">
        <v>74</v>
      </c>
    </row>
    <row r="7837" spans="1:2" x14ac:dyDescent="0.25">
      <c r="A7837">
        <v>810079</v>
      </c>
      <c r="B7837">
        <v>74</v>
      </c>
    </row>
    <row r="7838" spans="1:2" x14ac:dyDescent="0.25">
      <c r="A7838">
        <v>810080</v>
      </c>
      <c r="B7838">
        <v>75</v>
      </c>
    </row>
    <row r="7839" spans="1:2" x14ac:dyDescent="0.25">
      <c r="A7839">
        <v>810091</v>
      </c>
      <c r="B7839">
        <v>78</v>
      </c>
    </row>
    <row r="7840" spans="1:2" x14ac:dyDescent="0.25">
      <c r="A7840">
        <v>810096</v>
      </c>
      <c r="B7840">
        <v>69</v>
      </c>
    </row>
    <row r="7841" spans="1:2" x14ac:dyDescent="0.25">
      <c r="A7841">
        <v>810098</v>
      </c>
      <c r="B7841">
        <v>75</v>
      </c>
    </row>
    <row r="7842" spans="1:2" x14ac:dyDescent="0.25">
      <c r="A7842">
        <v>810099</v>
      </c>
      <c r="B7842">
        <v>75</v>
      </c>
    </row>
    <row r="7843" spans="1:2" x14ac:dyDescent="0.25">
      <c r="A7843">
        <v>810100</v>
      </c>
      <c r="B7843">
        <v>75</v>
      </c>
    </row>
    <row r="7844" spans="1:2" x14ac:dyDescent="0.25">
      <c r="A7844">
        <v>810104</v>
      </c>
      <c r="B7844">
        <v>78</v>
      </c>
    </row>
    <row r="7845" spans="1:2" x14ac:dyDescent="0.25">
      <c r="A7845">
        <v>810826</v>
      </c>
      <c r="B7845">
        <v>75</v>
      </c>
    </row>
    <row r="7846" spans="1:2" x14ac:dyDescent="0.25">
      <c r="A7846">
        <v>810828</v>
      </c>
      <c r="B7846">
        <v>77</v>
      </c>
    </row>
    <row r="7847" spans="1:2" x14ac:dyDescent="0.25">
      <c r="A7847">
        <v>810829</v>
      </c>
      <c r="B7847">
        <v>74</v>
      </c>
    </row>
    <row r="7848" spans="1:2" x14ac:dyDescent="0.25">
      <c r="A7848">
        <v>810832</v>
      </c>
      <c r="B7848">
        <v>77</v>
      </c>
    </row>
    <row r="7849" spans="1:2" x14ac:dyDescent="0.25">
      <c r="A7849">
        <v>810836</v>
      </c>
      <c r="B7849">
        <v>74</v>
      </c>
    </row>
    <row r="7850" spans="1:2" x14ac:dyDescent="0.25">
      <c r="A7850">
        <v>810837</v>
      </c>
      <c r="B7850">
        <v>75</v>
      </c>
    </row>
    <row r="7851" spans="1:2" x14ac:dyDescent="0.25">
      <c r="A7851">
        <v>810840</v>
      </c>
      <c r="B7851">
        <v>73</v>
      </c>
    </row>
    <row r="7852" spans="1:2" x14ac:dyDescent="0.25">
      <c r="A7852">
        <v>810842</v>
      </c>
      <c r="B7852">
        <v>74</v>
      </c>
    </row>
    <row r="7853" spans="1:2" x14ac:dyDescent="0.25">
      <c r="A7853">
        <v>810844</v>
      </c>
      <c r="B7853">
        <v>74</v>
      </c>
    </row>
    <row r="7854" spans="1:2" x14ac:dyDescent="0.25">
      <c r="A7854">
        <v>810845</v>
      </c>
      <c r="B7854">
        <v>76</v>
      </c>
    </row>
    <row r="7855" spans="1:2" x14ac:dyDescent="0.25">
      <c r="A7855">
        <v>810856</v>
      </c>
      <c r="B7855">
        <v>69</v>
      </c>
    </row>
    <row r="7856" spans="1:2" x14ac:dyDescent="0.25">
      <c r="A7856">
        <v>810861</v>
      </c>
      <c r="B7856">
        <v>73</v>
      </c>
    </row>
    <row r="7857" spans="1:2" x14ac:dyDescent="0.25">
      <c r="A7857">
        <v>810862</v>
      </c>
      <c r="B7857">
        <v>68</v>
      </c>
    </row>
    <row r="7858" spans="1:2" x14ac:dyDescent="0.25">
      <c r="A7858">
        <v>810883</v>
      </c>
      <c r="B7858">
        <v>76</v>
      </c>
    </row>
    <row r="7859" spans="1:2" x14ac:dyDescent="0.25">
      <c r="A7859">
        <v>810888</v>
      </c>
      <c r="B7859">
        <v>71</v>
      </c>
    </row>
    <row r="7860" spans="1:2" x14ac:dyDescent="0.25">
      <c r="A7860">
        <v>810889</v>
      </c>
      <c r="B7860">
        <v>77</v>
      </c>
    </row>
    <row r="7861" spans="1:2" x14ac:dyDescent="0.25">
      <c r="A7861">
        <v>810890</v>
      </c>
      <c r="B7861">
        <v>77</v>
      </c>
    </row>
    <row r="7862" spans="1:2" x14ac:dyDescent="0.25">
      <c r="A7862">
        <v>810893</v>
      </c>
      <c r="B7862">
        <v>72</v>
      </c>
    </row>
    <row r="7863" spans="1:2" x14ac:dyDescent="0.25">
      <c r="A7863">
        <v>810896</v>
      </c>
      <c r="B7863">
        <v>75</v>
      </c>
    </row>
    <row r="7864" spans="1:2" x14ac:dyDescent="0.25">
      <c r="A7864">
        <v>810897</v>
      </c>
      <c r="B7864">
        <v>72</v>
      </c>
    </row>
    <row r="7865" spans="1:2" x14ac:dyDescent="0.25">
      <c r="A7865">
        <v>810898</v>
      </c>
      <c r="B7865">
        <v>75</v>
      </c>
    </row>
    <row r="7866" spans="1:2" x14ac:dyDescent="0.25">
      <c r="A7866">
        <v>810915</v>
      </c>
      <c r="B7866">
        <v>74</v>
      </c>
    </row>
    <row r="7867" spans="1:2" x14ac:dyDescent="0.25">
      <c r="A7867">
        <v>810916</v>
      </c>
      <c r="B7867">
        <v>76</v>
      </c>
    </row>
    <row r="7868" spans="1:2" x14ac:dyDescent="0.25">
      <c r="A7868">
        <v>810917</v>
      </c>
      <c r="B7868">
        <v>75</v>
      </c>
    </row>
    <row r="7869" spans="1:2" x14ac:dyDescent="0.25">
      <c r="A7869">
        <v>810921</v>
      </c>
      <c r="B7869">
        <v>77</v>
      </c>
    </row>
    <row r="7870" spans="1:2" x14ac:dyDescent="0.25">
      <c r="A7870">
        <v>810922</v>
      </c>
      <c r="B7870">
        <v>72</v>
      </c>
    </row>
    <row r="7871" spans="1:2" x14ac:dyDescent="0.25">
      <c r="A7871">
        <v>810942</v>
      </c>
      <c r="B7871">
        <v>74</v>
      </c>
    </row>
    <row r="7872" spans="1:2" x14ac:dyDescent="0.25">
      <c r="A7872">
        <v>810952</v>
      </c>
      <c r="B7872">
        <v>71</v>
      </c>
    </row>
    <row r="7873" spans="1:2" x14ac:dyDescent="0.25">
      <c r="A7873">
        <v>810956</v>
      </c>
      <c r="B7873">
        <v>72</v>
      </c>
    </row>
    <row r="7874" spans="1:2" x14ac:dyDescent="0.25">
      <c r="A7874">
        <v>810957</v>
      </c>
      <c r="B7874">
        <v>74</v>
      </c>
    </row>
    <row r="7875" spans="1:2" x14ac:dyDescent="0.25">
      <c r="A7875">
        <v>810959</v>
      </c>
      <c r="B7875">
        <v>76</v>
      </c>
    </row>
    <row r="7876" spans="1:2" x14ac:dyDescent="0.25">
      <c r="A7876">
        <v>810962</v>
      </c>
      <c r="B7876">
        <v>76</v>
      </c>
    </row>
    <row r="7877" spans="1:2" x14ac:dyDescent="0.25">
      <c r="A7877">
        <v>810975</v>
      </c>
      <c r="B7877">
        <v>75</v>
      </c>
    </row>
    <row r="7878" spans="1:2" x14ac:dyDescent="0.25">
      <c r="A7878">
        <v>810976</v>
      </c>
      <c r="B7878">
        <v>74</v>
      </c>
    </row>
    <row r="7879" spans="1:2" x14ac:dyDescent="0.25">
      <c r="A7879">
        <v>810977</v>
      </c>
      <c r="B7879">
        <v>73</v>
      </c>
    </row>
    <row r="7880" spans="1:2" x14ac:dyDescent="0.25">
      <c r="A7880">
        <v>810978</v>
      </c>
      <c r="B7880">
        <v>72</v>
      </c>
    </row>
    <row r="7881" spans="1:2" x14ac:dyDescent="0.25">
      <c r="A7881">
        <v>810979</v>
      </c>
      <c r="B7881">
        <v>76</v>
      </c>
    </row>
    <row r="7882" spans="1:2" x14ac:dyDescent="0.25">
      <c r="A7882">
        <v>810980</v>
      </c>
      <c r="B7882">
        <v>76</v>
      </c>
    </row>
    <row r="7883" spans="1:2" x14ac:dyDescent="0.25">
      <c r="A7883">
        <v>810982</v>
      </c>
      <c r="B7883">
        <v>73</v>
      </c>
    </row>
    <row r="7884" spans="1:2" x14ac:dyDescent="0.25">
      <c r="A7884">
        <v>810984</v>
      </c>
      <c r="B7884">
        <v>76</v>
      </c>
    </row>
    <row r="7885" spans="1:2" x14ac:dyDescent="0.25">
      <c r="A7885">
        <v>811081</v>
      </c>
      <c r="B7885">
        <v>72</v>
      </c>
    </row>
    <row r="7886" spans="1:2" x14ac:dyDescent="0.25">
      <c r="A7886">
        <v>811106</v>
      </c>
      <c r="B7886">
        <v>74</v>
      </c>
    </row>
    <row r="7887" spans="1:2" x14ac:dyDescent="0.25">
      <c r="A7887">
        <v>811107</v>
      </c>
      <c r="B7887">
        <v>76</v>
      </c>
    </row>
    <row r="7888" spans="1:2" x14ac:dyDescent="0.25">
      <c r="A7888">
        <v>811115</v>
      </c>
      <c r="B7888">
        <v>75</v>
      </c>
    </row>
    <row r="7889" spans="1:2" x14ac:dyDescent="0.25">
      <c r="A7889">
        <v>811138</v>
      </c>
      <c r="B7889">
        <v>72</v>
      </c>
    </row>
    <row r="7890" spans="1:2" x14ac:dyDescent="0.25">
      <c r="A7890">
        <v>811139</v>
      </c>
      <c r="B7890">
        <v>70</v>
      </c>
    </row>
    <row r="7891" spans="1:2" x14ac:dyDescent="0.25">
      <c r="A7891">
        <v>811145</v>
      </c>
      <c r="B7891">
        <v>73</v>
      </c>
    </row>
    <row r="7892" spans="1:2" x14ac:dyDescent="0.25">
      <c r="A7892">
        <v>811197</v>
      </c>
      <c r="B7892">
        <v>70</v>
      </c>
    </row>
    <row r="7893" spans="1:2" x14ac:dyDescent="0.25">
      <c r="A7893">
        <v>811198</v>
      </c>
      <c r="B7893">
        <v>75</v>
      </c>
    </row>
    <row r="7894" spans="1:2" x14ac:dyDescent="0.25">
      <c r="A7894">
        <v>811206</v>
      </c>
      <c r="B7894">
        <v>72</v>
      </c>
    </row>
    <row r="7895" spans="1:2" x14ac:dyDescent="0.25">
      <c r="A7895">
        <v>811209</v>
      </c>
      <c r="B7895">
        <v>75</v>
      </c>
    </row>
    <row r="7896" spans="1:2" x14ac:dyDescent="0.25">
      <c r="A7896">
        <v>811211</v>
      </c>
      <c r="B7896">
        <v>72</v>
      </c>
    </row>
    <row r="7897" spans="1:2" x14ac:dyDescent="0.25">
      <c r="A7897">
        <v>811212</v>
      </c>
      <c r="B7897">
        <v>75</v>
      </c>
    </row>
    <row r="7898" spans="1:2" x14ac:dyDescent="0.25">
      <c r="A7898">
        <v>811227</v>
      </c>
      <c r="B7898">
        <v>71</v>
      </c>
    </row>
    <row r="7899" spans="1:2" x14ac:dyDescent="0.25">
      <c r="A7899">
        <v>811228</v>
      </c>
      <c r="B7899">
        <v>72</v>
      </c>
    </row>
    <row r="7900" spans="1:2" x14ac:dyDescent="0.25">
      <c r="A7900">
        <v>811229</v>
      </c>
      <c r="B7900">
        <v>75</v>
      </c>
    </row>
    <row r="7901" spans="1:2" x14ac:dyDescent="0.25">
      <c r="A7901">
        <v>811230</v>
      </c>
      <c r="B7901">
        <v>70</v>
      </c>
    </row>
    <row r="7902" spans="1:2" x14ac:dyDescent="0.25">
      <c r="A7902">
        <v>811232</v>
      </c>
      <c r="B7902">
        <v>72</v>
      </c>
    </row>
    <row r="7903" spans="1:2" x14ac:dyDescent="0.25">
      <c r="A7903">
        <v>811233</v>
      </c>
      <c r="B7903">
        <v>76</v>
      </c>
    </row>
    <row r="7904" spans="1:2" x14ac:dyDescent="0.25">
      <c r="A7904">
        <v>811235</v>
      </c>
      <c r="B7904">
        <v>71</v>
      </c>
    </row>
    <row r="7905" spans="1:2" x14ac:dyDescent="0.25">
      <c r="A7905">
        <v>811236</v>
      </c>
      <c r="B7905">
        <v>72</v>
      </c>
    </row>
    <row r="7906" spans="1:2" x14ac:dyDescent="0.25">
      <c r="A7906">
        <v>811238</v>
      </c>
      <c r="B7906">
        <v>71</v>
      </c>
    </row>
    <row r="7907" spans="1:2" x14ac:dyDescent="0.25">
      <c r="A7907">
        <v>811239</v>
      </c>
      <c r="B7907">
        <v>72</v>
      </c>
    </row>
    <row r="7908" spans="1:2" x14ac:dyDescent="0.25">
      <c r="A7908">
        <v>811242</v>
      </c>
      <c r="B7908">
        <v>75</v>
      </c>
    </row>
    <row r="7909" spans="1:2" x14ac:dyDescent="0.25">
      <c r="A7909">
        <v>811243</v>
      </c>
      <c r="B7909">
        <v>78</v>
      </c>
    </row>
    <row r="7910" spans="1:2" x14ac:dyDescent="0.25">
      <c r="A7910">
        <v>811246</v>
      </c>
      <c r="B7910">
        <v>75</v>
      </c>
    </row>
    <row r="7911" spans="1:2" x14ac:dyDescent="0.25">
      <c r="A7911">
        <v>811247</v>
      </c>
      <c r="B7911">
        <v>75</v>
      </c>
    </row>
    <row r="7912" spans="1:2" x14ac:dyDescent="0.25">
      <c r="A7912">
        <v>811251</v>
      </c>
      <c r="B7912">
        <v>70</v>
      </c>
    </row>
    <row r="7913" spans="1:2" x14ac:dyDescent="0.25">
      <c r="A7913">
        <v>811253</v>
      </c>
      <c r="B7913">
        <v>75</v>
      </c>
    </row>
    <row r="7914" spans="1:2" x14ac:dyDescent="0.25">
      <c r="A7914">
        <v>811254</v>
      </c>
      <c r="B7914">
        <v>77</v>
      </c>
    </row>
    <row r="7915" spans="1:2" x14ac:dyDescent="0.25">
      <c r="A7915">
        <v>811260</v>
      </c>
      <c r="B7915">
        <v>71</v>
      </c>
    </row>
    <row r="7916" spans="1:2" x14ac:dyDescent="0.25">
      <c r="A7916">
        <v>811266</v>
      </c>
      <c r="B7916">
        <v>75</v>
      </c>
    </row>
    <row r="7917" spans="1:2" x14ac:dyDescent="0.25">
      <c r="A7917">
        <v>811273</v>
      </c>
      <c r="B7917">
        <v>74</v>
      </c>
    </row>
    <row r="7918" spans="1:2" x14ac:dyDescent="0.25">
      <c r="A7918">
        <v>811279</v>
      </c>
      <c r="B7918">
        <v>71</v>
      </c>
    </row>
    <row r="7919" spans="1:2" x14ac:dyDescent="0.25">
      <c r="A7919">
        <v>811285</v>
      </c>
      <c r="B7919">
        <v>76</v>
      </c>
    </row>
    <row r="7920" spans="1:2" x14ac:dyDescent="0.25">
      <c r="A7920">
        <v>811290</v>
      </c>
      <c r="B7920">
        <v>73</v>
      </c>
    </row>
    <row r="7921" spans="1:2" x14ac:dyDescent="0.25">
      <c r="A7921">
        <v>811291</v>
      </c>
      <c r="B7921">
        <v>78</v>
      </c>
    </row>
    <row r="7922" spans="1:2" x14ac:dyDescent="0.25">
      <c r="A7922">
        <v>811296</v>
      </c>
      <c r="B7922">
        <v>75</v>
      </c>
    </row>
    <row r="7923" spans="1:2" x14ac:dyDescent="0.25">
      <c r="A7923">
        <v>811303</v>
      </c>
      <c r="B7923">
        <v>77</v>
      </c>
    </row>
    <row r="7924" spans="1:2" x14ac:dyDescent="0.25">
      <c r="A7924">
        <v>811304</v>
      </c>
      <c r="B7924">
        <v>75</v>
      </c>
    </row>
    <row r="7925" spans="1:2" x14ac:dyDescent="0.25">
      <c r="A7925">
        <v>811305</v>
      </c>
      <c r="B7925">
        <v>72</v>
      </c>
    </row>
    <row r="7926" spans="1:2" x14ac:dyDescent="0.25">
      <c r="A7926">
        <v>811307</v>
      </c>
      <c r="B7926">
        <v>76</v>
      </c>
    </row>
    <row r="7927" spans="1:2" x14ac:dyDescent="0.25">
      <c r="A7927">
        <v>811309</v>
      </c>
      <c r="B7927">
        <v>76</v>
      </c>
    </row>
    <row r="7928" spans="1:2" x14ac:dyDescent="0.25">
      <c r="A7928">
        <v>811310</v>
      </c>
      <c r="B7928">
        <v>76</v>
      </c>
    </row>
    <row r="7929" spans="1:2" x14ac:dyDescent="0.25">
      <c r="A7929">
        <v>811311</v>
      </c>
      <c r="B7929">
        <v>77</v>
      </c>
    </row>
    <row r="7930" spans="1:2" x14ac:dyDescent="0.25">
      <c r="A7930">
        <v>811315</v>
      </c>
      <c r="B7930">
        <v>76</v>
      </c>
    </row>
    <row r="7931" spans="1:2" x14ac:dyDescent="0.25">
      <c r="A7931">
        <v>811316</v>
      </c>
      <c r="B7931">
        <v>78</v>
      </c>
    </row>
    <row r="7932" spans="1:2" x14ac:dyDescent="0.25">
      <c r="A7932">
        <v>811317</v>
      </c>
      <c r="B7932">
        <v>74</v>
      </c>
    </row>
    <row r="7933" spans="1:2" x14ac:dyDescent="0.25">
      <c r="A7933">
        <v>811318</v>
      </c>
      <c r="B7933">
        <v>74</v>
      </c>
    </row>
    <row r="7934" spans="1:2" x14ac:dyDescent="0.25">
      <c r="A7934">
        <v>811319</v>
      </c>
      <c r="B7934">
        <v>73</v>
      </c>
    </row>
    <row r="7935" spans="1:2" x14ac:dyDescent="0.25">
      <c r="A7935">
        <v>811324</v>
      </c>
      <c r="B7935">
        <v>71</v>
      </c>
    </row>
    <row r="7936" spans="1:2" x14ac:dyDescent="0.25">
      <c r="A7936">
        <v>811330</v>
      </c>
      <c r="B7936">
        <v>77</v>
      </c>
    </row>
    <row r="7937" spans="1:2" x14ac:dyDescent="0.25">
      <c r="A7937">
        <v>811337</v>
      </c>
      <c r="B7937">
        <v>70</v>
      </c>
    </row>
    <row r="7938" spans="1:2" x14ac:dyDescent="0.25">
      <c r="A7938">
        <v>811338</v>
      </c>
      <c r="B7938">
        <v>75</v>
      </c>
    </row>
    <row r="7939" spans="1:2" x14ac:dyDescent="0.25">
      <c r="A7939">
        <v>811340</v>
      </c>
      <c r="B7939">
        <v>75</v>
      </c>
    </row>
    <row r="7940" spans="1:2" x14ac:dyDescent="0.25">
      <c r="A7940">
        <v>811343</v>
      </c>
      <c r="B7940">
        <v>72</v>
      </c>
    </row>
    <row r="7941" spans="1:2" x14ac:dyDescent="0.25">
      <c r="A7941">
        <v>811351</v>
      </c>
      <c r="B7941">
        <v>71</v>
      </c>
    </row>
    <row r="7942" spans="1:2" x14ac:dyDescent="0.25">
      <c r="A7942">
        <v>811352</v>
      </c>
      <c r="B7942">
        <v>68</v>
      </c>
    </row>
    <row r="7943" spans="1:2" x14ac:dyDescent="0.25">
      <c r="A7943">
        <v>811353</v>
      </c>
      <c r="B7943">
        <v>76</v>
      </c>
    </row>
    <row r="7944" spans="1:2" x14ac:dyDescent="0.25">
      <c r="A7944">
        <v>811356</v>
      </c>
      <c r="B7944">
        <v>75</v>
      </c>
    </row>
    <row r="7945" spans="1:2" x14ac:dyDescent="0.25">
      <c r="A7945">
        <v>811357</v>
      </c>
      <c r="B7945">
        <v>78</v>
      </c>
    </row>
    <row r="7946" spans="1:2" x14ac:dyDescent="0.25">
      <c r="A7946">
        <v>811358</v>
      </c>
      <c r="B7946">
        <v>78</v>
      </c>
    </row>
    <row r="7947" spans="1:2" x14ac:dyDescent="0.25">
      <c r="A7947">
        <v>811360</v>
      </c>
      <c r="B7947">
        <v>77</v>
      </c>
    </row>
    <row r="7948" spans="1:2" x14ac:dyDescent="0.25">
      <c r="A7948">
        <v>811362</v>
      </c>
      <c r="B7948">
        <v>72</v>
      </c>
    </row>
    <row r="7949" spans="1:2" x14ac:dyDescent="0.25">
      <c r="A7949">
        <v>811364</v>
      </c>
      <c r="B7949">
        <v>69</v>
      </c>
    </row>
    <row r="7950" spans="1:2" x14ac:dyDescent="0.25">
      <c r="A7950">
        <v>811366</v>
      </c>
      <c r="B7950">
        <v>69</v>
      </c>
    </row>
    <row r="7951" spans="1:2" x14ac:dyDescent="0.25">
      <c r="A7951">
        <v>811368</v>
      </c>
      <c r="B7951">
        <v>72</v>
      </c>
    </row>
    <row r="7952" spans="1:2" x14ac:dyDescent="0.25">
      <c r="A7952">
        <v>811370</v>
      </c>
      <c r="B7952">
        <v>75</v>
      </c>
    </row>
    <row r="7953" spans="1:2" x14ac:dyDescent="0.25">
      <c r="A7953">
        <v>811433</v>
      </c>
      <c r="B7953">
        <v>74</v>
      </c>
    </row>
    <row r="7954" spans="1:2" x14ac:dyDescent="0.25">
      <c r="A7954">
        <v>811449</v>
      </c>
      <c r="B7954">
        <v>69</v>
      </c>
    </row>
    <row r="7955" spans="1:2" x14ac:dyDescent="0.25">
      <c r="A7955">
        <v>811473</v>
      </c>
      <c r="B7955">
        <v>73</v>
      </c>
    </row>
    <row r="7956" spans="1:2" x14ac:dyDescent="0.25">
      <c r="A7956">
        <v>811478</v>
      </c>
      <c r="B7956">
        <v>69</v>
      </c>
    </row>
    <row r="7957" spans="1:2" x14ac:dyDescent="0.25">
      <c r="A7957">
        <v>811553</v>
      </c>
      <c r="B7957">
        <v>69</v>
      </c>
    </row>
    <row r="7958" spans="1:2" x14ac:dyDescent="0.25">
      <c r="A7958">
        <v>811563</v>
      </c>
      <c r="B7958">
        <v>74</v>
      </c>
    </row>
    <row r="7959" spans="1:2" x14ac:dyDescent="0.25">
      <c r="A7959">
        <v>811568</v>
      </c>
      <c r="B7959">
        <v>72</v>
      </c>
    </row>
    <row r="7960" spans="1:2" x14ac:dyDescent="0.25">
      <c r="A7960">
        <v>811570</v>
      </c>
      <c r="B7960">
        <v>70</v>
      </c>
    </row>
    <row r="7961" spans="1:2" x14ac:dyDescent="0.25">
      <c r="A7961">
        <v>811572</v>
      </c>
      <c r="B7961">
        <v>74</v>
      </c>
    </row>
    <row r="7962" spans="1:2" x14ac:dyDescent="0.25">
      <c r="A7962">
        <v>811574</v>
      </c>
      <c r="B7962">
        <v>72</v>
      </c>
    </row>
    <row r="7963" spans="1:2" x14ac:dyDescent="0.25">
      <c r="A7963">
        <v>811583</v>
      </c>
      <c r="B7963">
        <v>71</v>
      </c>
    </row>
    <row r="7964" spans="1:2" x14ac:dyDescent="0.25">
      <c r="A7964">
        <v>811591</v>
      </c>
      <c r="B7964">
        <v>72</v>
      </c>
    </row>
    <row r="7965" spans="1:2" x14ac:dyDescent="0.25">
      <c r="A7965">
        <v>811592</v>
      </c>
      <c r="B7965">
        <v>71</v>
      </c>
    </row>
    <row r="7966" spans="1:2" x14ac:dyDescent="0.25">
      <c r="A7966">
        <v>811594</v>
      </c>
      <c r="B7966">
        <v>71</v>
      </c>
    </row>
    <row r="7967" spans="1:2" x14ac:dyDescent="0.25">
      <c r="A7967">
        <v>811595</v>
      </c>
      <c r="B7967">
        <v>71</v>
      </c>
    </row>
    <row r="7968" spans="1:2" x14ac:dyDescent="0.25">
      <c r="A7968">
        <v>811596</v>
      </c>
      <c r="B7968">
        <v>73</v>
      </c>
    </row>
    <row r="7969" spans="1:2" x14ac:dyDescent="0.25">
      <c r="A7969">
        <v>811597</v>
      </c>
      <c r="B7969">
        <v>73</v>
      </c>
    </row>
    <row r="7970" spans="1:2" x14ac:dyDescent="0.25">
      <c r="A7970">
        <v>811598</v>
      </c>
      <c r="B7970">
        <v>73</v>
      </c>
    </row>
    <row r="7971" spans="1:2" x14ac:dyDescent="0.25">
      <c r="A7971">
        <v>811599</v>
      </c>
      <c r="B7971">
        <v>71</v>
      </c>
    </row>
    <row r="7972" spans="1:2" x14ac:dyDescent="0.25">
      <c r="A7972">
        <v>811600</v>
      </c>
      <c r="B7972">
        <v>74</v>
      </c>
    </row>
    <row r="7973" spans="1:2" x14ac:dyDescent="0.25">
      <c r="A7973">
        <v>811601</v>
      </c>
      <c r="B7973">
        <v>70</v>
      </c>
    </row>
    <row r="7974" spans="1:2" x14ac:dyDescent="0.25">
      <c r="A7974">
        <v>811608</v>
      </c>
      <c r="B7974">
        <v>69</v>
      </c>
    </row>
    <row r="7975" spans="1:2" x14ac:dyDescent="0.25">
      <c r="A7975">
        <v>811616</v>
      </c>
      <c r="B7975">
        <v>72</v>
      </c>
    </row>
    <row r="7976" spans="1:2" x14ac:dyDescent="0.25">
      <c r="A7976">
        <v>811622</v>
      </c>
      <c r="B7976">
        <v>71</v>
      </c>
    </row>
    <row r="7977" spans="1:2" x14ac:dyDescent="0.25">
      <c r="A7977">
        <v>811623</v>
      </c>
      <c r="B7977">
        <v>70</v>
      </c>
    </row>
    <row r="7978" spans="1:2" x14ac:dyDescent="0.25">
      <c r="A7978">
        <v>811624</v>
      </c>
      <c r="B7978">
        <v>76</v>
      </c>
    </row>
    <row r="7979" spans="1:2" x14ac:dyDescent="0.25">
      <c r="A7979">
        <v>811625</v>
      </c>
      <c r="B7979">
        <v>78</v>
      </c>
    </row>
    <row r="7980" spans="1:2" x14ac:dyDescent="0.25">
      <c r="A7980">
        <v>811627</v>
      </c>
      <c r="B7980">
        <v>63</v>
      </c>
    </row>
    <row r="7981" spans="1:2" x14ac:dyDescent="0.25">
      <c r="A7981">
        <v>811632</v>
      </c>
      <c r="B7981">
        <v>71</v>
      </c>
    </row>
    <row r="7982" spans="1:2" x14ac:dyDescent="0.25">
      <c r="A7982">
        <v>811635</v>
      </c>
      <c r="B7982">
        <v>73</v>
      </c>
    </row>
    <row r="7983" spans="1:2" x14ac:dyDescent="0.25">
      <c r="A7983">
        <v>811636</v>
      </c>
      <c r="B7983">
        <v>79</v>
      </c>
    </row>
    <row r="7984" spans="1:2" x14ac:dyDescent="0.25">
      <c r="A7984">
        <v>811637</v>
      </c>
      <c r="B7984">
        <v>72</v>
      </c>
    </row>
    <row r="7985" spans="1:2" x14ac:dyDescent="0.25">
      <c r="A7985">
        <v>811638</v>
      </c>
      <c r="B7985">
        <v>77</v>
      </c>
    </row>
    <row r="7986" spans="1:2" x14ac:dyDescent="0.25">
      <c r="A7986">
        <v>811639</v>
      </c>
      <c r="B7986">
        <v>75</v>
      </c>
    </row>
    <row r="7987" spans="1:2" x14ac:dyDescent="0.25">
      <c r="A7987">
        <v>811640</v>
      </c>
      <c r="B7987">
        <v>76</v>
      </c>
    </row>
    <row r="7988" spans="1:2" x14ac:dyDescent="0.25">
      <c r="A7988">
        <v>811641</v>
      </c>
      <c r="B7988">
        <v>72</v>
      </c>
    </row>
    <row r="7989" spans="1:2" x14ac:dyDescent="0.25">
      <c r="A7989">
        <v>811642</v>
      </c>
      <c r="B7989">
        <v>74</v>
      </c>
    </row>
    <row r="7990" spans="1:2" x14ac:dyDescent="0.25">
      <c r="A7990">
        <v>811644</v>
      </c>
      <c r="B7990">
        <v>72</v>
      </c>
    </row>
    <row r="7991" spans="1:2" x14ac:dyDescent="0.25">
      <c r="A7991">
        <v>811645</v>
      </c>
      <c r="B7991">
        <v>80</v>
      </c>
    </row>
    <row r="7992" spans="1:2" x14ac:dyDescent="0.25">
      <c r="A7992">
        <v>811648</v>
      </c>
      <c r="B7992">
        <v>74</v>
      </c>
    </row>
    <row r="7993" spans="1:2" x14ac:dyDescent="0.25">
      <c r="A7993">
        <v>811649</v>
      </c>
      <c r="B7993">
        <v>75</v>
      </c>
    </row>
    <row r="7994" spans="1:2" x14ac:dyDescent="0.25">
      <c r="A7994">
        <v>811650</v>
      </c>
      <c r="B7994">
        <v>75</v>
      </c>
    </row>
    <row r="7995" spans="1:2" x14ac:dyDescent="0.25">
      <c r="A7995">
        <v>811651</v>
      </c>
      <c r="B7995">
        <v>75</v>
      </c>
    </row>
    <row r="7996" spans="1:2" x14ac:dyDescent="0.25">
      <c r="A7996">
        <v>811653</v>
      </c>
      <c r="B7996">
        <v>71</v>
      </c>
    </row>
    <row r="7997" spans="1:2" x14ac:dyDescent="0.25">
      <c r="A7997">
        <v>811655</v>
      </c>
      <c r="B7997">
        <v>74</v>
      </c>
    </row>
    <row r="7998" spans="1:2" x14ac:dyDescent="0.25">
      <c r="A7998">
        <v>811657</v>
      </c>
      <c r="B7998">
        <v>70</v>
      </c>
    </row>
    <row r="7999" spans="1:2" x14ac:dyDescent="0.25">
      <c r="A7999">
        <v>811658</v>
      </c>
      <c r="B7999">
        <v>73</v>
      </c>
    </row>
    <row r="8000" spans="1:2" x14ac:dyDescent="0.25">
      <c r="A8000">
        <v>811659</v>
      </c>
      <c r="B8000">
        <v>72</v>
      </c>
    </row>
    <row r="8001" spans="1:2" x14ac:dyDescent="0.25">
      <c r="A8001">
        <v>811660</v>
      </c>
      <c r="B8001">
        <v>72</v>
      </c>
    </row>
    <row r="8002" spans="1:2" x14ac:dyDescent="0.25">
      <c r="A8002">
        <v>811661</v>
      </c>
      <c r="B8002">
        <v>71</v>
      </c>
    </row>
    <row r="8003" spans="1:2" x14ac:dyDescent="0.25">
      <c r="A8003">
        <v>811662</v>
      </c>
      <c r="B8003">
        <v>78</v>
      </c>
    </row>
    <row r="8004" spans="1:2" x14ac:dyDescent="0.25">
      <c r="A8004">
        <v>811663</v>
      </c>
      <c r="B8004">
        <v>75</v>
      </c>
    </row>
    <row r="8005" spans="1:2" x14ac:dyDescent="0.25">
      <c r="A8005">
        <v>811664</v>
      </c>
      <c r="B8005">
        <v>74</v>
      </c>
    </row>
    <row r="8006" spans="1:2" x14ac:dyDescent="0.25">
      <c r="A8006">
        <v>811665</v>
      </c>
      <c r="B8006">
        <v>75</v>
      </c>
    </row>
    <row r="8007" spans="1:2" x14ac:dyDescent="0.25">
      <c r="A8007">
        <v>811666</v>
      </c>
      <c r="B8007">
        <v>76</v>
      </c>
    </row>
    <row r="8008" spans="1:2" x14ac:dyDescent="0.25">
      <c r="A8008">
        <v>811667</v>
      </c>
      <c r="B8008">
        <v>74</v>
      </c>
    </row>
    <row r="8009" spans="1:2" x14ac:dyDescent="0.25">
      <c r="A8009">
        <v>811668</v>
      </c>
      <c r="B8009">
        <v>73</v>
      </c>
    </row>
    <row r="8010" spans="1:2" x14ac:dyDescent="0.25">
      <c r="A8010">
        <v>811673</v>
      </c>
      <c r="B8010">
        <v>72</v>
      </c>
    </row>
    <row r="8011" spans="1:2" x14ac:dyDescent="0.25">
      <c r="A8011">
        <v>811674</v>
      </c>
      <c r="B8011">
        <v>71</v>
      </c>
    </row>
    <row r="8012" spans="1:2" x14ac:dyDescent="0.25">
      <c r="A8012">
        <v>811675</v>
      </c>
      <c r="B8012">
        <v>74</v>
      </c>
    </row>
    <row r="8013" spans="1:2" x14ac:dyDescent="0.25">
      <c r="A8013">
        <v>811676</v>
      </c>
      <c r="B8013">
        <v>77</v>
      </c>
    </row>
    <row r="8014" spans="1:2" x14ac:dyDescent="0.25">
      <c r="A8014">
        <v>811677</v>
      </c>
      <c r="B8014">
        <v>72</v>
      </c>
    </row>
    <row r="8015" spans="1:2" x14ac:dyDescent="0.25">
      <c r="A8015">
        <v>811678</v>
      </c>
      <c r="B8015">
        <v>74</v>
      </c>
    </row>
    <row r="8016" spans="1:2" x14ac:dyDescent="0.25">
      <c r="A8016">
        <v>811679</v>
      </c>
      <c r="B8016">
        <v>77</v>
      </c>
    </row>
    <row r="8017" spans="1:2" x14ac:dyDescent="0.25">
      <c r="A8017">
        <v>811681</v>
      </c>
      <c r="B8017">
        <v>78</v>
      </c>
    </row>
    <row r="8018" spans="1:2" x14ac:dyDescent="0.25">
      <c r="A8018">
        <v>811682</v>
      </c>
      <c r="B8018">
        <v>74</v>
      </c>
    </row>
    <row r="8019" spans="1:2" x14ac:dyDescent="0.25">
      <c r="A8019">
        <v>811683</v>
      </c>
      <c r="B8019">
        <v>76</v>
      </c>
    </row>
    <row r="8020" spans="1:2" x14ac:dyDescent="0.25">
      <c r="A8020">
        <v>811684</v>
      </c>
      <c r="B8020">
        <v>73</v>
      </c>
    </row>
    <row r="8021" spans="1:2" x14ac:dyDescent="0.25">
      <c r="A8021">
        <v>811685</v>
      </c>
      <c r="B8021">
        <v>78</v>
      </c>
    </row>
    <row r="8022" spans="1:2" x14ac:dyDescent="0.25">
      <c r="A8022">
        <v>811686</v>
      </c>
      <c r="B8022">
        <v>72</v>
      </c>
    </row>
    <row r="8023" spans="1:2" x14ac:dyDescent="0.25">
      <c r="A8023">
        <v>811687</v>
      </c>
      <c r="B8023">
        <v>75</v>
      </c>
    </row>
    <row r="8024" spans="1:2" x14ac:dyDescent="0.25">
      <c r="A8024">
        <v>811688</v>
      </c>
      <c r="B8024">
        <v>81</v>
      </c>
    </row>
    <row r="8025" spans="1:2" x14ac:dyDescent="0.25">
      <c r="A8025">
        <v>811689</v>
      </c>
      <c r="B8025">
        <v>74</v>
      </c>
    </row>
    <row r="8026" spans="1:2" x14ac:dyDescent="0.25">
      <c r="A8026">
        <v>811690</v>
      </c>
      <c r="B8026">
        <v>72</v>
      </c>
    </row>
    <row r="8027" spans="1:2" x14ac:dyDescent="0.25">
      <c r="A8027">
        <v>811691</v>
      </c>
      <c r="B8027">
        <v>70</v>
      </c>
    </row>
    <row r="8028" spans="1:2" x14ac:dyDescent="0.25">
      <c r="A8028">
        <v>811692</v>
      </c>
      <c r="B8028">
        <v>74</v>
      </c>
    </row>
    <row r="8029" spans="1:2" x14ac:dyDescent="0.25">
      <c r="A8029">
        <v>811693</v>
      </c>
      <c r="B8029">
        <v>77</v>
      </c>
    </row>
    <row r="8030" spans="1:2" x14ac:dyDescent="0.25">
      <c r="A8030">
        <v>811694</v>
      </c>
      <c r="B8030">
        <v>72</v>
      </c>
    </row>
    <row r="8031" spans="1:2" x14ac:dyDescent="0.25">
      <c r="A8031">
        <v>811695</v>
      </c>
      <c r="B8031">
        <v>70</v>
      </c>
    </row>
    <row r="8032" spans="1:2" x14ac:dyDescent="0.25">
      <c r="A8032">
        <v>811696</v>
      </c>
      <c r="B8032">
        <v>71</v>
      </c>
    </row>
    <row r="8033" spans="1:2" x14ac:dyDescent="0.25">
      <c r="A8033">
        <v>811697</v>
      </c>
      <c r="B8033">
        <v>74</v>
      </c>
    </row>
    <row r="8034" spans="1:2" x14ac:dyDescent="0.25">
      <c r="A8034">
        <v>811698</v>
      </c>
      <c r="B8034">
        <v>74</v>
      </c>
    </row>
    <row r="8035" spans="1:2" x14ac:dyDescent="0.25">
      <c r="A8035">
        <v>811699</v>
      </c>
      <c r="B8035">
        <v>74</v>
      </c>
    </row>
    <row r="8036" spans="1:2" x14ac:dyDescent="0.25">
      <c r="A8036">
        <v>811700</v>
      </c>
      <c r="B8036">
        <v>76</v>
      </c>
    </row>
    <row r="8037" spans="1:2" x14ac:dyDescent="0.25">
      <c r="A8037">
        <v>811701</v>
      </c>
      <c r="B8037">
        <v>70</v>
      </c>
    </row>
    <row r="8038" spans="1:2" x14ac:dyDescent="0.25">
      <c r="A8038">
        <v>811702</v>
      </c>
      <c r="B8038">
        <v>71</v>
      </c>
    </row>
    <row r="8039" spans="1:2" x14ac:dyDescent="0.25">
      <c r="A8039">
        <v>811704</v>
      </c>
      <c r="B8039">
        <v>72</v>
      </c>
    </row>
    <row r="8040" spans="1:2" x14ac:dyDescent="0.25">
      <c r="A8040">
        <v>811706</v>
      </c>
      <c r="B8040">
        <v>71</v>
      </c>
    </row>
    <row r="8041" spans="1:2" x14ac:dyDescent="0.25">
      <c r="A8041">
        <v>811707</v>
      </c>
      <c r="B8041">
        <v>76</v>
      </c>
    </row>
    <row r="8042" spans="1:2" x14ac:dyDescent="0.25">
      <c r="A8042">
        <v>811708</v>
      </c>
      <c r="B8042">
        <v>76</v>
      </c>
    </row>
    <row r="8043" spans="1:2" x14ac:dyDescent="0.25">
      <c r="A8043">
        <v>811710</v>
      </c>
      <c r="B8043">
        <v>72</v>
      </c>
    </row>
    <row r="8044" spans="1:2" x14ac:dyDescent="0.25">
      <c r="A8044">
        <v>811711</v>
      </c>
      <c r="B8044">
        <v>74</v>
      </c>
    </row>
    <row r="8045" spans="1:2" x14ac:dyDescent="0.25">
      <c r="A8045">
        <v>811712</v>
      </c>
      <c r="B8045">
        <v>71</v>
      </c>
    </row>
    <row r="8046" spans="1:2" x14ac:dyDescent="0.25">
      <c r="A8046">
        <v>811713</v>
      </c>
      <c r="B8046">
        <v>69</v>
      </c>
    </row>
    <row r="8047" spans="1:2" x14ac:dyDescent="0.25">
      <c r="A8047">
        <v>811714</v>
      </c>
      <c r="B8047">
        <v>71</v>
      </c>
    </row>
    <row r="8048" spans="1:2" x14ac:dyDescent="0.25">
      <c r="A8048">
        <v>811715</v>
      </c>
      <c r="B8048">
        <v>71</v>
      </c>
    </row>
    <row r="8049" spans="1:2" x14ac:dyDescent="0.25">
      <c r="A8049">
        <v>811717</v>
      </c>
      <c r="B8049">
        <v>79</v>
      </c>
    </row>
    <row r="8050" spans="1:2" x14ac:dyDescent="0.25">
      <c r="A8050">
        <v>811719</v>
      </c>
      <c r="B8050">
        <v>72</v>
      </c>
    </row>
    <row r="8051" spans="1:2" x14ac:dyDescent="0.25">
      <c r="A8051">
        <v>811721</v>
      </c>
      <c r="B8051">
        <v>75</v>
      </c>
    </row>
    <row r="8052" spans="1:2" x14ac:dyDescent="0.25">
      <c r="A8052">
        <v>811723</v>
      </c>
      <c r="B8052">
        <v>78</v>
      </c>
    </row>
    <row r="8053" spans="1:2" x14ac:dyDescent="0.25">
      <c r="A8053">
        <v>811724</v>
      </c>
      <c r="B8053">
        <v>75</v>
      </c>
    </row>
    <row r="8054" spans="1:2" x14ac:dyDescent="0.25">
      <c r="A8054">
        <v>811725</v>
      </c>
      <c r="B8054">
        <v>72</v>
      </c>
    </row>
    <row r="8055" spans="1:2" x14ac:dyDescent="0.25">
      <c r="A8055">
        <v>811726</v>
      </c>
      <c r="B8055">
        <v>76</v>
      </c>
    </row>
    <row r="8056" spans="1:2" x14ac:dyDescent="0.25">
      <c r="A8056">
        <v>811748</v>
      </c>
      <c r="B8056">
        <v>72</v>
      </c>
    </row>
    <row r="8057" spans="1:2" x14ac:dyDescent="0.25">
      <c r="A8057">
        <v>811777</v>
      </c>
      <c r="B8057">
        <v>71</v>
      </c>
    </row>
    <row r="8058" spans="1:2" x14ac:dyDescent="0.25">
      <c r="A8058">
        <v>811788</v>
      </c>
      <c r="B8058">
        <v>71</v>
      </c>
    </row>
    <row r="8059" spans="1:2" x14ac:dyDescent="0.25">
      <c r="A8059">
        <v>811790</v>
      </c>
      <c r="B8059">
        <v>73</v>
      </c>
    </row>
    <row r="8060" spans="1:2" x14ac:dyDescent="0.25">
      <c r="A8060">
        <v>811812</v>
      </c>
      <c r="B8060">
        <v>73</v>
      </c>
    </row>
    <row r="8061" spans="1:2" x14ac:dyDescent="0.25">
      <c r="A8061">
        <v>811950</v>
      </c>
      <c r="B8061">
        <v>74</v>
      </c>
    </row>
    <row r="8062" spans="1:2" x14ac:dyDescent="0.25">
      <c r="A8062">
        <v>811958</v>
      </c>
      <c r="B8062">
        <v>77</v>
      </c>
    </row>
    <row r="8063" spans="1:2" x14ac:dyDescent="0.25">
      <c r="A8063">
        <v>811963</v>
      </c>
      <c r="B8063">
        <v>76</v>
      </c>
    </row>
    <row r="8064" spans="1:2" x14ac:dyDescent="0.25">
      <c r="A8064">
        <v>812150</v>
      </c>
      <c r="B8064">
        <v>0</v>
      </c>
    </row>
    <row r="8065" spans="1:2" x14ac:dyDescent="0.25">
      <c r="A8065">
        <v>812151</v>
      </c>
      <c r="B8065">
        <v>0</v>
      </c>
    </row>
    <row r="8066" spans="1:2" x14ac:dyDescent="0.25">
      <c r="A8066">
        <v>812159</v>
      </c>
      <c r="B8066">
        <v>73</v>
      </c>
    </row>
    <row r="8067" spans="1:2" x14ac:dyDescent="0.25">
      <c r="A8067">
        <v>812160</v>
      </c>
      <c r="B8067">
        <v>74</v>
      </c>
    </row>
    <row r="8068" spans="1:2" x14ac:dyDescent="0.25">
      <c r="A8068">
        <v>812162</v>
      </c>
      <c r="B8068">
        <v>71</v>
      </c>
    </row>
    <row r="8069" spans="1:2" x14ac:dyDescent="0.25">
      <c r="A8069">
        <v>812163</v>
      </c>
      <c r="B8069">
        <v>73</v>
      </c>
    </row>
    <row r="8070" spans="1:2" x14ac:dyDescent="0.25">
      <c r="A8070">
        <v>812173</v>
      </c>
      <c r="B8070">
        <v>73</v>
      </c>
    </row>
    <row r="8071" spans="1:2" x14ac:dyDescent="0.25">
      <c r="A8071">
        <v>812184</v>
      </c>
      <c r="B8071">
        <v>70</v>
      </c>
    </row>
    <row r="8072" spans="1:2" x14ac:dyDescent="0.25">
      <c r="A8072">
        <v>812254</v>
      </c>
      <c r="B8072">
        <v>72</v>
      </c>
    </row>
    <row r="8073" spans="1:2" x14ac:dyDescent="0.25">
      <c r="A8073">
        <v>812363</v>
      </c>
      <c r="B8073">
        <v>75</v>
      </c>
    </row>
    <row r="8074" spans="1:2" x14ac:dyDescent="0.25">
      <c r="A8074">
        <v>812365</v>
      </c>
      <c r="B8074">
        <v>72</v>
      </c>
    </row>
    <row r="8075" spans="1:2" x14ac:dyDescent="0.25">
      <c r="A8075">
        <v>812367</v>
      </c>
      <c r="B8075">
        <v>80</v>
      </c>
    </row>
    <row r="8076" spans="1:2" x14ac:dyDescent="0.25">
      <c r="A8076">
        <v>812371</v>
      </c>
      <c r="B8076">
        <v>74</v>
      </c>
    </row>
    <row r="8077" spans="1:2" x14ac:dyDescent="0.25">
      <c r="A8077">
        <v>812372</v>
      </c>
      <c r="B8077">
        <v>81</v>
      </c>
    </row>
    <row r="8078" spans="1:2" x14ac:dyDescent="0.25">
      <c r="A8078">
        <v>812405</v>
      </c>
      <c r="B8078">
        <v>76</v>
      </c>
    </row>
    <row r="8079" spans="1:2" x14ac:dyDescent="0.25">
      <c r="A8079">
        <v>812407</v>
      </c>
      <c r="B8079">
        <v>72</v>
      </c>
    </row>
    <row r="8080" spans="1:2" x14ac:dyDescent="0.25">
      <c r="A8080">
        <v>812409</v>
      </c>
      <c r="B8080">
        <v>75</v>
      </c>
    </row>
    <row r="8081" spans="1:2" x14ac:dyDescent="0.25">
      <c r="A8081">
        <v>812410</v>
      </c>
      <c r="B8081">
        <v>75</v>
      </c>
    </row>
    <row r="8082" spans="1:2" x14ac:dyDescent="0.25">
      <c r="A8082">
        <v>812418</v>
      </c>
      <c r="B8082">
        <v>81</v>
      </c>
    </row>
    <row r="8083" spans="1:2" x14ac:dyDescent="0.25">
      <c r="A8083">
        <v>812426</v>
      </c>
      <c r="B8083">
        <v>72</v>
      </c>
    </row>
    <row r="8084" spans="1:2" x14ac:dyDescent="0.25">
      <c r="A8084">
        <v>812429</v>
      </c>
      <c r="B8084">
        <v>76</v>
      </c>
    </row>
    <row r="8085" spans="1:2" x14ac:dyDescent="0.25">
      <c r="A8085">
        <v>812443</v>
      </c>
      <c r="B8085">
        <v>75</v>
      </c>
    </row>
    <row r="8086" spans="1:2" x14ac:dyDescent="0.25">
      <c r="A8086">
        <v>812446</v>
      </c>
      <c r="B8086">
        <v>78</v>
      </c>
    </row>
    <row r="8087" spans="1:2" x14ac:dyDescent="0.25">
      <c r="A8087">
        <v>812447</v>
      </c>
      <c r="B8087">
        <v>72</v>
      </c>
    </row>
    <row r="8088" spans="1:2" x14ac:dyDescent="0.25">
      <c r="A8088">
        <v>812450</v>
      </c>
      <c r="B8088">
        <v>71</v>
      </c>
    </row>
    <row r="8089" spans="1:2" x14ac:dyDescent="0.25">
      <c r="A8089">
        <v>812456</v>
      </c>
      <c r="B8089">
        <v>76</v>
      </c>
    </row>
    <row r="8090" spans="1:2" x14ac:dyDescent="0.25">
      <c r="A8090">
        <v>812459</v>
      </c>
      <c r="B8090">
        <v>68</v>
      </c>
    </row>
    <row r="8091" spans="1:2" x14ac:dyDescent="0.25">
      <c r="A8091">
        <v>812460</v>
      </c>
      <c r="B8091">
        <v>76</v>
      </c>
    </row>
    <row r="8092" spans="1:2" x14ac:dyDescent="0.25">
      <c r="A8092">
        <v>812479</v>
      </c>
      <c r="B8092">
        <v>75</v>
      </c>
    </row>
    <row r="8093" spans="1:2" x14ac:dyDescent="0.25">
      <c r="A8093">
        <v>812521</v>
      </c>
      <c r="B8093">
        <v>75</v>
      </c>
    </row>
    <row r="8094" spans="1:2" x14ac:dyDescent="0.25">
      <c r="A8094">
        <v>812529</v>
      </c>
      <c r="B8094">
        <v>74</v>
      </c>
    </row>
    <row r="8095" spans="1:2" x14ac:dyDescent="0.25">
      <c r="A8095">
        <v>812559</v>
      </c>
      <c r="B8095">
        <v>76</v>
      </c>
    </row>
    <row r="8096" spans="1:2" x14ac:dyDescent="0.25">
      <c r="A8096">
        <v>812563</v>
      </c>
      <c r="B8096">
        <v>72</v>
      </c>
    </row>
    <row r="8097" spans="1:2" x14ac:dyDescent="0.25">
      <c r="A8097">
        <v>812659</v>
      </c>
      <c r="B8097">
        <v>73</v>
      </c>
    </row>
    <row r="8098" spans="1:2" x14ac:dyDescent="0.25">
      <c r="A8098">
        <v>812745</v>
      </c>
      <c r="B8098">
        <v>76</v>
      </c>
    </row>
    <row r="8099" spans="1:2" x14ac:dyDescent="0.25">
      <c r="A8099">
        <v>812746</v>
      </c>
      <c r="B8099">
        <v>74</v>
      </c>
    </row>
    <row r="8100" spans="1:2" x14ac:dyDescent="0.25">
      <c r="A8100">
        <v>812748</v>
      </c>
      <c r="B8100">
        <v>72</v>
      </c>
    </row>
    <row r="8101" spans="1:2" x14ac:dyDescent="0.25">
      <c r="A8101">
        <v>812750</v>
      </c>
      <c r="B8101">
        <v>72</v>
      </c>
    </row>
    <row r="8102" spans="1:2" x14ac:dyDescent="0.25">
      <c r="A8102">
        <v>812775</v>
      </c>
      <c r="B8102">
        <v>79</v>
      </c>
    </row>
    <row r="8103" spans="1:2" x14ac:dyDescent="0.25">
      <c r="A8103">
        <v>812781</v>
      </c>
      <c r="B8103">
        <v>74</v>
      </c>
    </row>
    <row r="8104" spans="1:2" x14ac:dyDescent="0.25">
      <c r="A8104">
        <v>812912</v>
      </c>
      <c r="B8104">
        <v>79</v>
      </c>
    </row>
    <row r="8105" spans="1:2" x14ac:dyDescent="0.25">
      <c r="A8105">
        <v>812929</v>
      </c>
      <c r="B8105">
        <v>75</v>
      </c>
    </row>
    <row r="8106" spans="1:2" x14ac:dyDescent="0.25">
      <c r="A8106">
        <v>812945</v>
      </c>
      <c r="B8106">
        <v>73</v>
      </c>
    </row>
    <row r="8107" spans="1:2" x14ac:dyDescent="0.25">
      <c r="A8107">
        <v>813180</v>
      </c>
      <c r="B8107">
        <v>75</v>
      </c>
    </row>
    <row r="8108" spans="1:2" x14ac:dyDescent="0.25">
      <c r="A8108">
        <v>813186</v>
      </c>
      <c r="B8108">
        <v>74</v>
      </c>
    </row>
    <row r="8109" spans="1:2" x14ac:dyDescent="0.25">
      <c r="A8109">
        <v>813191</v>
      </c>
      <c r="B8109">
        <v>74</v>
      </c>
    </row>
    <row r="8110" spans="1:2" x14ac:dyDescent="0.25">
      <c r="A8110">
        <v>813209</v>
      </c>
      <c r="B8110">
        <v>73</v>
      </c>
    </row>
    <row r="8111" spans="1:2" x14ac:dyDescent="0.25">
      <c r="A8111">
        <v>813266</v>
      </c>
      <c r="B8111">
        <v>73</v>
      </c>
    </row>
    <row r="8112" spans="1:2" x14ac:dyDescent="0.25">
      <c r="A8112">
        <v>813268</v>
      </c>
      <c r="B8112">
        <v>70</v>
      </c>
    </row>
    <row r="8113" spans="1:2" x14ac:dyDescent="0.25">
      <c r="A8113">
        <v>813281</v>
      </c>
      <c r="B8113">
        <v>76</v>
      </c>
    </row>
    <row r="8114" spans="1:2" x14ac:dyDescent="0.25">
      <c r="A8114">
        <v>813283</v>
      </c>
      <c r="B8114">
        <v>72</v>
      </c>
    </row>
    <row r="8115" spans="1:2" x14ac:dyDescent="0.25">
      <c r="A8115">
        <v>813284</v>
      </c>
      <c r="B8115">
        <v>72</v>
      </c>
    </row>
    <row r="8116" spans="1:2" x14ac:dyDescent="0.25">
      <c r="A8116">
        <v>813287</v>
      </c>
      <c r="B8116">
        <v>73</v>
      </c>
    </row>
    <row r="8117" spans="1:2" x14ac:dyDescent="0.25">
      <c r="A8117">
        <v>813288</v>
      </c>
      <c r="B8117">
        <v>74</v>
      </c>
    </row>
    <row r="8118" spans="1:2" x14ac:dyDescent="0.25">
      <c r="A8118">
        <v>813289</v>
      </c>
      <c r="B8118">
        <v>75</v>
      </c>
    </row>
    <row r="8119" spans="1:2" x14ac:dyDescent="0.25">
      <c r="A8119">
        <v>813290</v>
      </c>
      <c r="B8119">
        <v>76</v>
      </c>
    </row>
    <row r="8120" spans="1:2" x14ac:dyDescent="0.25">
      <c r="A8120">
        <v>813291</v>
      </c>
      <c r="B8120">
        <v>73</v>
      </c>
    </row>
    <row r="8121" spans="1:2" x14ac:dyDescent="0.25">
      <c r="A8121">
        <v>813293</v>
      </c>
      <c r="B8121">
        <v>76</v>
      </c>
    </row>
    <row r="8122" spans="1:2" x14ac:dyDescent="0.25">
      <c r="A8122">
        <v>813295</v>
      </c>
      <c r="B8122">
        <v>74</v>
      </c>
    </row>
    <row r="8123" spans="1:2" x14ac:dyDescent="0.25">
      <c r="A8123">
        <v>813296</v>
      </c>
      <c r="B8123">
        <v>77</v>
      </c>
    </row>
    <row r="8124" spans="1:2" x14ac:dyDescent="0.25">
      <c r="A8124">
        <v>813349</v>
      </c>
      <c r="B8124">
        <v>75</v>
      </c>
    </row>
    <row r="8125" spans="1:2" x14ac:dyDescent="0.25">
      <c r="A8125">
        <v>813359</v>
      </c>
      <c r="B8125">
        <v>72</v>
      </c>
    </row>
    <row r="8126" spans="1:2" x14ac:dyDescent="0.25">
      <c r="A8126">
        <v>813360</v>
      </c>
      <c r="B8126">
        <v>72</v>
      </c>
    </row>
    <row r="8127" spans="1:2" x14ac:dyDescent="0.25">
      <c r="A8127">
        <v>813385</v>
      </c>
      <c r="B8127">
        <v>70</v>
      </c>
    </row>
    <row r="8128" spans="1:2" x14ac:dyDescent="0.25">
      <c r="A8128">
        <v>813394</v>
      </c>
      <c r="B8128">
        <v>77</v>
      </c>
    </row>
    <row r="8129" spans="1:2" x14ac:dyDescent="0.25">
      <c r="A8129">
        <v>813399</v>
      </c>
      <c r="B8129">
        <v>77</v>
      </c>
    </row>
    <row r="8130" spans="1:2" x14ac:dyDescent="0.25">
      <c r="A8130">
        <v>813401</v>
      </c>
      <c r="B8130">
        <v>74</v>
      </c>
    </row>
    <row r="8131" spans="1:2" x14ac:dyDescent="0.25">
      <c r="A8131">
        <v>813409</v>
      </c>
      <c r="B8131">
        <v>74</v>
      </c>
    </row>
    <row r="8132" spans="1:2" x14ac:dyDescent="0.25">
      <c r="A8132">
        <v>813480</v>
      </c>
      <c r="B8132">
        <v>72</v>
      </c>
    </row>
    <row r="8133" spans="1:2" x14ac:dyDescent="0.25">
      <c r="A8133">
        <v>813486</v>
      </c>
      <c r="B8133">
        <v>75</v>
      </c>
    </row>
    <row r="8134" spans="1:2" x14ac:dyDescent="0.25">
      <c r="A8134">
        <v>813489</v>
      </c>
      <c r="B8134">
        <v>77</v>
      </c>
    </row>
    <row r="8135" spans="1:2" x14ac:dyDescent="0.25">
      <c r="A8135">
        <v>813490</v>
      </c>
      <c r="B8135">
        <v>72</v>
      </c>
    </row>
    <row r="8136" spans="1:2" x14ac:dyDescent="0.25">
      <c r="A8136">
        <v>813491</v>
      </c>
      <c r="B8136">
        <v>77</v>
      </c>
    </row>
    <row r="8137" spans="1:2" x14ac:dyDescent="0.25">
      <c r="A8137">
        <v>813492</v>
      </c>
      <c r="B8137">
        <v>72</v>
      </c>
    </row>
    <row r="8138" spans="1:2" x14ac:dyDescent="0.25">
      <c r="A8138">
        <v>813519</v>
      </c>
      <c r="B8138">
        <v>75</v>
      </c>
    </row>
    <row r="8139" spans="1:2" x14ac:dyDescent="0.25">
      <c r="A8139">
        <v>813533</v>
      </c>
      <c r="B8139">
        <v>75</v>
      </c>
    </row>
    <row r="8140" spans="1:2" x14ac:dyDescent="0.25">
      <c r="A8140">
        <v>813536</v>
      </c>
      <c r="B8140">
        <v>75</v>
      </c>
    </row>
    <row r="8141" spans="1:2" x14ac:dyDescent="0.25">
      <c r="A8141">
        <v>813539</v>
      </c>
      <c r="B8141">
        <v>77</v>
      </c>
    </row>
    <row r="8142" spans="1:2" x14ac:dyDescent="0.25">
      <c r="A8142">
        <v>813540</v>
      </c>
      <c r="B8142">
        <v>72</v>
      </c>
    </row>
    <row r="8143" spans="1:2" x14ac:dyDescent="0.25">
      <c r="A8143">
        <v>813555</v>
      </c>
      <c r="B8143">
        <v>75</v>
      </c>
    </row>
    <row r="8144" spans="1:2" x14ac:dyDescent="0.25">
      <c r="A8144">
        <v>813564</v>
      </c>
      <c r="B8144">
        <v>73</v>
      </c>
    </row>
    <row r="8145" spans="1:2" x14ac:dyDescent="0.25">
      <c r="A8145">
        <v>813565</v>
      </c>
      <c r="B8145">
        <v>72</v>
      </c>
    </row>
    <row r="8146" spans="1:2" x14ac:dyDescent="0.25">
      <c r="A8146">
        <v>813566</v>
      </c>
      <c r="B8146">
        <v>73</v>
      </c>
    </row>
    <row r="8147" spans="1:2" x14ac:dyDescent="0.25">
      <c r="A8147">
        <v>813572</v>
      </c>
      <c r="B8147">
        <v>75</v>
      </c>
    </row>
    <row r="8148" spans="1:2" x14ac:dyDescent="0.25">
      <c r="A8148">
        <v>813573</v>
      </c>
      <c r="B8148">
        <v>72</v>
      </c>
    </row>
    <row r="8149" spans="1:2" x14ac:dyDescent="0.25">
      <c r="A8149">
        <v>813574</v>
      </c>
      <c r="B8149">
        <v>71</v>
      </c>
    </row>
    <row r="8150" spans="1:2" x14ac:dyDescent="0.25">
      <c r="A8150">
        <v>813575</v>
      </c>
      <c r="B8150">
        <v>74</v>
      </c>
    </row>
    <row r="8151" spans="1:2" x14ac:dyDescent="0.25">
      <c r="A8151">
        <v>813608</v>
      </c>
      <c r="B8151">
        <v>72</v>
      </c>
    </row>
    <row r="8152" spans="1:2" x14ac:dyDescent="0.25">
      <c r="A8152">
        <v>813610</v>
      </c>
      <c r="B8152">
        <v>71</v>
      </c>
    </row>
    <row r="8153" spans="1:2" x14ac:dyDescent="0.25">
      <c r="A8153">
        <v>813613</v>
      </c>
      <c r="B8153">
        <v>72</v>
      </c>
    </row>
    <row r="8154" spans="1:2" x14ac:dyDescent="0.25">
      <c r="A8154">
        <v>813616</v>
      </c>
      <c r="B8154">
        <v>73</v>
      </c>
    </row>
    <row r="8155" spans="1:2" x14ac:dyDescent="0.25">
      <c r="A8155">
        <v>813619</v>
      </c>
      <c r="B8155">
        <v>73</v>
      </c>
    </row>
    <row r="8156" spans="1:2" x14ac:dyDescent="0.25">
      <c r="A8156">
        <v>813621</v>
      </c>
      <c r="B8156">
        <v>71</v>
      </c>
    </row>
    <row r="8157" spans="1:2" x14ac:dyDescent="0.25">
      <c r="A8157">
        <v>813626</v>
      </c>
      <c r="B8157">
        <v>74</v>
      </c>
    </row>
    <row r="8158" spans="1:2" x14ac:dyDescent="0.25">
      <c r="A8158">
        <v>813627</v>
      </c>
      <c r="B8158">
        <v>73</v>
      </c>
    </row>
    <row r="8159" spans="1:2" x14ac:dyDescent="0.25">
      <c r="A8159">
        <v>813628</v>
      </c>
      <c r="B8159">
        <v>76</v>
      </c>
    </row>
    <row r="8160" spans="1:2" x14ac:dyDescent="0.25">
      <c r="A8160">
        <v>813629</v>
      </c>
      <c r="B8160">
        <v>73</v>
      </c>
    </row>
    <row r="8161" spans="1:2" x14ac:dyDescent="0.25">
      <c r="A8161">
        <v>813630</v>
      </c>
      <c r="B8161">
        <v>73</v>
      </c>
    </row>
    <row r="8162" spans="1:2" x14ac:dyDescent="0.25">
      <c r="A8162">
        <v>813636</v>
      </c>
      <c r="B8162">
        <v>70</v>
      </c>
    </row>
    <row r="8163" spans="1:2" x14ac:dyDescent="0.25">
      <c r="A8163">
        <v>813640</v>
      </c>
      <c r="B8163">
        <v>72</v>
      </c>
    </row>
    <row r="8164" spans="1:2" x14ac:dyDescent="0.25">
      <c r="A8164">
        <v>813642</v>
      </c>
      <c r="B8164">
        <v>71</v>
      </c>
    </row>
    <row r="8165" spans="1:2" x14ac:dyDescent="0.25">
      <c r="A8165">
        <v>813669</v>
      </c>
      <c r="B8165">
        <v>78</v>
      </c>
    </row>
    <row r="8166" spans="1:2" x14ac:dyDescent="0.25">
      <c r="A8166">
        <v>813676</v>
      </c>
      <c r="B8166">
        <v>72</v>
      </c>
    </row>
    <row r="8167" spans="1:2" x14ac:dyDescent="0.25">
      <c r="A8167">
        <v>813678</v>
      </c>
      <c r="B8167">
        <v>71</v>
      </c>
    </row>
    <row r="8168" spans="1:2" x14ac:dyDescent="0.25">
      <c r="A8168">
        <v>813683</v>
      </c>
      <c r="B8168">
        <v>74</v>
      </c>
    </row>
    <row r="8169" spans="1:2" x14ac:dyDescent="0.25">
      <c r="A8169">
        <v>813706</v>
      </c>
      <c r="B8169">
        <v>73</v>
      </c>
    </row>
    <row r="8170" spans="1:2" x14ac:dyDescent="0.25">
      <c r="A8170">
        <v>813707</v>
      </c>
      <c r="B8170">
        <v>73</v>
      </c>
    </row>
    <row r="8171" spans="1:2" x14ac:dyDescent="0.25">
      <c r="A8171">
        <v>813713</v>
      </c>
      <c r="B8171">
        <v>72</v>
      </c>
    </row>
    <row r="8172" spans="1:2" x14ac:dyDescent="0.25">
      <c r="A8172">
        <v>813714</v>
      </c>
      <c r="B8172">
        <v>72</v>
      </c>
    </row>
    <row r="8173" spans="1:2" x14ac:dyDescent="0.25">
      <c r="A8173">
        <v>813716</v>
      </c>
      <c r="B8173">
        <v>74</v>
      </c>
    </row>
    <row r="8174" spans="1:2" x14ac:dyDescent="0.25">
      <c r="A8174">
        <v>813718</v>
      </c>
      <c r="B8174">
        <v>75</v>
      </c>
    </row>
    <row r="8175" spans="1:2" x14ac:dyDescent="0.25">
      <c r="A8175">
        <v>813719</v>
      </c>
      <c r="B8175">
        <v>76</v>
      </c>
    </row>
    <row r="8176" spans="1:2" x14ac:dyDescent="0.25">
      <c r="A8176">
        <v>813723</v>
      </c>
      <c r="B8176">
        <v>72</v>
      </c>
    </row>
    <row r="8177" spans="1:2" x14ac:dyDescent="0.25">
      <c r="A8177">
        <v>813724</v>
      </c>
      <c r="B8177">
        <v>70</v>
      </c>
    </row>
    <row r="8178" spans="1:2" x14ac:dyDescent="0.25">
      <c r="A8178">
        <v>813731</v>
      </c>
      <c r="B8178">
        <v>71</v>
      </c>
    </row>
    <row r="8179" spans="1:2" x14ac:dyDescent="0.25">
      <c r="A8179">
        <v>813740</v>
      </c>
      <c r="B8179">
        <v>77</v>
      </c>
    </row>
    <row r="8180" spans="1:2" x14ac:dyDescent="0.25">
      <c r="A8180">
        <v>813742</v>
      </c>
      <c r="B8180">
        <v>69</v>
      </c>
    </row>
    <row r="8181" spans="1:2" x14ac:dyDescent="0.25">
      <c r="A8181">
        <v>813745</v>
      </c>
      <c r="B8181">
        <v>76</v>
      </c>
    </row>
    <row r="8182" spans="1:2" x14ac:dyDescent="0.25">
      <c r="A8182">
        <v>813746</v>
      </c>
      <c r="B8182">
        <v>72</v>
      </c>
    </row>
    <row r="8183" spans="1:2" x14ac:dyDescent="0.25">
      <c r="A8183">
        <v>813748</v>
      </c>
      <c r="B8183">
        <v>74</v>
      </c>
    </row>
    <row r="8184" spans="1:2" x14ac:dyDescent="0.25">
      <c r="A8184">
        <v>813751</v>
      </c>
      <c r="B8184">
        <v>75</v>
      </c>
    </row>
    <row r="8185" spans="1:2" x14ac:dyDescent="0.25">
      <c r="A8185">
        <v>813752</v>
      </c>
      <c r="B8185">
        <v>74</v>
      </c>
    </row>
    <row r="8186" spans="1:2" x14ac:dyDescent="0.25">
      <c r="A8186">
        <v>813754</v>
      </c>
      <c r="B8186">
        <v>76</v>
      </c>
    </row>
    <row r="8187" spans="1:2" x14ac:dyDescent="0.25">
      <c r="A8187">
        <v>813756</v>
      </c>
      <c r="B8187">
        <v>70</v>
      </c>
    </row>
    <row r="8188" spans="1:2" x14ac:dyDescent="0.25">
      <c r="A8188">
        <v>813766</v>
      </c>
      <c r="B8188">
        <v>76</v>
      </c>
    </row>
    <row r="8189" spans="1:2" x14ac:dyDescent="0.25">
      <c r="A8189">
        <v>813768</v>
      </c>
      <c r="B8189">
        <v>75</v>
      </c>
    </row>
    <row r="8190" spans="1:2" x14ac:dyDescent="0.25">
      <c r="A8190">
        <v>813776</v>
      </c>
      <c r="B8190">
        <v>72</v>
      </c>
    </row>
    <row r="8191" spans="1:2" x14ac:dyDescent="0.25">
      <c r="A8191">
        <v>813777</v>
      </c>
      <c r="B8191">
        <v>74</v>
      </c>
    </row>
    <row r="8192" spans="1:2" x14ac:dyDescent="0.25">
      <c r="A8192">
        <v>813778</v>
      </c>
      <c r="B8192">
        <v>75</v>
      </c>
    </row>
    <row r="8193" spans="1:2" x14ac:dyDescent="0.25">
      <c r="A8193">
        <v>813792</v>
      </c>
      <c r="B8193">
        <v>74</v>
      </c>
    </row>
    <row r="8194" spans="1:2" x14ac:dyDescent="0.25">
      <c r="A8194">
        <v>813795</v>
      </c>
      <c r="B8194">
        <v>75</v>
      </c>
    </row>
    <row r="8195" spans="1:2" x14ac:dyDescent="0.25">
      <c r="A8195">
        <v>813796</v>
      </c>
      <c r="B8195">
        <v>70</v>
      </c>
    </row>
    <row r="8196" spans="1:2" x14ac:dyDescent="0.25">
      <c r="A8196">
        <v>813797</v>
      </c>
      <c r="B8196">
        <v>74</v>
      </c>
    </row>
    <row r="8197" spans="1:2" x14ac:dyDescent="0.25">
      <c r="A8197">
        <v>813801</v>
      </c>
      <c r="B8197">
        <v>74</v>
      </c>
    </row>
    <row r="8198" spans="1:2" x14ac:dyDescent="0.25">
      <c r="A8198">
        <v>813802</v>
      </c>
      <c r="B8198">
        <v>76</v>
      </c>
    </row>
    <row r="8199" spans="1:2" x14ac:dyDescent="0.25">
      <c r="A8199">
        <v>813808</v>
      </c>
      <c r="B8199">
        <v>75</v>
      </c>
    </row>
    <row r="8200" spans="1:2" x14ac:dyDescent="0.25">
      <c r="A8200">
        <v>813811</v>
      </c>
      <c r="B8200">
        <v>72</v>
      </c>
    </row>
    <row r="8201" spans="1:2" x14ac:dyDescent="0.25">
      <c r="A8201">
        <v>813813</v>
      </c>
      <c r="B8201">
        <v>75</v>
      </c>
    </row>
    <row r="8202" spans="1:2" x14ac:dyDescent="0.25">
      <c r="A8202">
        <v>813817</v>
      </c>
      <c r="B8202">
        <v>73</v>
      </c>
    </row>
    <row r="8203" spans="1:2" x14ac:dyDescent="0.25">
      <c r="A8203">
        <v>813819</v>
      </c>
      <c r="B8203">
        <v>79</v>
      </c>
    </row>
    <row r="8204" spans="1:2" x14ac:dyDescent="0.25">
      <c r="A8204">
        <v>813820</v>
      </c>
      <c r="B8204">
        <v>79</v>
      </c>
    </row>
    <row r="8205" spans="1:2" x14ac:dyDescent="0.25">
      <c r="A8205">
        <v>813821</v>
      </c>
      <c r="B8205">
        <v>78</v>
      </c>
    </row>
    <row r="8206" spans="1:2" x14ac:dyDescent="0.25">
      <c r="A8206">
        <v>813822</v>
      </c>
      <c r="B8206">
        <v>72</v>
      </c>
    </row>
    <row r="8207" spans="1:2" x14ac:dyDescent="0.25">
      <c r="A8207">
        <v>813824</v>
      </c>
      <c r="B8207">
        <v>73</v>
      </c>
    </row>
    <row r="8208" spans="1:2" x14ac:dyDescent="0.25">
      <c r="A8208">
        <v>813826</v>
      </c>
      <c r="B8208">
        <v>74</v>
      </c>
    </row>
    <row r="8209" spans="1:2" x14ac:dyDescent="0.25">
      <c r="A8209">
        <v>813827</v>
      </c>
      <c r="B8209">
        <v>72</v>
      </c>
    </row>
    <row r="8210" spans="1:2" x14ac:dyDescent="0.25">
      <c r="A8210">
        <v>813828</v>
      </c>
      <c r="B8210">
        <v>73</v>
      </c>
    </row>
    <row r="8211" spans="1:2" x14ac:dyDescent="0.25">
      <c r="A8211">
        <v>813829</v>
      </c>
      <c r="B8211">
        <v>70</v>
      </c>
    </row>
    <row r="8212" spans="1:2" x14ac:dyDescent="0.25">
      <c r="A8212">
        <v>813831</v>
      </c>
      <c r="B8212">
        <v>73</v>
      </c>
    </row>
    <row r="8213" spans="1:2" x14ac:dyDescent="0.25">
      <c r="A8213">
        <v>813838</v>
      </c>
      <c r="B8213">
        <v>77</v>
      </c>
    </row>
    <row r="8214" spans="1:2" x14ac:dyDescent="0.25">
      <c r="A8214">
        <v>813840</v>
      </c>
      <c r="B8214">
        <v>77</v>
      </c>
    </row>
    <row r="8215" spans="1:2" x14ac:dyDescent="0.25">
      <c r="A8215">
        <v>813843</v>
      </c>
      <c r="B8215">
        <v>76</v>
      </c>
    </row>
    <row r="8216" spans="1:2" x14ac:dyDescent="0.25">
      <c r="A8216">
        <v>813844</v>
      </c>
      <c r="B8216">
        <v>76</v>
      </c>
    </row>
    <row r="8217" spans="1:2" x14ac:dyDescent="0.25">
      <c r="A8217">
        <v>813845</v>
      </c>
      <c r="B8217">
        <v>74</v>
      </c>
    </row>
    <row r="8218" spans="1:2" x14ac:dyDescent="0.25">
      <c r="A8218">
        <v>813848</v>
      </c>
      <c r="B8218">
        <v>74</v>
      </c>
    </row>
    <row r="8219" spans="1:2" x14ac:dyDescent="0.25">
      <c r="A8219">
        <v>813849</v>
      </c>
      <c r="B8219">
        <v>73</v>
      </c>
    </row>
    <row r="8220" spans="1:2" x14ac:dyDescent="0.25">
      <c r="A8220">
        <v>813853</v>
      </c>
      <c r="B8220">
        <v>76</v>
      </c>
    </row>
    <row r="8221" spans="1:2" x14ac:dyDescent="0.25">
      <c r="A8221">
        <v>813854</v>
      </c>
      <c r="B8221">
        <v>71</v>
      </c>
    </row>
    <row r="8222" spans="1:2" x14ac:dyDescent="0.25">
      <c r="A8222">
        <v>813855</v>
      </c>
      <c r="B8222">
        <v>75</v>
      </c>
    </row>
    <row r="8223" spans="1:2" x14ac:dyDescent="0.25">
      <c r="A8223">
        <v>813856</v>
      </c>
      <c r="B8223">
        <v>75</v>
      </c>
    </row>
    <row r="8224" spans="1:2" x14ac:dyDescent="0.25">
      <c r="A8224">
        <v>813859</v>
      </c>
      <c r="B8224">
        <v>71</v>
      </c>
    </row>
    <row r="8225" spans="1:2" x14ac:dyDescent="0.25">
      <c r="A8225">
        <v>813861</v>
      </c>
      <c r="B8225">
        <v>72</v>
      </c>
    </row>
    <row r="8226" spans="1:2" x14ac:dyDescent="0.25">
      <c r="A8226">
        <v>813863</v>
      </c>
      <c r="B8226">
        <v>77</v>
      </c>
    </row>
    <row r="8227" spans="1:2" x14ac:dyDescent="0.25">
      <c r="A8227">
        <v>813864</v>
      </c>
      <c r="B8227">
        <v>76</v>
      </c>
    </row>
    <row r="8228" spans="1:2" x14ac:dyDescent="0.25">
      <c r="A8228">
        <v>813865</v>
      </c>
      <c r="B8228">
        <v>75</v>
      </c>
    </row>
    <row r="8229" spans="1:2" x14ac:dyDescent="0.25">
      <c r="A8229">
        <v>813868</v>
      </c>
      <c r="B8229">
        <v>75</v>
      </c>
    </row>
    <row r="8230" spans="1:2" x14ac:dyDescent="0.25">
      <c r="A8230">
        <v>813869</v>
      </c>
      <c r="B8230">
        <v>71</v>
      </c>
    </row>
    <row r="8231" spans="1:2" x14ac:dyDescent="0.25">
      <c r="A8231">
        <v>813871</v>
      </c>
      <c r="B8231">
        <v>72</v>
      </c>
    </row>
    <row r="8232" spans="1:2" x14ac:dyDescent="0.25">
      <c r="A8232">
        <v>813872</v>
      </c>
      <c r="B8232">
        <v>75</v>
      </c>
    </row>
    <row r="8233" spans="1:2" x14ac:dyDescent="0.25">
      <c r="A8233">
        <v>813874</v>
      </c>
      <c r="B8233">
        <v>75</v>
      </c>
    </row>
    <row r="8234" spans="1:2" x14ac:dyDescent="0.25">
      <c r="A8234">
        <v>813876</v>
      </c>
      <c r="B8234">
        <v>75</v>
      </c>
    </row>
    <row r="8235" spans="1:2" x14ac:dyDescent="0.25">
      <c r="A8235">
        <v>813878</v>
      </c>
      <c r="B8235">
        <v>77</v>
      </c>
    </row>
    <row r="8236" spans="1:2" x14ac:dyDescent="0.25">
      <c r="A8236">
        <v>813879</v>
      </c>
      <c r="B8236">
        <v>74</v>
      </c>
    </row>
    <row r="8237" spans="1:2" x14ac:dyDescent="0.25">
      <c r="A8237">
        <v>813881</v>
      </c>
      <c r="B8237">
        <v>76</v>
      </c>
    </row>
    <row r="8238" spans="1:2" x14ac:dyDescent="0.25">
      <c r="A8238">
        <v>813882</v>
      </c>
      <c r="B8238">
        <v>77</v>
      </c>
    </row>
    <row r="8239" spans="1:2" x14ac:dyDescent="0.25">
      <c r="A8239">
        <v>813883</v>
      </c>
      <c r="B8239">
        <v>70</v>
      </c>
    </row>
    <row r="8240" spans="1:2" x14ac:dyDescent="0.25">
      <c r="A8240">
        <v>813885</v>
      </c>
      <c r="B8240">
        <v>74</v>
      </c>
    </row>
    <row r="8241" spans="1:2" x14ac:dyDescent="0.25">
      <c r="A8241">
        <v>813886</v>
      </c>
      <c r="B8241">
        <v>72</v>
      </c>
    </row>
    <row r="8242" spans="1:2" x14ac:dyDescent="0.25">
      <c r="A8242">
        <v>813890</v>
      </c>
      <c r="B8242">
        <v>77</v>
      </c>
    </row>
    <row r="8243" spans="1:2" x14ac:dyDescent="0.25">
      <c r="A8243">
        <v>813891</v>
      </c>
      <c r="B8243">
        <v>76</v>
      </c>
    </row>
    <row r="8244" spans="1:2" x14ac:dyDescent="0.25">
      <c r="A8244">
        <v>813893</v>
      </c>
      <c r="B8244">
        <v>75</v>
      </c>
    </row>
    <row r="8245" spans="1:2" x14ac:dyDescent="0.25">
      <c r="A8245">
        <v>813894</v>
      </c>
      <c r="B8245">
        <v>73</v>
      </c>
    </row>
    <row r="8246" spans="1:2" x14ac:dyDescent="0.25">
      <c r="A8246">
        <v>813895</v>
      </c>
      <c r="B8246">
        <v>76</v>
      </c>
    </row>
    <row r="8247" spans="1:2" x14ac:dyDescent="0.25">
      <c r="A8247">
        <v>813899</v>
      </c>
      <c r="B8247">
        <v>75</v>
      </c>
    </row>
    <row r="8248" spans="1:2" x14ac:dyDescent="0.25">
      <c r="A8248">
        <v>813901</v>
      </c>
      <c r="B8248">
        <v>74</v>
      </c>
    </row>
    <row r="8249" spans="1:2" x14ac:dyDescent="0.25">
      <c r="A8249">
        <v>813905</v>
      </c>
      <c r="B8249">
        <v>73</v>
      </c>
    </row>
    <row r="8250" spans="1:2" x14ac:dyDescent="0.25">
      <c r="A8250">
        <v>813954</v>
      </c>
      <c r="B8250">
        <v>70</v>
      </c>
    </row>
    <row r="8251" spans="1:2" x14ac:dyDescent="0.25">
      <c r="A8251">
        <v>813979</v>
      </c>
      <c r="B8251">
        <v>77</v>
      </c>
    </row>
    <row r="8252" spans="1:2" x14ac:dyDescent="0.25">
      <c r="A8252">
        <v>814005</v>
      </c>
      <c r="B8252">
        <v>75</v>
      </c>
    </row>
    <row r="8253" spans="1:2" x14ac:dyDescent="0.25">
      <c r="A8253">
        <v>814029</v>
      </c>
      <c r="B8253">
        <v>70</v>
      </c>
    </row>
    <row r="8254" spans="1:2" x14ac:dyDescent="0.25">
      <c r="A8254">
        <v>814031</v>
      </c>
      <c r="B8254">
        <v>74</v>
      </c>
    </row>
    <row r="8255" spans="1:2" x14ac:dyDescent="0.25">
      <c r="A8255">
        <v>814032</v>
      </c>
      <c r="B8255">
        <v>73</v>
      </c>
    </row>
    <row r="8256" spans="1:2" x14ac:dyDescent="0.25">
      <c r="A8256">
        <v>814050</v>
      </c>
      <c r="B8256">
        <v>75</v>
      </c>
    </row>
    <row r="8257" spans="1:2" x14ac:dyDescent="0.25">
      <c r="A8257">
        <v>814078</v>
      </c>
      <c r="B8257">
        <v>73</v>
      </c>
    </row>
    <row r="8258" spans="1:2" x14ac:dyDescent="0.25">
      <c r="A8258">
        <v>814079</v>
      </c>
      <c r="B8258">
        <v>75</v>
      </c>
    </row>
    <row r="8259" spans="1:2" x14ac:dyDescent="0.25">
      <c r="A8259">
        <v>814085</v>
      </c>
      <c r="B8259">
        <v>71</v>
      </c>
    </row>
    <row r="8260" spans="1:2" x14ac:dyDescent="0.25">
      <c r="A8260">
        <v>814086</v>
      </c>
      <c r="B8260">
        <v>73</v>
      </c>
    </row>
    <row r="8261" spans="1:2" x14ac:dyDescent="0.25">
      <c r="A8261">
        <v>814088</v>
      </c>
      <c r="B8261">
        <v>74</v>
      </c>
    </row>
    <row r="8262" spans="1:2" x14ac:dyDescent="0.25">
      <c r="A8262">
        <v>814092</v>
      </c>
      <c r="B8262">
        <v>73</v>
      </c>
    </row>
    <row r="8263" spans="1:2" x14ac:dyDescent="0.25">
      <c r="A8263">
        <v>814094</v>
      </c>
      <c r="B8263">
        <v>75</v>
      </c>
    </row>
    <row r="8264" spans="1:2" x14ac:dyDescent="0.25">
      <c r="A8264">
        <v>814098</v>
      </c>
      <c r="B8264">
        <v>74</v>
      </c>
    </row>
    <row r="8265" spans="1:2" x14ac:dyDescent="0.25">
      <c r="A8265">
        <v>814102</v>
      </c>
      <c r="B8265">
        <v>77</v>
      </c>
    </row>
    <row r="8266" spans="1:2" x14ac:dyDescent="0.25">
      <c r="A8266">
        <v>814106</v>
      </c>
      <c r="B8266">
        <v>75</v>
      </c>
    </row>
    <row r="8267" spans="1:2" x14ac:dyDescent="0.25">
      <c r="A8267">
        <v>814109</v>
      </c>
      <c r="B8267">
        <v>71</v>
      </c>
    </row>
    <row r="8268" spans="1:2" x14ac:dyDescent="0.25">
      <c r="A8268">
        <v>814113</v>
      </c>
      <c r="B8268">
        <v>74</v>
      </c>
    </row>
    <row r="8269" spans="1:2" x14ac:dyDescent="0.25">
      <c r="A8269">
        <v>814114</v>
      </c>
      <c r="B8269">
        <v>75</v>
      </c>
    </row>
    <row r="8270" spans="1:2" x14ac:dyDescent="0.25">
      <c r="A8270">
        <v>814117</v>
      </c>
      <c r="B8270">
        <v>75</v>
      </c>
    </row>
    <row r="8271" spans="1:2" x14ac:dyDescent="0.25">
      <c r="A8271">
        <v>814119</v>
      </c>
      <c r="B8271">
        <v>76</v>
      </c>
    </row>
    <row r="8272" spans="1:2" x14ac:dyDescent="0.25">
      <c r="A8272">
        <v>814120</v>
      </c>
      <c r="B8272">
        <v>78</v>
      </c>
    </row>
    <row r="8273" spans="1:2" x14ac:dyDescent="0.25">
      <c r="A8273">
        <v>814124</v>
      </c>
      <c r="B8273">
        <v>75</v>
      </c>
    </row>
    <row r="8274" spans="1:2" x14ac:dyDescent="0.25">
      <c r="A8274">
        <v>814127</v>
      </c>
      <c r="B8274">
        <v>76</v>
      </c>
    </row>
    <row r="8275" spans="1:2" x14ac:dyDescent="0.25">
      <c r="A8275">
        <v>814129</v>
      </c>
      <c r="B8275">
        <v>75</v>
      </c>
    </row>
    <row r="8276" spans="1:2" x14ac:dyDescent="0.25">
      <c r="A8276">
        <v>814130</v>
      </c>
      <c r="B8276">
        <v>70</v>
      </c>
    </row>
    <row r="8277" spans="1:2" x14ac:dyDescent="0.25">
      <c r="A8277">
        <v>814132</v>
      </c>
      <c r="B8277">
        <v>74</v>
      </c>
    </row>
    <row r="8278" spans="1:2" x14ac:dyDescent="0.25">
      <c r="A8278">
        <v>814133</v>
      </c>
      <c r="B8278">
        <v>73</v>
      </c>
    </row>
    <row r="8279" spans="1:2" x14ac:dyDescent="0.25">
      <c r="A8279">
        <v>814134</v>
      </c>
      <c r="B8279">
        <v>76</v>
      </c>
    </row>
    <row r="8280" spans="1:2" x14ac:dyDescent="0.25">
      <c r="A8280">
        <v>814135</v>
      </c>
      <c r="B8280">
        <v>76</v>
      </c>
    </row>
    <row r="8281" spans="1:2" x14ac:dyDescent="0.25">
      <c r="A8281">
        <v>814136</v>
      </c>
      <c r="B8281">
        <v>73</v>
      </c>
    </row>
    <row r="8282" spans="1:2" x14ac:dyDescent="0.25">
      <c r="A8282">
        <v>814138</v>
      </c>
      <c r="B8282">
        <v>77</v>
      </c>
    </row>
    <row r="8283" spans="1:2" x14ac:dyDescent="0.25">
      <c r="A8283">
        <v>814139</v>
      </c>
      <c r="B8283">
        <v>76</v>
      </c>
    </row>
    <row r="8284" spans="1:2" x14ac:dyDescent="0.25">
      <c r="A8284">
        <v>814142</v>
      </c>
      <c r="B8284">
        <v>76</v>
      </c>
    </row>
    <row r="8285" spans="1:2" x14ac:dyDescent="0.25">
      <c r="A8285">
        <v>814145</v>
      </c>
      <c r="B8285">
        <v>74</v>
      </c>
    </row>
    <row r="8286" spans="1:2" x14ac:dyDescent="0.25">
      <c r="A8286">
        <v>814161</v>
      </c>
      <c r="B8286">
        <v>73</v>
      </c>
    </row>
    <row r="8287" spans="1:2" x14ac:dyDescent="0.25">
      <c r="A8287">
        <v>814164</v>
      </c>
      <c r="B8287">
        <v>75</v>
      </c>
    </row>
    <row r="8288" spans="1:2" x14ac:dyDescent="0.25">
      <c r="A8288">
        <v>814165</v>
      </c>
      <c r="B8288">
        <v>75</v>
      </c>
    </row>
    <row r="8289" spans="1:2" x14ac:dyDescent="0.25">
      <c r="A8289">
        <v>814173</v>
      </c>
      <c r="B8289">
        <v>78</v>
      </c>
    </row>
    <row r="8290" spans="1:2" x14ac:dyDescent="0.25">
      <c r="A8290">
        <v>814189</v>
      </c>
      <c r="B8290">
        <v>77</v>
      </c>
    </row>
    <row r="8291" spans="1:2" x14ac:dyDescent="0.25">
      <c r="A8291">
        <v>814190</v>
      </c>
      <c r="B8291">
        <v>75</v>
      </c>
    </row>
    <row r="8292" spans="1:2" x14ac:dyDescent="0.25">
      <c r="A8292">
        <v>814193</v>
      </c>
      <c r="B8292">
        <v>79</v>
      </c>
    </row>
    <row r="8293" spans="1:2" x14ac:dyDescent="0.25">
      <c r="A8293">
        <v>814195</v>
      </c>
      <c r="B8293">
        <v>74</v>
      </c>
    </row>
    <row r="8294" spans="1:2" x14ac:dyDescent="0.25">
      <c r="A8294">
        <v>814196</v>
      </c>
      <c r="B8294">
        <v>76</v>
      </c>
    </row>
    <row r="8295" spans="1:2" x14ac:dyDescent="0.25">
      <c r="A8295">
        <v>814199</v>
      </c>
      <c r="B8295">
        <v>78</v>
      </c>
    </row>
    <row r="8296" spans="1:2" x14ac:dyDescent="0.25">
      <c r="A8296">
        <v>814210</v>
      </c>
      <c r="B8296">
        <v>72</v>
      </c>
    </row>
    <row r="8297" spans="1:2" x14ac:dyDescent="0.25">
      <c r="A8297">
        <v>814217</v>
      </c>
      <c r="B8297">
        <v>73</v>
      </c>
    </row>
    <row r="8298" spans="1:2" x14ac:dyDescent="0.25">
      <c r="A8298">
        <v>814218</v>
      </c>
      <c r="B8298">
        <v>71</v>
      </c>
    </row>
    <row r="8299" spans="1:2" x14ac:dyDescent="0.25">
      <c r="A8299">
        <v>814219</v>
      </c>
      <c r="B8299">
        <v>72</v>
      </c>
    </row>
    <row r="8300" spans="1:2" x14ac:dyDescent="0.25">
      <c r="A8300">
        <v>814220</v>
      </c>
      <c r="B8300">
        <v>77</v>
      </c>
    </row>
    <row r="8301" spans="1:2" x14ac:dyDescent="0.25">
      <c r="A8301">
        <v>814222</v>
      </c>
      <c r="B8301">
        <v>73</v>
      </c>
    </row>
    <row r="8302" spans="1:2" x14ac:dyDescent="0.25">
      <c r="A8302">
        <v>814225</v>
      </c>
      <c r="B8302">
        <v>71</v>
      </c>
    </row>
    <row r="8303" spans="1:2" x14ac:dyDescent="0.25">
      <c r="A8303">
        <v>814226</v>
      </c>
      <c r="B8303">
        <v>73</v>
      </c>
    </row>
    <row r="8304" spans="1:2" x14ac:dyDescent="0.25">
      <c r="A8304">
        <v>814227</v>
      </c>
      <c r="B8304">
        <v>74</v>
      </c>
    </row>
    <row r="8305" spans="1:2" x14ac:dyDescent="0.25">
      <c r="A8305">
        <v>814228</v>
      </c>
      <c r="B8305">
        <v>72</v>
      </c>
    </row>
    <row r="8306" spans="1:2" x14ac:dyDescent="0.25">
      <c r="A8306">
        <v>814230</v>
      </c>
      <c r="B8306">
        <v>71</v>
      </c>
    </row>
    <row r="8307" spans="1:2" x14ac:dyDescent="0.25">
      <c r="A8307">
        <v>814231</v>
      </c>
      <c r="B8307">
        <v>76</v>
      </c>
    </row>
    <row r="8308" spans="1:2" x14ac:dyDescent="0.25">
      <c r="A8308">
        <v>814232</v>
      </c>
      <c r="B8308">
        <v>73</v>
      </c>
    </row>
    <row r="8309" spans="1:2" x14ac:dyDescent="0.25">
      <c r="A8309">
        <v>814252</v>
      </c>
      <c r="B8309">
        <v>75</v>
      </c>
    </row>
    <row r="8310" spans="1:2" x14ac:dyDescent="0.25">
      <c r="A8310">
        <v>814253</v>
      </c>
      <c r="B8310">
        <v>74</v>
      </c>
    </row>
    <row r="8311" spans="1:2" x14ac:dyDescent="0.25">
      <c r="A8311">
        <v>814254</v>
      </c>
      <c r="B8311">
        <v>75</v>
      </c>
    </row>
    <row r="8312" spans="1:2" x14ac:dyDescent="0.25">
      <c r="A8312">
        <v>814255</v>
      </c>
      <c r="B8312">
        <v>73</v>
      </c>
    </row>
    <row r="8313" spans="1:2" x14ac:dyDescent="0.25">
      <c r="A8313">
        <v>814257</v>
      </c>
      <c r="B8313">
        <v>73</v>
      </c>
    </row>
    <row r="8314" spans="1:2" x14ac:dyDescent="0.25">
      <c r="A8314">
        <v>814258</v>
      </c>
      <c r="B8314">
        <v>74</v>
      </c>
    </row>
    <row r="8315" spans="1:2" x14ac:dyDescent="0.25">
      <c r="A8315">
        <v>814260</v>
      </c>
      <c r="B8315">
        <v>71</v>
      </c>
    </row>
    <row r="8316" spans="1:2" x14ac:dyDescent="0.25">
      <c r="A8316">
        <v>814262</v>
      </c>
      <c r="B8316">
        <v>75</v>
      </c>
    </row>
    <row r="8317" spans="1:2" x14ac:dyDescent="0.25">
      <c r="A8317">
        <v>814264</v>
      </c>
      <c r="B8317">
        <v>78</v>
      </c>
    </row>
    <row r="8318" spans="1:2" x14ac:dyDescent="0.25">
      <c r="A8318">
        <v>814266</v>
      </c>
      <c r="B8318">
        <v>78</v>
      </c>
    </row>
    <row r="8319" spans="1:2" x14ac:dyDescent="0.25">
      <c r="A8319">
        <v>814268</v>
      </c>
      <c r="B8319">
        <v>71</v>
      </c>
    </row>
    <row r="8320" spans="1:2" x14ac:dyDescent="0.25">
      <c r="A8320">
        <v>814274</v>
      </c>
      <c r="B8320">
        <v>71</v>
      </c>
    </row>
    <row r="8321" spans="1:2" x14ac:dyDescent="0.25">
      <c r="A8321">
        <v>814275</v>
      </c>
      <c r="B8321">
        <v>74</v>
      </c>
    </row>
    <row r="8322" spans="1:2" x14ac:dyDescent="0.25">
      <c r="A8322">
        <v>814276</v>
      </c>
      <c r="B8322">
        <v>70</v>
      </c>
    </row>
    <row r="8323" spans="1:2" x14ac:dyDescent="0.25">
      <c r="A8323">
        <v>814277</v>
      </c>
      <c r="B8323">
        <v>71</v>
      </c>
    </row>
    <row r="8324" spans="1:2" x14ac:dyDescent="0.25">
      <c r="A8324">
        <v>814279</v>
      </c>
      <c r="B8324">
        <v>72</v>
      </c>
    </row>
    <row r="8325" spans="1:2" x14ac:dyDescent="0.25">
      <c r="A8325">
        <v>814280</v>
      </c>
      <c r="B8325">
        <v>75</v>
      </c>
    </row>
    <row r="8326" spans="1:2" x14ac:dyDescent="0.25">
      <c r="A8326">
        <v>814287</v>
      </c>
      <c r="B8326">
        <v>74</v>
      </c>
    </row>
    <row r="8327" spans="1:2" x14ac:dyDescent="0.25">
      <c r="A8327">
        <v>814288</v>
      </c>
      <c r="B8327">
        <v>68</v>
      </c>
    </row>
    <row r="8328" spans="1:2" x14ac:dyDescent="0.25">
      <c r="A8328">
        <v>814290</v>
      </c>
      <c r="B8328">
        <v>76</v>
      </c>
    </row>
    <row r="8329" spans="1:2" x14ac:dyDescent="0.25">
      <c r="A8329">
        <v>814291</v>
      </c>
      <c r="B8329">
        <v>80</v>
      </c>
    </row>
    <row r="8330" spans="1:2" x14ac:dyDescent="0.25">
      <c r="A8330">
        <v>814292</v>
      </c>
      <c r="B8330">
        <v>78</v>
      </c>
    </row>
    <row r="8331" spans="1:2" x14ac:dyDescent="0.25">
      <c r="A8331">
        <v>814295</v>
      </c>
      <c r="B8331">
        <v>74</v>
      </c>
    </row>
    <row r="8332" spans="1:2" x14ac:dyDescent="0.25">
      <c r="A8332">
        <v>814300</v>
      </c>
      <c r="B8332">
        <v>75</v>
      </c>
    </row>
    <row r="8333" spans="1:2" x14ac:dyDescent="0.25">
      <c r="A8333">
        <v>814305</v>
      </c>
      <c r="B8333">
        <v>78</v>
      </c>
    </row>
    <row r="8334" spans="1:2" x14ac:dyDescent="0.25">
      <c r="A8334">
        <v>814310</v>
      </c>
      <c r="B8334">
        <v>75</v>
      </c>
    </row>
    <row r="8335" spans="1:2" x14ac:dyDescent="0.25">
      <c r="A8335">
        <v>814311</v>
      </c>
      <c r="B8335">
        <v>72</v>
      </c>
    </row>
    <row r="8336" spans="1:2" x14ac:dyDescent="0.25">
      <c r="A8336">
        <v>814315</v>
      </c>
      <c r="B8336">
        <v>74</v>
      </c>
    </row>
    <row r="8337" spans="1:2" x14ac:dyDescent="0.25">
      <c r="A8337">
        <v>814316</v>
      </c>
      <c r="B8337">
        <v>72</v>
      </c>
    </row>
    <row r="8338" spans="1:2" x14ac:dyDescent="0.25">
      <c r="A8338">
        <v>814320</v>
      </c>
      <c r="B8338">
        <v>76</v>
      </c>
    </row>
    <row r="8339" spans="1:2" x14ac:dyDescent="0.25">
      <c r="A8339">
        <v>814342</v>
      </c>
      <c r="B8339">
        <v>79</v>
      </c>
    </row>
    <row r="8340" spans="1:2" x14ac:dyDescent="0.25">
      <c r="A8340">
        <v>814343</v>
      </c>
      <c r="B8340">
        <v>76</v>
      </c>
    </row>
    <row r="8341" spans="1:2" x14ac:dyDescent="0.25">
      <c r="A8341">
        <v>814347</v>
      </c>
      <c r="B8341">
        <v>73</v>
      </c>
    </row>
    <row r="8342" spans="1:2" x14ac:dyDescent="0.25">
      <c r="A8342">
        <v>814351</v>
      </c>
      <c r="B8342">
        <v>72</v>
      </c>
    </row>
    <row r="8343" spans="1:2" x14ac:dyDescent="0.25">
      <c r="A8343">
        <v>814354</v>
      </c>
      <c r="B8343">
        <v>76</v>
      </c>
    </row>
    <row r="8344" spans="1:2" x14ac:dyDescent="0.25">
      <c r="A8344">
        <v>814366</v>
      </c>
      <c r="B8344">
        <v>72</v>
      </c>
    </row>
    <row r="8345" spans="1:2" x14ac:dyDescent="0.25">
      <c r="A8345">
        <v>814372</v>
      </c>
      <c r="B8345">
        <v>72</v>
      </c>
    </row>
    <row r="8346" spans="1:2" x14ac:dyDescent="0.25">
      <c r="A8346">
        <v>814374</v>
      </c>
      <c r="B8346">
        <v>71</v>
      </c>
    </row>
    <row r="8347" spans="1:2" x14ac:dyDescent="0.25">
      <c r="A8347">
        <v>814377</v>
      </c>
      <c r="B8347">
        <v>70</v>
      </c>
    </row>
    <row r="8348" spans="1:2" x14ac:dyDescent="0.25">
      <c r="A8348">
        <v>814378</v>
      </c>
      <c r="B8348">
        <v>70</v>
      </c>
    </row>
    <row r="8349" spans="1:2" x14ac:dyDescent="0.25">
      <c r="A8349">
        <v>814382</v>
      </c>
      <c r="B8349">
        <v>74</v>
      </c>
    </row>
    <row r="8350" spans="1:2" x14ac:dyDescent="0.25">
      <c r="A8350">
        <v>814383</v>
      </c>
      <c r="B8350">
        <v>74</v>
      </c>
    </row>
    <row r="8351" spans="1:2" x14ac:dyDescent="0.25">
      <c r="A8351">
        <v>814384</v>
      </c>
      <c r="B8351">
        <v>74</v>
      </c>
    </row>
    <row r="8352" spans="1:2" x14ac:dyDescent="0.25">
      <c r="A8352">
        <v>814386</v>
      </c>
      <c r="B8352">
        <v>72</v>
      </c>
    </row>
    <row r="8353" spans="1:2" x14ac:dyDescent="0.25">
      <c r="A8353">
        <v>814388</v>
      </c>
      <c r="B8353">
        <v>75</v>
      </c>
    </row>
    <row r="8354" spans="1:2" x14ac:dyDescent="0.25">
      <c r="A8354">
        <v>814393</v>
      </c>
      <c r="B8354">
        <v>75</v>
      </c>
    </row>
    <row r="8355" spans="1:2" x14ac:dyDescent="0.25">
      <c r="A8355">
        <v>814401</v>
      </c>
      <c r="B8355">
        <v>73</v>
      </c>
    </row>
    <row r="8356" spans="1:2" x14ac:dyDescent="0.25">
      <c r="A8356">
        <v>814404</v>
      </c>
      <c r="B8356">
        <v>73</v>
      </c>
    </row>
    <row r="8357" spans="1:2" x14ac:dyDescent="0.25">
      <c r="A8357">
        <v>814405</v>
      </c>
      <c r="B8357">
        <v>69</v>
      </c>
    </row>
    <row r="8358" spans="1:2" x14ac:dyDescent="0.25">
      <c r="A8358">
        <v>814406</v>
      </c>
      <c r="B8358">
        <v>77</v>
      </c>
    </row>
    <row r="8359" spans="1:2" x14ac:dyDescent="0.25">
      <c r="A8359">
        <v>814407</v>
      </c>
      <c r="B8359">
        <v>76</v>
      </c>
    </row>
    <row r="8360" spans="1:2" x14ac:dyDescent="0.25">
      <c r="A8360">
        <v>814424</v>
      </c>
      <c r="B8360">
        <v>73</v>
      </c>
    </row>
    <row r="8361" spans="1:2" x14ac:dyDescent="0.25">
      <c r="A8361">
        <v>814459</v>
      </c>
      <c r="B8361">
        <v>71</v>
      </c>
    </row>
    <row r="8362" spans="1:2" x14ac:dyDescent="0.25">
      <c r="A8362">
        <v>814460</v>
      </c>
      <c r="B8362">
        <v>74</v>
      </c>
    </row>
    <row r="8363" spans="1:2" x14ac:dyDescent="0.25">
      <c r="A8363">
        <v>814468</v>
      </c>
      <c r="B8363">
        <v>75</v>
      </c>
    </row>
    <row r="8364" spans="1:2" x14ac:dyDescent="0.25">
      <c r="A8364">
        <v>814475</v>
      </c>
      <c r="B8364">
        <v>71</v>
      </c>
    </row>
    <row r="8365" spans="1:2" x14ac:dyDescent="0.25">
      <c r="A8365">
        <v>814477</v>
      </c>
      <c r="B8365">
        <v>77</v>
      </c>
    </row>
    <row r="8366" spans="1:2" x14ac:dyDescent="0.25">
      <c r="A8366">
        <v>814479</v>
      </c>
      <c r="B8366">
        <v>76</v>
      </c>
    </row>
    <row r="8367" spans="1:2" x14ac:dyDescent="0.25">
      <c r="A8367">
        <v>814480</v>
      </c>
      <c r="B8367">
        <v>72</v>
      </c>
    </row>
    <row r="8368" spans="1:2" x14ac:dyDescent="0.25">
      <c r="A8368">
        <v>814481</v>
      </c>
      <c r="B8368">
        <v>73</v>
      </c>
    </row>
    <row r="8369" spans="1:2" x14ac:dyDescent="0.25">
      <c r="A8369">
        <v>814482</v>
      </c>
      <c r="B8369">
        <v>73</v>
      </c>
    </row>
    <row r="8370" spans="1:2" x14ac:dyDescent="0.25">
      <c r="A8370">
        <v>814483</v>
      </c>
      <c r="B8370">
        <v>73</v>
      </c>
    </row>
    <row r="8371" spans="1:2" x14ac:dyDescent="0.25">
      <c r="A8371">
        <v>814484</v>
      </c>
      <c r="B8371">
        <v>73</v>
      </c>
    </row>
    <row r="8372" spans="1:2" x14ac:dyDescent="0.25">
      <c r="A8372">
        <v>814488</v>
      </c>
      <c r="B8372">
        <v>74</v>
      </c>
    </row>
    <row r="8373" spans="1:2" x14ac:dyDescent="0.25">
      <c r="A8373">
        <v>814489</v>
      </c>
      <c r="B8373">
        <v>74</v>
      </c>
    </row>
    <row r="8374" spans="1:2" x14ac:dyDescent="0.25">
      <c r="A8374">
        <v>814490</v>
      </c>
      <c r="B8374">
        <v>74</v>
      </c>
    </row>
    <row r="8375" spans="1:2" x14ac:dyDescent="0.25">
      <c r="A8375">
        <v>814492</v>
      </c>
      <c r="B8375">
        <v>73</v>
      </c>
    </row>
    <row r="8376" spans="1:2" x14ac:dyDescent="0.25">
      <c r="A8376">
        <v>814507</v>
      </c>
      <c r="B8376">
        <v>73</v>
      </c>
    </row>
    <row r="8377" spans="1:2" x14ac:dyDescent="0.25">
      <c r="A8377">
        <v>814508</v>
      </c>
      <c r="B8377">
        <v>71</v>
      </c>
    </row>
    <row r="8378" spans="1:2" x14ac:dyDescent="0.25">
      <c r="A8378">
        <v>814510</v>
      </c>
      <c r="B8378">
        <v>73</v>
      </c>
    </row>
    <row r="8379" spans="1:2" x14ac:dyDescent="0.25">
      <c r="A8379">
        <v>814515</v>
      </c>
      <c r="B8379">
        <v>77</v>
      </c>
    </row>
    <row r="8380" spans="1:2" x14ac:dyDescent="0.25">
      <c r="A8380">
        <v>814525</v>
      </c>
      <c r="B8380">
        <v>74</v>
      </c>
    </row>
    <row r="8381" spans="1:2" x14ac:dyDescent="0.25">
      <c r="A8381">
        <v>814527</v>
      </c>
      <c r="B8381">
        <v>78</v>
      </c>
    </row>
    <row r="8382" spans="1:2" x14ac:dyDescent="0.25">
      <c r="A8382">
        <v>814530</v>
      </c>
      <c r="B8382">
        <v>75</v>
      </c>
    </row>
    <row r="8383" spans="1:2" x14ac:dyDescent="0.25">
      <c r="A8383">
        <v>814532</v>
      </c>
      <c r="B8383">
        <v>72</v>
      </c>
    </row>
    <row r="8384" spans="1:2" x14ac:dyDescent="0.25">
      <c r="A8384">
        <v>814537</v>
      </c>
      <c r="B8384">
        <v>74</v>
      </c>
    </row>
    <row r="8385" spans="1:2" x14ac:dyDescent="0.25">
      <c r="A8385">
        <v>814541</v>
      </c>
      <c r="B8385">
        <v>75</v>
      </c>
    </row>
    <row r="8386" spans="1:2" x14ac:dyDescent="0.25">
      <c r="A8386">
        <v>814543</v>
      </c>
      <c r="B8386">
        <v>72</v>
      </c>
    </row>
    <row r="8387" spans="1:2" x14ac:dyDescent="0.25">
      <c r="A8387">
        <v>814544</v>
      </c>
      <c r="B8387">
        <v>76</v>
      </c>
    </row>
    <row r="8388" spans="1:2" x14ac:dyDescent="0.25">
      <c r="A8388">
        <v>814547</v>
      </c>
      <c r="B8388">
        <v>72</v>
      </c>
    </row>
    <row r="8389" spans="1:2" x14ac:dyDescent="0.25">
      <c r="A8389">
        <v>814548</v>
      </c>
      <c r="B8389">
        <v>72</v>
      </c>
    </row>
    <row r="8390" spans="1:2" x14ac:dyDescent="0.25">
      <c r="A8390">
        <v>814550</v>
      </c>
      <c r="B8390">
        <v>69</v>
      </c>
    </row>
    <row r="8391" spans="1:2" x14ac:dyDescent="0.25">
      <c r="A8391">
        <v>814556</v>
      </c>
      <c r="B8391">
        <v>75</v>
      </c>
    </row>
    <row r="8392" spans="1:2" x14ac:dyDescent="0.25">
      <c r="A8392">
        <v>814557</v>
      </c>
      <c r="B8392">
        <v>75</v>
      </c>
    </row>
    <row r="8393" spans="1:2" x14ac:dyDescent="0.25">
      <c r="A8393">
        <v>814700</v>
      </c>
      <c r="B8393">
        <v>76</v>
      </c>
    </row>
    <row r="8394" spans="1:2" x14ac:dyDescent="0.25">
      <c r="A8394">
        <v>814702</v>
      </c>
      <c r="B8394">
        <v>76</v>
      </c>
    </row>
    <row r="8395" spans="1:2" x14ac:dyDescent="0.25">
      <c r="A8395">
        <v>814706</v>
      </c>
      <c r="B8395">
        <v>75</v>
      </c>
    </row>
    <row r="8396" spans="1:2" x14ac:dyDescent="0.25">
      <c r="A8396">
        <v>814710</v>
      </c>
      <c r="B8396">
        <v>73</v>
      </c>
    </row>
    <row r="8397" spans="1:2" x14ac:dyDescent="0.25">
      <c r="A8397">
        <v>814712</v>
      </c>
      <c r="B8397">
        <v>70</v>
      </c>
    </row>
    <row r="8398" spans="1:2" x14ac:dyDescent="0.25">
      <c r="A8398">
        <v>814715</v>
      </c>
      <c r="B8398">
        <v>73</v>
      </c>
    </row>
    <row r="8399" spans="1:2" x14ac:dyDescent="0.25">
      <c r="A8399">
        <v>814716</v>
      </c>
      <c r="B8399">
        <v>72</v>
      </c>
    </row>
    <row r="8400" spans="1:2" x14ac:dyDescent="0.25">
      <c r="A8400">
        <v>814720</v>
      </c>
      <c r="B8400">
        <v>70</v>
      </c>
    </row>
    <row r="8401" spans="1:2" x14ac:dyDescent="0.25">
      <c r="A8401">
        <v>814742</v>
      </c>
      <c r="B8401">
        <v>75</v>
      </c>
    </row>
    <row r="8402" spans="1:2" x14ac:dyDescent="0.25">
      <c r="A8402">
        <v>814759</v>
      </c>
      <c r="B8402">
        <v>72</v>
      </c>
    </row>
    <row r="8403" spans="1:2" x14ac:dyDescent="0.25">
      <c r="A8403">
        <v>814775</v>
      </c>
      <c r="B8403">
        <v>79</v>
      </c>
    </row>
    <row r="8404" spans="1:2" x14ac:dyDescent="0.25">
      <c r="A8404">
        <v>814778</v>
      </c>
      <c r="B8404">
        <v>76</v>
      </c>
    </row>
    <row r="8405" spans="1:2" x14ac:dyDescent="0.25">
      <c r="A8405">
        <v>814783</v>
      </c>
      <c r="B8405">
        <v>76</v>
      </c>
    </row>
    <row r="8406" spans="1:2" x14ac:dyDescent="0.25">
      <c r="A8406">
        <v>814787</v>
      </c>
      <c r="B8406">
        <v>74</v>
      </c>
    </row>
    <row r="8407" spans="1:2" x14ac:dyDescent="0.25">
      <c r="A8407">
        <v>814798</v>
      </c>
      <c r="B8407">
        <v>72</v>
      </c>
    </row>
    <row r="8408" spans="1:2" x14ac:dyDescent="0.25">
      <c r="A8408">
        <v>814803</v>
      </c>
      <c r="B8408">
        <v>73</v>
      </c>
    </row>
    <row r="8409" spans="1:2" x14ac:dyDescent="0.25">
      <c r="A8409">
        <v>814804</v>
      </c>
      <c r="B8409">
        <v>79</v>
      </c>
    </row>
    <row r="8410" spans="1:2" x14ac:dyDescent="0.25">
      <c r="A8410">
        <v>814810</v>
      </c>
      <c r="B8410">
        <v>77</v>
      </c>
    </row>
    <row r="8411" spans="1:2" x14ac:dyDescent="0.25">
      <c r="A8411">
        <v>814811</v>
      </c>
      <c r="B8411">
        <v>71</v>
      </c>
    </row>
    <row r="8412" spans="1:2" x14ac:dyDescent="0.25">
      <c r="A8412">
        <v>814813</v>
      </c>
      <c r="B8412">
        <v>72</v>
      </c>
    </row>
    <row r="8413" spans="1:2" x14ac:dyDescent="0.25">
      <c r="A8413">
        <v>814817</v>
      </c>
      <c r="B8413">
        <v>77</v>
      </c>
    </row>
    <row r="8414" spans="1:2" x14ac:dyDescent="0.25">
      <c r="A8414">
        <v>814818</v>
      </c>
      <c r="B8414">
        <v>73</v>
      </c>
    </row>
    <row r="8415" spans="1:2" x14ac:dyDescent="0.25">
      <c r="A8415">
        <v>814819</v>
      </c>
      <c r="B8415">
        <v>75</v>
      </c>
    </row>
    <row r="8416" spans="1:2" x14ac:dyDescent="0.25">
      <c r="A8416">
        <v>814823</v>
      </c>
      <c r="B8416">
        <v>75</v>
      </c>
    </row>
    <row r="8417" spans="1:2" x14ac:dyDescent="0.25">
      <c r="A8417">
        <v>814833</v>
      </c>
      <c r="B8417">
        <v>72</v>
      </c>
    </row>
    <row r="8418" spans="1:2" x14ac:dyDescent="0.25">
      <c r="A8418">
        <v>814834</v>
      </c>
      <c r="B8418">
        <v>74</v>
      </c>
    </row>
    <row r="8419" spans="1:2" x14ac:dyDescent="0.25">
      <c r="A8419">
        <v>814837</v>
      </c>
      <c r="B8419">
        <v>78</v>
      </c>
    </row>
    <row r="8420" spans="1:2" x14ac:dyDescent="0.25">
      <c r="A8420">
        <v>814840</v>
      </c>
      <c r="B8420">
        <v>71</v>
      </c>
    </row>
    <row r="8421" spans="1:2" x14ac:dyDescent="0.25">
      <c r="A8421">
        <v>814841</v>
      </c>
      <c r="B8421">
        <v>72</v>
      </c>
    </row>
    <row r="8422" spans="1:2" x14ac:dyDescent="0.25">
      <c r="A8422">
        <v>814843</v>
      </c>
      <c r="B8422">
        <v>74</v>
      </c>
    </row>
    <row r="8423" spans="1:2" x14ac:dyDescent="0.25">
      <c r="A8423">
        <v>814844</v>
      </c>
      <c r="B8423">
        <v>72</v>
      </c>
    </row>
    <row r="8424" spans="1:2" x14ac:dyDescent="0.25">
      <c r="A8424">
        <v>814847</v>
      </c>
      <c r="B8424">
        <v>75</v>
      </c>
    </row>
    <row r="8425" spans="1:2" x14ac:dyDescent="0.25">
      <c r="A8425">
        <v>814990</v>
      </c>
      <c r="B8425">
        <v>74</v>
      </c>
    </row>
    <row r="8426" spans="1:2" x14ac:dyDescent="0.25">
      <c r="A8426">
        <v>815012</v>
      </c>
      <c r="B8426">
        <v>73</v>
      </c>
    </row>
    <row r="8427" spans="1:2" x14ac:dyDescent="0.25">
      <c r="A8427">
        <v>815013</v>
      </c>
      <c r="B8427">
        <v>78</v>
      </c>
    </row>
    <row r="8428" spans="1:2" x14ac:dyDescent="0.25">
      <c r="A8428">
        <v>815015</v>
      </c>
      <c r="B8428">
        <v>75</v>
      </c>
    </row>
    <row r="8429" spans="1:2" x14ac:dyDescent="0.25">
      <c r="A8429">
        <v>815037</v>
      </c>
      <c r="B8429">
        <v>75</v>
      </c>
    </row>
    <row r="8430" spans="1:2" x14ac:dyDescent="0.25">
      <c r="A8430">
        <v>815038</v>
      </c>
      <c r="B8430">
        <v>74</v>
      </c>
    </row>
    <row r="8431" spans="1:2" x14ac:dyDescent="0.25">
      <c r="A8431">
        <v>815043</v>
      </c>
      <c r="B8431">
        <v>74</v>
      </c>
    </row>
    <row r="8432" spans="1:2" x14ac:dyDescent="0.25">
      <c r="A8432">
        <v>815045</v>
      </c>
      <c r="B8432">
        <v>75</v>
      </c>
    </row>
    <row r="8433" spans="1:2" x14ac:dyDescent="0.25">
      <c r="A8433">
        <v>815047</v>
      </c>
      <c r="B8433">
        <v>76</v>
      </c>
    </row>
    <row r="8434" spans="1:2" x14ac:dyDescent="0.25">
      <c r="A8434">
        <v>815048</v>
      </c>
      <c r="B8434">
        <v>74</v>
      </c>
    </row>
    <row r="8435" spans="1:2" x14ac:dyDescent="0.25">
      <c r="A8435">
        <v>815051</v>
      </c>
      <c r="B8435">
        <v>75</v>
      </c>
    </row>
    <row r="8436" spans="1:2" x14ac:dyDescent="0.25">
      <c r="A8436">
        <v>815052</v>
      </c>
      <c r="B8436">
        <v>72</v>
      </c>
    </row>
    <row r="8437" spans="1:2" x14ac:dyDescent="0.25">
      <c r="A8437">
        <v>815053</v>
      </c>
      <c r="B8437">
        <v>73</v>
      </c>
    </row>
    <row r="8438" spans="1:2" x14ac:dyDescent="0.25">
      <c r="A8438">
        <v>815057</v>
      </c>
      <c r="B8438">
        <v>69</v>
      </c>
    </row>
    <row r="8439" spans="1:2" x14ac:dyDescent="0.25">
      <c r="A8439">
        <v>815062</v>
      </c>
      <c r="B8439">
        <v>74</v>
      </c>
    </row>
    <row r="8440" spans="1:2" x14ac:dyDescent="0.25">
      <c r="A8440">
        <v>815063</v>
      </c>
      <c r="B8440">
        <v>78</v>
      </c>
    </row>
    <row r="8441" spans="1:2" x14ac:dyDescent="0.25">
      <c r="A8441">
        <v>815064</v>
      </c>
      <c r="B8441">
        <v>79</v>
      </c>
    </row>
    <row r="8442" spans="1:2" x14ac:dyDescent="0.25">
      <c r="A8442">
        <v>815065</v>
      </c>
      <c r="B8442">
        <v>79</v>
      </c>
    </row>
    <row r="8443" spans="1:2" x14ac:dyDescent="0.25">
      <c r="A8443">
        <v>815066</v>
      </c>
      <c r="B8443">
        <v>73</v>
      </c>
    </row>
    <row r="8444" spans="1:2" x14ac:dyDescent="0.25">
      <c r="A8444">
        <v>815068</v>
      </c>
      <c r="B8444">
        <v>75</v>
      </c>
    </row>
    <row r="8445" spans="1:2" x14ac:dyDescent="0.25">
      <c r="A8445">
        <v>815069</v>
      </c>
      <c r="B8445">
        <v>73</v>
      </c>
    </row>
    <row r="8446" spans="1:2" x14ac:dyDescent="0.25">
      <c r="A8446">
        <v>815071</v>
      </c>
      <c r="B8446">
        <v>76</v>
      </c>
    </row>
    <row r="8447" spans="1:2" x14ac:dyDescent="0.25">
      <c r="A8447">
        <v>815073</v>
      </c>
      <c r="B8447">
        <v>74</v>
      </c>
    </row>
    <row r="8448" spans="1:2" x14ac:dyDescent="0.25">
      <c r="A8448">
        <v>815076</v>
      </c>
      <c r="B8448">
        <v>76</v>
      </c>
    </row>
    <row r="8449" spans="1:2" x14ac:dyDescent="0.25">
      <c r="A8449">
        <v>815077</v>
      </c>
      <c r="B8449">
        <v>74</v>
      </c>
    </row>
    <row r="8450" spans="1:2" x14ac:dyDescent="0.25">
      <c r="A8450">
        <v>815079</v>
      </c>
      <c r="B8450">
        <v>76</v>
      </c>
    </row>
    <row r="8451" spans="1:2" x14ac:dyDescent="0.25">
      <c r="A8451">
        <v>815080</v>
      </c>
      <c r="B8451">
        <v>76</v>
      </c>
    </row>
    <row r="8452" spans="1:2" x14ac:dyDescent="0.25">
      <c r="A8452">
        <v>815081</v>
      </c>
      <c r="B8452">
        <v>76</v>
      </c>
    </row>
    <row r="8453" spans="1:2" x14ac:dyDescent="0.25">
      <c r="A8453">
        <v>815083</v>
      </c>
      <c r="B8453">
        <v>74</v>
      </c>
    </row>
    <row r="8454" spans="1:2" x14ac:dyDescent="0.25">
      <c r="A8454">
        <v>815084</v>
      </c>
      <c r="B8454">
        <v>71</v>
      </c>
    </row>
    <row r="8455" spans="1:2" x14ac:dyDescent="0.25">
      <c r="A8455">
        <v>815085</v>
      </c>
      <c r="B8455">
        <v>74</v>
      </c>
    </row>
    <row r="8456" spans="1:2" x14ac:dyDescent="0.25">
      <c r="A8456">
        <v>815086</v>
      </c>
      <c r="B8456">
        <v>75</v>
      </c>
    </row>
    <row r="8457" spans="1:2" x14ac:dyDescent="0.25">
      <c r="A8457">
        <v>815088</v>
      </c>
      <c r="B8457">
        <v>74</v>
      </c>
    </row>
    <row r="8458" spans="1:2" x14ac:dyDescent="0.25">
      <c r="A8458">
        <v>815090</v>
      </c>
      <c r="B8458">
        <v>73</v>
      </c>
    </row>
    <row r="8459" spans="1:2" x14ac:dyDescent="0.25">
      <c r="A8459">
        <v>815095</v>
      </c>
      <c r="B8459">
        <v>74</v>
      </c>
    </row>
    <row r="8460" spans="1:2" x14ac:dyDescent="0.25">
      <c r="A8460">
        <v>815106</v>
      </c>
      <c r="B8460">
        <v>72</v>
      </c>
    </row>
    <row r="8461" spans="1:2" x14ac:dyDescent="0.25">
      <c r="A8461">
        <v>815109</v>
      </c>
      <c r="B8461">
        <v>75</v>
      </c>
    </row>
    <row r="8462" spans="1:2" x14ac:dyDescent="0.25">
      <c r="A8462">
        <v>815110</v>
      </c>
      <c r="B8462">
        <v>76</v>
      </c>
    </row>
    <row r="8463" spans="1:2" x14ac:dyDescent="0.25">
      <c r="A8463">
        <v>815111</v>
      </c>
      <c r="B8463">
        <v>75</v>
      </c>
    </row>
    <row r="8464" spans="1:2" x14ac:dyDescent="0.25">
      <c r="A8464">
        <v>815113</v>
      </c>
      <c r="B8464">
        <v>79</v>
      </c>
    </row>
    <row r="8465" spans="1:2" x14ac:dyDescent="0.25">
      <c r="A8465">
        <v>815114</v>
      </c>
      <c r="B8465">
        <v>72</v>
      </c>
    </row>
    <row r="8466" spans="1:2" x14ac:dyDescent="0.25">
      <c r="A8466">
        <v>815115</v>
      </c>
      <c r="B8466">
        <v>72</v>
      </c>
    </row>
    <row r="8467" spans="1:2" x14ac:dyDescent="0.25">
      <c r="A8467">
        <v>815116</v>
      </c>
      <c r="B8467">
        <v>78</v>
      </c>
    </row>
    <row r="8468" spans="1:2" x14ac:dyDescent="0.25">
      <c r="A8468">
        <v>815117</v>
      </c>
      <c r="B8468">
        <v>73</v>
      </c>
    </row>
    <row r="8469" spans="1:2" x14ac:dyDescent="0.25">
      <c r="A8469">
        <v>815119</v>
      </c>
      <c r="B8469">
        <v>77</v>
      </c>
    </row>
    <row r="8470" spans="1:2" x14ac:dyDescent="0.25">
      <c r="A8470">
        <v>815120</v>
      </c>
      <c r="B8470">
        <v>76</v>
      </c>
    </row>
    <row r="8471" spans="1:2" x14ac:dyDescent="0.25">
      <c r="A8471">
        <v>815122</v>
      </c>
      <c r="B8471">
        <v>72</v>
      </c>
    </row>
    <row r="8472" spans="1:2" x14ac:dyDescent="0.25">
      <c r="A8472">
        <v>815123</v>
      </c>
      <c r="B8472">
        <v>73</v>
      </c>
    </row>
    <row r="8473" spans="1:2" x14ac:dyDescent="0.25">
      <c r="A8473">
        <v>815124</v>
      </c>
      <c r="B8473">
        <v>77</v>
      </c>
    </row>
    <row r="8474" spans="1:2" x14ac:dyDescent="0.25">
      <c r="A8474">
        <v>815125</v>
      </c>
      <c r="B8474">
        <v>76</v>
      </c>
    </row>
    <row r="8475" spans="1:2" x14ac:dyDescent="0.25">
      <c r="A8475">
        <v>815127</v>
      </c>
      <c r="B8475">
        <v>76</v>
      </c>
    </row>
    <row r="8476" spans="1:2" x14ac:dyDescent="0.25">
      <c r="A8476">
        <v>815128</v>
      </c>
      <c r="B8476">
        <v>73</v>
      </c>
    </row>
    <row r="8477" spans="1:2" x14ac:dyDescent="0.25">
      <c r="A8477">
        <v>815132</v>
      </c>
      <c r="B8477">
        <v>77</v>
      </c>
    </row>
    <row r="8478" spans="1:2" x14ac:dyDescent="0.25">
      <c r="A8478">
        <v>815135</v>
      </c>
      <c r="B8478">
        <v>72</v>
      </c>
    </row>
    <row r="8479" spans="1:2" x14ac:dyDescent="0.25">
      <c r="A8479">
        <v>815136</v>
      </c>
      <c r="B8479">
        <v>73</v>
      </c>
    </row>
    <row r="8480" spans="1:2" x14ac:dyDescent="0.25">
      <c r="A8480">
        <v>815137</v>
      </c>
      <c r="B8480">
        <v>76</v>
      </c>
    </row>
    <row r="8481" spans="1:2" x14ac:dyDescent="0.25">
      <c r="A8481">
        <v>815145</v>
      </c>
      <c r="B8481">
        <v>75</v>
      </c>
    </row>
    <row r="8482" spans="1:2" x14ac:dyDescent="0.25">
      <c r="A8482">
        <v>815148</v>
      </c>
      <c r="B8482">
        <v>75</v>
      </c>
    </row>
    <row r="8483" spans="1:2" x14ac:dyDescent="0.25">
      <c r="A8483">
        <v>815152</v>
      </c>
      <c r="B8483">
        <v>73</v>
      </c>
    </row>
    <row r="8484" spans="1:2" x14ac:dyDescent="0.25">
      <c r="A8484">
        <v>815165</v>
      </c>
      <c r="B8484">
        <v>76</v>
      </c>
    </row>
    <row r="8485" spans="1:2" x14ac:dyDescent="0.25">
      <c r="A8485">
        <v>815166</v>
      </c>
      <c r="B8485">
        <v>72</v>
      </c>
    </row>
    <row r="8486" spans="1:2" x14ac:dyDescent="0.25">
      <c r="A8486">
        <v>815167</v>
      </c>
      <c r="B8486">
        <v>72</v>
      </c>
    </row>
    <row r="8487" spans="1:2" x14ac:dyDescent="0.25">
      <c r="A8487">
        <v>815168</v>
      </c>
      <c r="B8487">
        <v>73</v>
      </c>
    </row>
    <row r="8488" spans="1:2" x14ac:dyDescent="0.25">
      <c r="A8488">
        <v>815169</v>
      </c>
      <c r="B8488">
        <v>77</v>
      </c>
    </row>
    <row r="8489" spans="1:2" x14ac:dyDescent="0.25">
      <c r="A8489">
        <v>815170</v>
      </c>
      <c r="B8489">
        <v>74</v>
      </c>
    </row>
    <row r="8490" spans="1:2" x14ac:dyDescent="0.25">
      <c r="A8490">
        <v>815171</v>
      </c>
      <c r="B8490">
        <v>77</v>
      </c>
    </row>
    <row r="8491" spans="1:2" x14ac:dyDescent="0.25">
      <c r="A8491">
        <v>815172</v>
      </c>
      <c r="B8491">
        <v>72</v>
      </c>
    </row>
    <row r="8492" spans="1:2" x14ac:dyDescent="0.25">
      <c r="A8492">
        <v>815176</v>
      </c>
      <c r="B8492">
        <v>72</v>
      </c>
    </row>
    <row r="8493" spans="1:2" x14ac:dyDescent="0.25">
      <c r="A8493">
        <v>815180</v>
      </c>
      <c r="B8493">
        <v>67</v>
      </c>
    </row>
    <row r="8494" spans="1:2" x14ac:dyDescent="0.25">
      <c r="A8494">
        <v>815183</v>
      </c>
      <c r="B8494">
        <v>74</v>
      </c>
    </row>
    <row r="8495" spans="1:2" x14ac:dyDescent="0.25">
      <c r="A8495">
        <v>815184</v>
      </c>
      <c r="B8495">
        <v>72</v>
      </c>
    </row>
    <row r="8496" spans="1:2" x14ac:dyDescent="0.25">
      <c r="A8496">
        <v>815190</v>
      </c>
      <c r="B8496">
        <v>73</v>
      </c>
    </row>
    <row r="8497" spans="1:2" x14ac:dyDescent="0.25">
      <c r="A8497">
        <v>815194</v>
      </c>
      <c r="B8497">
        <v>71</v>
      </c>
    </row>
    <row r="8498" spans="1:2" x14ac:dyDescent="0.25">
      <c r="A8498">
        <v>815196</v>
      </c>
      <c r="B8498">
        <v>72</v>
      </c>
    </row>
    <row r="8499" spans="1:2" x14ac:dyDescent="0.25">
      <c r="A8499">
        <v>815197</v>
      </c>
      <c r="B8499">
        <v>71</v>
      </c>
    </row>
    <row r="8500" spans="1:2" x14ac:dyDescent="0.25">
      <c r="A8500">
        <v>815199</v>
      </c>
      <c r="B8500">
        <v>74</v>
      </c>
    </row>
    <row r="8501" spans="1:2" x14ac:dyDescent="0.25">
      <c r="A8501">
        <v>815200</v>
      </c>
      <c r="B8501">
        <v>76</v>
      </c>
    </row>
    <row r="8502" spans="1:2" x14ac:dyDescent="0.25">
      <c r="A8502">
        <v>815202</v>
      </c>
      <c r="B8502">
        <v>74</v>
      </c>
    </row>
    <row r="8503" spans="1:2" x14ac:dyDescent="0.25">
      <c r="A8503">
        <v>815203</v>
      </c>
      <c r="B8503">
        <v>73</v>
      </c>
    </row>
    <row r="8504" spans="1:2" x14ac:dyDescent="0.25">
      <c r="A8504">
        <v>815205</v>
      </c>
      <c r="B8504">
        <v>72</v>
      </c>
    </row>
    <row r="8505" spans="1:2" x14ac:dyDescent="0.25">
      <c r="A8505">
        <v>815206</v>
      </c>
      <c r="B8505">
        <v>74</v>
      </c>
    </row>
    <row r="8506" spans="1:2" x14ac:dyDescent="0.25">
      <c r="A8506">
        <v>815210</v>
      </c>
      <c r="B8506">
        <v>71</v>
      </c>
    </row>
    <row r="8507" spans="1:2" x14ac:dyDescent="0.25">
      <c r="A8507">
        <v>815211</v>
      </c>
      <c r="B8507">
        <v>73</v>
      </c>
    </row>
    <row r="8508" spans="1:2" x14ac:dyDescent="0.25">
      <c r="A8508">
        <v>815212</v>
      </c>
      <c r="B8508">
        <v>73</v>
      </c>
    </row>
    <row r="8509" spans="1:2" x14ac:dyDescent="0.25">
      <c r="A8509">
        <v>815214</v>
      </c>
      <c r="B8509">
        <v>71</v>
      </c>
    </row>
    <row r="8510" spans="1:2" x14ac:dyDescent="0.25">
      <c r="A8510">
        <v>815215</v>
      </c>
      <c r="B8510">
        <v>70</v>
      </c>
    </row>
    <row r="8511" spans="1:2" x14ac:dyDescent="0.25">
      <c r="A8511">
        <v>815216</v>
      </c>
      <c r="B8511">
        <v>75</v>
      </c>
    </row>
    <row r="8512" spans="1:2" x14ac:dyDescent="0.25">
      <c r="A8512">
        <v>815217</v>
      </c>
      <c r="B8512">
        <v>75</v>
      </c>
    </row>
    <row r="8513" spans="1:2" x14ac:dyDescent="0.25">
      <c r="A8513">
        <v>815218</v>
      </c>
      <c r="B8513">
        <v>79</v>
      </c>
    </row>
    <row r="8514" spans="1:2" x14ac:dyDescent="0.25">
      <c r="A8514">
        <v>815219</v>
      </c>
      <c r="B8514">
        <v>72</v>
      </c>
    </row>
    <row r="8515" spans="1:2" x14ac:dyDescent="0.25">
      <c r="A8515">
        <v>815221</v>
      </c>
      <c r="B8515">
        <v>74</v>
      </c>
    </row>
    <row r="8516" spans="1:2" x14ac:dyDescent="0.25">
      <c r="A8516">
        <v>815222</v>
      </c>
      <c r="B8516">
        <v>69</v>
      </c>
    </row>
    <row r="8517" spans="1:2" x14ac:dyDescent="0.25">
      <c r="A8517">
        <v>815223</v>
      </c>
      <c r="B8517">
        <v>76</v>
      </c>
    </row>
    <row r="8518" spans="1:2" x14ac:dyDescent="0.25">
      <c r="A8518">
        <v>815224</v>
      </c>
      <c r="B8518">
        <v>75</v>
      </c>
    </row>
    <row r="8519" spans="1:2" x14ac:dyDescent="0.25">
      <c r="A8519">
        <v>815225</v>
      </c>
      <c r="B8519">
        <v>75</v>
      </c>
    </row>
    <row r="8520" spans="1:2" x14ac:dyDescent="0.25">
      <c r="A8520">
        <v>815233</v>
      </c>
      <c r="B8520">
        <v>80</v>
      </c>
    </row>
    <row r="8521" spans="1:2" x14ac:dyDescent="0.25">
      <c r="A8521">
        <v>815234</v>
      </c>
      <c r="B8521">
        <v>72</v>
      </c>
    </row>
    <row r="8522" spans="1:2" x14ac:dyDescent="0.25">
      <c r="A8522">
        <v>815235</v>
      </c>
      <c r="B8522">
        <v>70</v>
      </c>
    </row>
    <row r="8523" spans="1:2" x14ac:dyDescent="0.25">
      <c r="A8523">
        <v>815236</v>
      </c>
      <c r="B8523">
        <v>76</v>
      </c>
    </row>
    <row r="8524" spans="1:2" x14ac:dyDescent="0.25">
      <c r="A8524">
        <v>815237</v>
      </c>
      <c r="B8524">
        <v>76</v>
      </c>
    </row>
    <row r="8525" spans="1:2" x14ac:dyDescent="0.25">
      <c r="A8525">
        <v>815238</v>
      </c>
      <c r="B8525">
        <v>73</v>
      </c>
    </row>
    <row r="8526" spans="1:2" x14ac:dyDescent="0.25">
      <c r="A8526">
        <v>815243</v>
      </c>
      <c r="B8526">
        <v>77</v>
      </c>
    </row>
    <row r="8527" spans="1:2" x14ac:dyDescent="0.25">
      <c r="A8527">
        <v>815244</v>
      </c>
      <c r="B8527">
        <v>72</v>
      </c>
    </row>
    <row r="8528" spans="1:2" x14ac:dyDescent="0.25">
      <c r="A8528">
        <v>815246</v>
      </c>
      <c r="B8528">
        <v>77</v>
      </c>
    </row>
    <row r="8529" spans="1:2" x14ac:dyDescent="0.25">
      <c r="A8529">
        <v>815250</v>
      </c>
      <c r="B8529">
        <v>74</v>
      </c>
    </row>
    <row r="8530" spans="1:2" x14ac:dyDescent="0.25">
      <c r="A8530">
        <v>815255</v>
      </c>
      <c r="B8530">
        <v>77</v>
      </c>
    </row>
    <row r="8531" spans="1:2" x14ac:dyDescent="0.25">
      <c r="A8531">
        <v>815256</v>
      </c>
      <c r="B8531">
        <v>72</v>
      </c>
    </row>
    <row r="8532" spans="1:2" x14ac:dyDescent="0.25">
      <c r="A8532">
        <v>815258</v>
      </c>
      <c r="B8532">
        <v>78</v>
      </c>
    </row>
    <row r="8533" spans="1:2" x14ac:dyDescent="0.25">
      <c r="A8533">
        <v>815260</v>
      </c>
      <c r="B8533">
        <v>76</v>
      </c>
    </row>
    <row r="8534" spans="1:2" x14ac:dyDescent="0.25">
      <c r="A8534">
        <v>815262</v>
      </c>
      <c r="B8534">
        <v>72</v>
      </c>
    </row>
    <row r="8535" spans="1:2" x14ac:dyDescent="0.25">
      <c r="A8535">
        <v>815263</v>
      </c>
      <c r="B8535">
        <v>73</v>
      </c>
    </row>
    <row r="8536" spans="1:2" x14ac:dyDescent="0.25">
      <c r="A8536">
        <v>815265</v>
      </c>
      <c r="B8536">
        <v>73</v>
      </c>
    </row>
    <row r="8537" spans="1:2" x14ac:dyDescent="0.25">
      <c r="A8537">
        <v>815273</v>
      </c>
      <c r="B8537">
        <v>72</v>
      </c>
    </row>
    <row r="8538" spans="1:2" x14ac:dyDescent="0.25">
      <c r="A8538">
        <v>815274</v>
      </c>
      <c r="B8538">
        <v>72</v>
      </c>
    </row>
    <row r="8539" spans="1:2" x14ac:dyDescent="0.25">
      <c r="A8539">
        <v>815275</v>
      </c>
      <c r="B8539">
        <v>76</v>
      </c>
    </row>
    <row r="8540" spans="1:2" x14ac:dyDescent="0.25">
      <c r="A8540">
        <v>815276</v>
      </c>
      <c r="B8540">
        <v>76</v>
      </c>
    </row>
    <row r="8541" spans="1:2" x14ac:dyDescent="0.25">
      <c r="A8541">
        <v>815278</v>
      </c>
      <c r="B8541">
        <v>71</v>
      </c>
    </row>
    <row r="8542" spans="1:2" x14ac:dyDescent="0.25">
      <c r="A8542">
        <v>815279</v>
      </c>
      <c r="B8542">
        <v>72</v>
      </c>
    </row>
    <row r="8543" spans="1:2" x14ac:dyDescent="0.25">
      <c r="A8543">
        <v>815280</v>
      </c>
      <c r="B8543">
        <v>71</v>
      </c>
    </row>
    <row r="8544" spans="1:2" x14ac:dyDescent="0.25">
      <c r="A8544">
        <v>815285</v>
      </c>
      <c r="B8544">
        <v>71</v>
      </c>
    </row>
    <row r="8545" spans="1:2" x14ac:dyDescent="0.25">
      <c r="A8545">
        <v>815287</v>
      </c>
      <c r="B8545">
        <v>68</v>
      </c>
    </row>
    <row r="8546" spans="1:2" x14ac:dyDescent="0.25">
      <c r="A8546">
        <v>815291</v>
      </c>
      <c r="B8546">
        <v>75</v>
      </c>
    </row>
    <row r="8547" spans="1:2" x14ac:dyDescent="0.25">
      <c r="A8547">
        <v>815292</v>
      </c>
      <c r="B8547">
        <v>74</v>
      </c>
    </row>
    <row r="8548" spans="1:2" x14ac:dyDescent="0.25">
      <c r="A8548">
        <v>815294</v>
      </c>
      <c r="B8548">
        <v>74</v>
      </c>
    </row>
    <row r="8549" spans="1:2" x14ac:dyDescent="0.25">
      <c r="A8549">
        <v>815298</v>
      </c>
      <c r="B8549">
        <v>76</v>
      </c>
    </row>
    <row r="8550" spans="1:2" x14ac:dyDescent="0.25">
      <c r="A8550">
        <v>815300</v>
      </c>
      <c r="B8550">
        <v>72</v>
      </c>
    </row>
    <row r="8551" spans="1:2" x14ac:dyDescent="0.25">
      <c r="A8551">
        <v>815301</v>
      </c>
      <c r="B8551">
        <v>74</v>
      </c>
    </row>
    <row r="8552" spans="1:2" x14ac:dyDescent="0.25">
      <c r="A8552">
        <v>815305</v>
      </c>
      <c r="B8552">
        <v>76</v>
      </c>
    </row>
    <row r="8553" spans="1:2" x14ac:dyDescent="0.25">
      <c r="A8553">
        <v>815308</v>
      </c>
      <c r="B8553">
        <v>75</v>
      </c>
    </row>
    <row r="8554" spans="1:2" x14ac:dyDescent="0.25">
      <c r="A8554">
        <v>815309</v>
      </c>
      <c r="B8554">
        <v>75</v>
      </c>
    </row>
    <row r="8555" spans="1:2" x14ac:dyDescent="0.25">
      <c r="A8555">
        <v>815311</v>
      </c>
      <c r="B8555">
        <v>75</v>
      </c>
    </row>
    <row r="8556" spans="1:2" x14ac:dyDescent="0.25">
      <c r="A8556">
        <v>815312</v>
      </c>
      <c r="B8556">
        <v>70</v>
      </c>
    </row>
    <row r="8557" spans="1:2" x14ac:dyDescent="0.25">
      <c r="A8557">
        <v>815317</v>
      </c>
      <c r="B8557">
        <v>70</v>
      </c>
    </row>
    <row r="8558" spans="1:2" x14ac:dyDescent="0.25">
      <c r="A8558">
        <v>815318</v>
      </c>
      <c r="B8558">
        <v>75</v>
      </c>
    </row>
    <row r="8559" spans="1:2" x14ac:dyDescent="0.25">
      <c r="A8559">
        <v>815320</v>
      </c>
      <c r="B8559">
        <v>74</v>
      </c>
    </row>
    <row r="8560" spans="1:2" x14ac:dyDescent="0.25">
      <c r="A8560">
        <v>815322</v>
      </c>
      <c r="B8560">
        <v>73</v>
      </c>
    </row>
    <row r="8561" spans="1:2" x14ac:dyDescent="0.25">
      <c r="A8561">
        <v>815326</v>
      </c>
      <c r="B8561">
        <v>74</v>
      </c>
    </row>
    <row r="8562" spans="1:2" x14ac:dyDescent="0.25">
      <c r="A8562">
        <v>815329</v>
      </c>
      <c r="B8562">
        <v>76</v>
      </c>
    </row>
    <row r="8563" spans="1:2" x14ac:dyDescent="0.25">
      <c r="A8563">
        <v>815332</v>
      </c>
      <c r="B8563">
        <v>72</v>
      </c>
    </row>
    <row r="8564" spans="1:2" x14ac:dyDescent="0.25">
      <c r="A8564">
        <v>815333</v>
      </c>
      <c r="B8564">
        <v>76</v>
      </c>
    </row>
    <row r="8565" spans="1:2" x14ac:dyDescent="0.25">
      <c r="A8565">
        <v>815335</v>
      </c>
      <c r="B8565">
        <v>76</v>
      </c>
    </row>
    <row r="8566" spans="1:2" x14ac:dyDescent="0.25">
      <c r="A8566">
        <v>815336</v>
      </c>
      <c r="B8566">
        <v>71</v>
      </c>
    </row>
    <row r="8567" spans="1:2" x14ac:dyDescent="0.25">
      <c r="A8567">
        <v>815341</v>
      </c>
      <c r="B8567">
        <v>74</v>
      </c>
    </row>
    <row r="8568" spans="1:2" x14ac:dyDescent="0.25">
      <c r="A8568">
        <v>815373</v>
      </c>
      <c r="B8568">
        <v>76</v>
      </c>
    </row>
    <row r="8569" spans="1:2" x14ac:dyDescent="0.25">
      <c r="A8569">
        <v>815383</v>
      </c>
      <c r="B8569">
        <v>76</v>
      </c>
    </row>
    <row r="8570" spans="1:2" x14ac:dyDescent="0.25">
      <c r="A8570">
        <v>815388</v>
      </c>
      <c r="B8570">
        <v>74</v>
      </c>
    </row>
    <row r="8571" spans="1:2" x14ac:dyDescent="0.25">
      <c r="A8571">
        <v>815410</v>
      </c>
      <c r="B8571">
        <v>74</v>
      </c>
    </row>
    <row r="8572" spans="1:2" x14ac:dyDescent="0.25">
      <c r="A8572">
        <v>815434</v>
      </c>
      <c r="B8572">
        <v>70</v>
      </c>
    </row>
    <row r="8573" spans="1:2" x14ac:dyDescent="0.25">
      <c r="A8573">
        <v>815435</v>
      </c>
      <c r="B8573">
        <v>71</v>
      </c>
    </row>
    <row r="8574" spans="1:2" x14ac:dyDescent="0.25">
      <c r="A8574">
        <v>815436</v>
      </c>
      <c r="B8574">
        <v>73</v>
      </c>
    </row>
    <row r="8575" spans="1:2" x14ac:dyDescent="0.25">
      <c r="A8575">
        <v>815437</v>
      </c>
      <c r="B8575">
        <v>74</v>
      </c>
    </row>
    <row r="8576" spans="1:2" x14ac:dyDescent="0.25">
      <c r="A8576">
        <v>815439</v>
      </c>
      <c r="B8576">
        <v>75</v>
      </c>
    </row>
    <row r="8577" spans="1:2" x14ac:dyDescent="0.25">
      <c r="A8577">
        <v>815440</v>
      </c>
      <c r="B8577">
        <v>71</v>
      </c>
    </row>
    <row r="8578" spans="1:2" x14ac:dyDescent="0.25">
      <c r="A8578">
        <v>815441</v>
      </c>
      <c r="B8578">
        <v>74</v>
      </c>
    </row>
    <row r="8579" spans="1:2" x14ac:dyDescent="0.25">
      <c r="A8579">
        <v>815443</v>
      </c>
      <c r="B8579">
        <v>76</v>
      </c>
    </row>
    <row r="8580" spans="1:2" x14ac:dyDescent="0.25">
      <c r="A8580">
        <v>815444</v>
      </c>
      <c r="B8580">
        <v>76</v>
      </c>
    </row>
    <row r="8581" spans="1:2" x14ac:dyDescent="0.25">
      <c r="A8581">
        <v>815445</v>
      </c>
      <c r="B8581">
        <v>77</v>
      </c>
    </row>
    <row r="8582" spans="1:2" x14ac:dyDescent="0.25">
      <c r="A8582">
        <v>815448</v>
      </c>
      <c r="B8582">
        <v>71</v>
      </c>
    </row>
    <row r="8583" spans="1:2" x14ac:dyDescent="0.25">
      <c r="A8583">
        <v>815452</v>
      </c>
      <c r="B8583">
        <v>69</v>
      </c>
    </row>
    <row r="8584" spans="1:2" x14ac:dyDescent="0.25">
      <c r="A8584">
        <v>815453</v>
      </c>
      <c r="B8584">
        <v>71</v>
      </c>
    </row>
    <row r="8585" spans="1:2" x14ac:dyDescent="0.25">
      <c r="A8585">
        <v>815454</v>
      </c>
      <c r="B8585">
        <v>77</v>
      </c>
    </row>
    <row r="8586" spans="1:2" x14ac:dyDescent="0.25">
      <c r="A8586">
        <v>815456</v>
      </c>
      <c r="B8586">
        <v>76</v>
      </c>
    </row>
    <row r="8587" spans="1:2" x14ac:dyDescent="0.25">
      <c r="A8587">
        <v>815457</v>
      </c>
      <c r="B8587">
        <v>74</v>
      </c>
    </row>
    <row r="8588" spans="1:2" x14ac:dyDescent="0.25">
      <c r="A8588">
        <v>815458</v>
      </c>
      <c r="B8588">
        <v>74</v>
      </c>
    </row>
    <row r="8589" spans="1:2" x14ac:dyDescent="0.25">
      <c r="A8589">
        <v>815461</v>
      </c>
      <c r="B8589">
        <v>74</v>
      </c>
    </row>
    <row r="8590" spans="1:2" x14ac:dyDescent="0.25">
      <c r="A8590">
        <v>815462</v>
      </c>
      <c r="B8590">
        <v>71</v>
      </c>
    </row>
    <row r="8591" spans="1:2" x14ac:dyDescent="0.25">
      <c r="A8591">
        <v>815465</v>
      </c>
      <c r="B8591">
        <v>71</v>
      </c>
    </row>
    <row r="8592" spans="1:2" x14ac:dyDescent="0.25">
      <c r="A8592">
        <v>815466</v>
      </c>
      <c r="B8592">
        <v>70</v>
      </c>
    </row>
    <row r="8593" spans="1:2" x14ac:dyDescent="0.25">
      <c r="A8593">
        <v>815467</v>
      </c>
      <c r="B8593">
        <v>74</v>
      </c>
    </row>
    <row r="8594" spans="1:2" x14ac:dyDescent="0.25">
      <c r="A8594">
        <v>815472</v>
      </c>
      <c r="B8594">
        <v>70</v>
      </c>
    </row>
    <row r="8595" spans="1:2" x14ac:dyDescent="0.25">
      <c r="A8595">
        <v>815473</v>
      </c>
      <c r="B8595">
        <v>73</v>
      </c>
    </row>
    <row r="8596" spans="1:2" x14ac:dyDescent="0.25">
      <c r="A8596">
        <v>815503</v>
      </c>
      <c r="B8596">
        <v>74</v>
      </c>
    </row>
    <row r="8597" spans="1:2" x14ac:dyDescent="0.25">
      <c r="A8597">
        <v>815512</v>
      </c>
      <c r="B8597">
        <v>73</v>
      </c>
    </row>
    <row r="8598" spans="1:2" x14ac:dyDescent="0.25">
      <c r="A8598">
        <v>815513</v>
      </c>
      <c r="B8598">
        <v>75</v>
      </c>
    </row>
    <row r="8599" spans="1:2" x14ac:dyDescent="0.25">
      <c r="A8599">
        <v>815525</v>
      </c>
      <c r="B8599">
        <v>77</v>
      </c>
    </row>
    <row r="8600" spans="1:2" x14ac:dyDescent="0.25">
      <c r="A8600">
        <v>815541</v>
      </c>
      <c r="B8600">
        <v>74</v>
      </c>
    </row>
    <row r="8601" spans="1:2" x14ac:dyDescent="0.25">
      <c r="A8601">
        <v>815546</v>
      </c>
      <c r="B8601">
        <v>73</v>
      </c>
    </row>
    <row r="8602" spans="1:2" x14ac:dyDescent="0.25">
      <c r="A8602">
        <v>815564</v>
      </c>
      <c r="B8602">
        <v>73</v>
      </c>
    </row>
    <row r="8603" spans="1:2" x14ac:dyDescent="0.25">
      <c r="A8603">
        <v>815566</v>
      </c>
      <c r="B8603">
        <v>72</v>
      </c>
    </row>
    <row r="8604" spans="1:2" x14ac:dyDescent="0.25">
      <c r="A8604">
        <v>815570</v>
      </c>
      <c r="B8604">
        <v>76</v>
      </c>
    </row>
    <row r="8605" spans="1:2" x14ac:dyDescent="0.25">
      <c r="A8605">
        <v>815574</v>
      </c>
      <c r="B8605">
        <v>72</v>
      </c>
    </row>
    <row r="8606" spans="1:2" x14ac:dyDescent="0.25">
      <c r="A8606">
        <v>815576</v>
      </c>
      <c r="B8606">
        <v>73</v>
      </c>
    </row>
    <row r="8607" spans="1:2" x14ac:dyDescent="0.25">
      <c r="A8607">
        <v>815577</v>
      </c>
      <c r="B8607">
        <v>70</v>
      </c>
    </row>
    <row r="8608" spans="1:2" x14ac:dyDescent="0.25">
      <c r="A8608">
        <v>815580</v>
      </c>
      <c r="B8608">
        <v>74</v>
      </c>
    </row>
    <row r="8609" spans="1:2" x14ac:dyDescent="0.25">
      <c r="A8609">
        <v>815586</v>
      </c>
      <c r="B8609">
        <v>73</v>
      </c>
    </row>
    <row r="8610" spans="1:2" x14ac:dyDescent="0.25">
      <c r="A8610">
        <v>815587</v>
      </c>
      <c r="B8610">
        <v>73</v>
      </c>
    </row>
    <row r="8611" spans="1:2" x14ac:dyDescent="0.25">
      <c r="A8611">
        <v>815588</v>
      </c>
      <c r="B8611">
        <v>74</v>
      </c>
    </row>
    <row r="8612" spans="1:2" x14ac:dyDescent="0.25">
      <c r="A8612">
        <v>815590</v>
      </c>
      <c r="B8612">
        <v>74</v>
      </c>
    </row>
    <row r="8613" spans="1:2" x14ac:dyDescent="0.25">
      <c r="A8613">
        <v>815594</v>
      </c>
      <c r="B8613">
        <v>77</v>
      </c>
    </row>
    <row r="8614" spans="1:2" x14ac:dyDescent="0.25">
      <c r="A8614">
        <v>815596</v>
      </c>
      <c r="B8614">
        <v>74</v>
      </c>
    </row>
    <row r="8615" spans="1:2" x14ac:dyDescent="0.25">
      <c r="A8615">
        <v>815602</v>
      </c>
      <c r="B8615">
        <v>73</v>
      </c>
    </row>
    <row r="8616" spans="1:2" x14ac:dyDescent="0.25">
      <c r="A8616">
        <v>815612</v>
      </c>
      <c r="B8616">
        <v>70</v>
      </c>
    </row>
    <row r="8617" spans="1:2" x14ac:dyDescent="0.25">
      <c r="A8617">
        <v>815613</v>
      </c>
      <c r="B8617">
        <v>73</v>
      </c>
    </row>
    <row r="8618" spans="1:2" x14ac:dyDescent="0.25">
      <c r="A8618">
        <v>815614</v>
      </c>
      <c r="B8618">
        <v>75</v>
      </c>
    </row>
    <row r="8619" spans="1:2" x14ac:dyDescent="0.25">
      <c r="A8619">
        <v>815616</v>
      </c>
      <c r="B8619">
        <v>78</v>
      </c>
    </row>
    <row r="8620" spans="1:2" x14ac:dyDescent="0.25">
      <c r="A8620">
        <v>815620</v>
      </c>
      <c r="B8620">
        <v>72</v>
      </c>
    </row>
    <row r="8621" spans="1:2" x14ac:dyDescent="0.25">
      <c r="A8621">
        <v>815621</v>
      </c>
      <c r="B8621">
        <v>72</v>
      </c>
    </row>
    <row r="8622" spans="1:2" x14ac:dyDescent="0.25">
      <c r="A8622">
        <v>815624</v>
      </c>
      <c r="B8622">
        <v>72</v>
      </c>
    </row>
    <row r="8623" spans="1:2" x14ac:dyDescent="0.25">
      <c r="A8623">
        <v>815626</v>
      </c>
      <c r="B8623">
        <v>75</v>
      </c>
    </row>
    <row r="8624" spans="1:2" x14ac:dyDescent="0.25">
      <c r="A8624">
        <v>815627</v>
      </c>
      <c r="B8624">
        <v>75</v>
      </c>
    </row>
    <row r="8625" spans="1:2" x14ac:dyDescent="0.25">
      <c r="A8625">
        <v>815631</v>
      </c>
      <c r="B8625">
        <v>72</v>
      </c>
    </row>
    <row r="8626" spans="1:2" x14ac:dyDescent="0.25">
      <c r="A8626">
        <v>815633</v>
      </c>
      <c r="B8626">
        <v>75</v>
      </c>
    </row>
    <row r="8627" spans="1:2" x14ac:dyDescent="0.25">
      <c r="A8627">
        <v>815634</v>
      </c>
      <c r="B8627">
        <v>74</v>
      </c>
    </row>
    <row r="8628" spans="1:2" x14ac:dyDescent="0.25">
      <c r="A8628">
        <v>815635</v>
      </c>
      <c r="B8628">
        <v>71</v>
      </c>
    </row>
    <row r="8629" spans="1:2" x14ac:dyDescent="0.25">
      <c r="A8629">
        <v>815638</v>
      </c>
      <c r="B8629">
        <v>72</v>
      </c>
    </row>
    <row r="8630" spans="1:2" x14ac:dyDescent="0.25">
      <c r="A8630">
        <v>815639</v>
      </c>
      <c r="B8630">
        <v>77</v>
      </c>
    </row>
    <row r="8631" spans="1:2" x14ac:dyDescent="0.25">
      <c r="A8631">
        <v>815640</v>
      </c>
      <c r="B8631">
        <v>78</v>
      </c>
    </row>
    <row r="8632" spans="1:2" x14ac:dyDescent="0.25">
      <c r="A8632">
        <v>815642</v>
      </c>
      <c r="B8632">
        <v>74</v>
      </c>
    </row>
    <row r="8633" spans="1:2" x14ac:dyDescent="0.25">
      <c r="A8633">
        <v>815644</v>
      </c>
      <c r="B8633">
        <v>76</v>
      </c>
    </row>
    <row r="8634" spans="1:2" x14ac:dyDescent="0.25">
      <c r="A8634">
        <v>815645</v>
      </c>
      <c r="B8634">
        <v>76</v>
      </c>
    </row>
    <row r="8635" spans="1:2" x14ac:dyDescent="0.25">
      <c r="A8635">
        <v>815650</v>
      </c>
      <c r="B8635">
        <v>74</v>
      </c>
    </row>
    <row r="8636" spans="1:2" x14ac:dyDescent="0.25">
      <c r="A8636">
        <v>815654</v>
      </c>
      <c r="B8636">
        <v>76</v>
      </c>
    </row>
    <row r="8637" spans="1:2" x14ac:dyDescent="0.25">
      <c r="A8637">
        <v>815656</v>
      </c>
      <c r="B8637">
        <v>77</v>
      </c>
    </row>
    <row r="8638" spans="1:2" x14ac:dyDescent="0.25">
      <c r="A8638">
        <v>815657</v>
      </c>
      <c r="B8638">
        <v>75</v>
      </c>
    </row>
    <row r="8639" spans="1:2" x14ac:dyDescent="0.25">
      <c r="A8639">
        <v>815662</v>
      </c>
      <c r="B8639">
        <v>72</v>
      </c>
    </row>
    <row r="8640" spans="1:2" x14ac:dyDescent="0.25">
      <c r="A8640">
        <v>815664</v>
      </c>
      <c r="B8640">
        <v>76</v>
      </c>
    </row>
    <row r="8641" spans="1:2" x14ac:dyDescent="0.25">
      <c r="A8641">
        <v>815672</v>
      </c>
      <c r="B8641">
        <v>72</v>
      </c>
    </row>
    <row r="8642" spans="1:2" x14ac:dyDescent="0.25">
      <c r="A8642">
        <v>815673</v>
      </c>
      <c r="B8642">
        <v>74</v>
      </c>
    </row>
    <row r="8643" spans="1:2" x14ac:dyDescent="0.25">
      <c r="A8643">
        <v>815675</v>
      </c>
      <c r="B8643">
        <v>73</v>
      </c>
    </row>
    <row r="8644" spans="1:2" x14ac:dyDescent="0.25">
      <c r="A8644">
        <v>815676</v>
      </c>
      <c r="B8644">
        <v>71</v>
      </c>
    </row>
    <row r="8645" spans="1:2" x14ac:dyDescent="0.25">
      <c r="A8645">
        <v>815680</v>
      </c>
      <c r="B8645">
        <v>74</v>
      </c>
    </row>
    <row r="8646" spans="1:2" x14ac:dyDescent="0.25">
      <c r="A8646">
        <v>815683</v>
      </c>
      <c r="B8646">
        <v>69</v>
      </c>
    </row>
    <row r="8647" spans="1:2" x14ac:dyDescent="0.25">
      <c r="A8647">
        <v>815684</v>
      </c>
      <c r="B8647">
        <v>74</v>
      </c>
    </row>
    <row r="8648" spans="1:2" x14ac:dyDescent="0.25">
      <c r="A8648">
        <v>815685</v>
      </c>
      <c r="B8648">
        <v>75</v>
      </c>
    </row>
    <row r="8649" spans="1:2" x14ac:dyDescent="0.25">
      <c r="A8649">
        <v>815687</v>
      </c>
      <c r="B8649">
        <v>72</v>
      </c>
    </row>
    <row r="8650" spans="1:2" x14ac:dyDescent="0.25">
      <c r="A8650">
        <v>815692</v>
      </c>
      <c r="B8650">
        <v>74</v>
      </c>
    </row>
    <row r="8651" spans="1:2" x14ac:dyDescent="0.25">
      <c r="A8651">
        <v>815693</v>
      </c>
      <c r="B8651">
        <v>77</v>
      </c>
    </row>
    <row r="8652" spans="1:2" x14ac:dyDescent="0.25">
      <c r="A8652">
        <v>815695</v>
      </c>
      <c r="B8652">
        <v>73</v>
      </c>
    </row>
    <row r="8653" spans="1:2" x14ac:dyDescent="0.25">
      <c r="A8653">
        <v>815696</v>
      </c>
      <c r="B8653">
        <v>73</v>
      </c>
    </row>
    <row r="8654" spans="1:2" x14ac:dyDescent="0.25">
      <c r="A8654">
        <v>815699</v>
      </c>
      <c r="B8654">
        <v>72</v>
      </c>
    </row>
    <row r="8655" spans="1:2" x14ac:dyDescent="0.25">
      <c r="A8655">
        <v>815702</v>
      </c>
      <c r="B8655">
        <v>75</v>
      </c>
    </row>
    <row r="8656" spans="1:2" x14ac:dyDescent="0.25">
      <c r="A8656">
        <v>815703</v>
      </c>
      <c r="B8656">
        <v>78</v>
      </c>
    </row>
    <row r="8657" spans="1:2" x14ac:dyDescent="0.25">
      <c r="A8657">
        <v>815704</v>
      </c>
      <c r="B8657">
        <v>74</v>
      </c>
    </row>
    <row r="8658" spans="1:2" x14ac:dyDescent="0.25">
      <c r="A8658">
        <v>815712</v>
      </c>
      <c r="B8658">
        <v>76</v>
      </c>
    </row>
    <row r="8659" spans="1:2" x14ac:dyDescent="0.25">
      <c r="A8659">
        <v>815716</v>
      </c>
      <c r="B8659">
        <v>70</v>
      </c>
    </row>
    <row r="8660" spans="1:2" x14ac:dyDescent="0.25">
      <c r="A8660">
        <v>815717</v>
      </c>
      <c r="B8660">
        <v>76</v>
      </c>
    </row>
    <row r="8661" spans="1:2" x14ac:dyDescent="0.25">
      <c r="A8661">
        <v>815718</v>
      </c>
      <c r="B8661">
        <v>75</v>
      </c>
    </row>
    <row r="8662" spans="1:2" x14ac:dyDescent="0.25">
      <c r="A8662">
        <v>815719</v>
      </c>
      <c r="B8662">
        <v>71</v>
      </c>
    </row>
    <row r="8663" spans="1:2" x14ac:dyDescent="0.25">
      <c r="A8663">
        <v>815720</v>
      </c>
      <c r="B8663">
        <v>75</v>
      </c>
    </row>
    <row r="8664" spans="1:2" x14ac:dyDescent="0.25">
      <c r="A8664">
        <v>815725</v>
      </c>
      <c r="B8664">
        <v>70</v>
      </c>
    </row>
    <row r="8665" spans="1:2" x14ac:dyDescent="0.25">
      <c r="A8665">
        <v>815726</v>
      </c>
      <c r="B8665">
        <v>74</v>
      </c>
    </row>
    <row r="8666" spans="1:2" x14ac:dyDescent="0.25">
      <c r="A8666">
        <v>815727</v>
      </c>
      <c r="B8666">
        <v>70</v>
      </c>
    </row>
    <row r="8667" spans="1:2" x14ac:dyDescent="0.25">
      <c r="A8667">
        <v>815731</v>
      </c>
      <c r="B8667">
        <v>75</v>
      </c>
    </row>
    <row r="8668" spans="1:2" x14ac:dyDescent="0.25">
      <c r="A8668">
        <v>815738</v>
      </c>
      <c r="B8668">
        <v>72</v>
      </c>
    </row>
    <row r="8669" spans="1:2" x14ac:dyDescent="0.25">
      <c r="A8669">
        <v>815739</v>
      </c>
      <c r="B8669">
        <v>70</v>
      </c>
    </row>
    <row r="8670" spans="1:2" x14ac:dyDescent="0.25">
      <c r="A8670">
        <v>815740</v>
      </c>
      <c r="B8670">
        <v>70</v>
      </c>
    </row>
    <row r="8671" spans="1:2" x14ac:dyDescent="0.25">
      <c r="A8671">
        <v>815741</v>
      </c>
      <c r="B8671">
        <v>72</v>
      </c>
    </row>
    <row r="8672" spans="1:2" x14ac:dyDescent="0.25">
      <c r="A8672">
        <v>815746</v>
      </c>
      <c r="B8672">
        <v>70</v>
      </c>
    </row>
    <row r="8673" spans="1:2" x14ac:dyDescent="0.25">
      <c r="A8673">
        <v>815747</v>
      </c>
      <c r="B8673">
        <v>74</v>
      </c>
    </row>
    <row r="8674" spans="1:2" x14ac:dyDescent="0.25">
      <c r="A8674">
        <v>815748</v>
      </c>
      <c r="B8674">
        <v>73</v>
      </c>
    </row>
    <row r="8675" spans="1:2" x14ac:dyDescent="0.25">
      <c r="A8675">
        <v>815754</v>
      </c>
      <c r="B8675">
        <v>72</v>
      </c>
    </row>
    <row r="8676" spans="1:2" x14ac:dyDescent="0.25">
      <c r="A8676">
        <v>815758</v>
      </c>
      <c r="B8676">
        <v>72</v>
      </c>
    </row>
    <row r="8677" spans="1:2" x14ac:dyDescent="0.25">
      <c r="A8677">
        <v>815763</v>
      </c>
      <c r="B8677">
        <v>75</v>
      </c>
    </row>
    <row r="8678" spans="1:2" x14ac:dyDescent="0.25">
      <c r="A8678">
        <v>815764</v>
      </c>
      <c r="B8678">
        <v>74</v>
      </c>
    </row>
    <row r="8679" spans="1:2" x14ac:dyDescent="0.25">
      <c r="A8679">
        <v>815765</v>
      </c>
      <c r="B8679">
        <v>71</v>
      </c>
    </row>
    <row r="8680" spans="1:2" x14ac:dyDescent="0.25">
      <c r="A8680">
        <v>815766</v>
      </c>
      <c r="B8680">
        <v>73</v>
      </c>
    </row>
    <row r="8681" spans="1:2" x14ac:dyDescent="0.25">
      <c r="A8681">
        <v>815768</v>
      </c>
      <c r="B8681">
        <v>76</v>
      </c>
    </row>
    <row r="8682" spans="1:2" x14ac:dyDescent="0.25">
      <c r="A8682">
        <v>815770</v>
      </c>
      <c r="B8682">
        <v>74</v>
      </c>
    </row>
    <row r="8683" spans="1:2" x14ac:dyDescent="0.25">
      <c r="A8683">
        <v>815772</v>
      </c>
      <c r="B8683">
        <v>71</v>
      </c>
    </row>
    <row r="8684" spans="1:2" x14ac:dyDescent="0.25">
      <c r="A8684">
        <v>815773</v>
      </c>
      <c r="B8684">
        <v>71</v>
      </c>
    </row>
    <row r="8685" spans="1:2" x14ac:dyDescent="0.25">
      <c r="A8685">
        <v>815776</v>
      </c>
      <c r="B8685">
        <v>72</v>
      </c>
    </row>
    <row r="8686" spans="1:2" x14ac:dyDescent="0.25">
      <c r="A8686">
        <v>815777</v>
      </c>
      <c r="B8686">
        <v>72</v>
      </c>
    </row>
    <row r="8687" spans="1:2" x14ac:dyDescent="0.25">
      <c r="A8687">
        <v>815778</v>
      </c>
      <c r="B8687">
        <v>72</v>
      </c>
    </row>
    <row r="8688" spans="1:2" x14ac:dyDescent="0.25">
      <c r="A8688">
        <v>815779</v>
      </c>
      <c r="B8688">
        <v>74</v>
      </c>
    </row>
    <row r="8689" spans="1:2" x14ac:dyDescent="0.25">
      <c r="A8689">
        <v>815780</v>
      </c>
      <c r="B8689">
        <v>75</v>
      </c>
    </row>
    <row r="8690" spans="1:2" x14ac:dyDescent="0.25">
      <c r="A8690">
        <v>815781</v>
      </c>
      <c r="B8690">
        <v>70</v>
      </c>
    </row>
    <row r="8691" spans="1:2" x14ac:dyDescent="0.25">
      <c r="A8691">
        <v>815784</v>
      </c>
      <c r="B8691">
        <v>72</v>
      </c>
    </row>
    <row r="8692" spans="1:2" x14ac:dyDescent="0.25">
      <c r="A8692">
        <v>815790</v>
      </c>
      <c r="B8692">
        <v>73</v>
      </c>
    </row>
    <row r="8693" spans="1:2" x14ac:dyDescent="0.25">
      <c r="A8693">
        <v>815794</v>
      </c>
      <c r="B8693">
        <v>76</v>
      </c>
    </row>
    <row r="8694" spans="1:2" x14ac:dyDescent="0.25">
      <c r="A8694">
        <v>815795</v>
      </c>
      <c r="B8694">
        <v>75</v>
      </c>
    </row>
    <row r="8695" spans="1:2" x14ac:dyDescent="0.25">
      <c r="A8695">
        <v>815796</v>
      </c>
      <c r="B8695">
        <v>74</v>
      </c>
    </row>
    <row r="8696" spans="1:2" x14ac:dyDescent="0.25">
      <c r="A8696">
        <v>815799</v>
      </c>
      <c r="B8696">
        <v>72</v>
      </c>
    </row>
    <row r="8697" spans="1:2" x14ac:dyDescent="0.25">
      <c r="A8697">
        <v>815803</v>
      </c>
      <c r="B8697">
        <v>72</v>
      </c>
    </row>
    <row r="8698" spans="1:2" x14ac:dyDescent="0.25">
      <c r="A8698">
        <v>815805</v>
      </c>
      <c r="B8698">
        <v>79</v>
      </c>
    </row>
    <row r="8699" spans="1:2" x14ac:dyDescent="0.25">
      <c r="A8699">
        <v>815806</v>
      </c>
      <c r="B8699">
        <v>70</v>
      </c>
    </row>
    <row r="8700" spans="1:2" x14ac:dyDescent="0.25">
      <c r="A8700">
        <v>815807</v>
      </c>
      <c r="B8700">
        <v>74</v>
      </c>
    </row>
    <row r="8701" spans="1:2" x14ac:dyDescent="0.25">
      <c r="A8701">
        <v>815809</v>
      </c>
      <c r="B8701">
        <v>74</v>
      </c>
    </row>
    <row r="8702" spans="1:2" x14ac:dyDescent="0.25">
      <c r="A8702">
        <v>815813</v>
      </c>
      <c r="B8702">
        <v>76</v>
      </c>
    </row>
    <row r="8703" spans="1:2" x14ac:dyDescent="0.25">
      <c r="A8703">
        <v>815815</v>
      </c>
      <c r="B8703">
        <v>78</v>
      </c>
    </row>
    <row r="8704" spans="1:2" x14ac:dyDescent="0.25">
      <c r="A8704">
        <v>815831</v>
      </c>
      <c r="B8704">
        <v>75</v>
      </c>
    </row>
    <row r="8705" spans="1:2" x14ac:dyDescent="0.25">
      <c r="A8705">
        <v>815832</v>
      </c>
      <c r="B8705">
        <v>76</v>
      </c>
    </row>
    <row r="8706" spans="1:2" x14ac:dyDescent="0.25">
      <c r="A8706">
        <v>815837</v>
      </c>
      <c r="B8706">
        <v>74</v>
      </c>
    </row>
    <row r="8707" spans="1:2" x14ac:dyDescent="0.25">
      <c r="A8707">
        <v>815855</v>
      </c>
      <c r="B8707">
        <v>73</v>
      </c>
    </row>
    <row r="8708" spans="1:2" x14ac:dyDescent="0.25">
      <c r="A8708">
        <v>815856</v>
      </c>
      <c r="B8708">
        <v>72</v>
      </c>
    </row>
    <row r="8709" spans="1:2" x14ac:dyDescent="0.25">
      <c r="A8709">
        <v>815858</v>
      </c>
      <c r="B8709">
        <v>71</v>
      </c>
    </row>
    <row r="8710" spans="1:2" x14ac:dyDescent="0.25">
      <c r="A8710">
        <v>815862</v>
      </c>
      <c r="B8710">
        <v>76</v>
      </c>
    </row>
    <row r="8711" spans="1:2" x14ac:dyDescent="0.25">
      <c r="A8711">
        <v>815867</v>
      </c>
      <c r="B8711">
        <v>73</v>
      </c>
    </row>
    <row r="8712" spans="1:2" x14ac:dyDescent="0.25">
      <c r="A8712">
        <v>815919</v>
      </c>
      <c r="B8712">
        <v>75</v>
      </c>
    </row>
    <row r="8713" spans="1:2" x14ac:dyDescent="0.25">
      <c r="A8713">
        <v>815920</v>
      </c>
      <c r="B8713">
        <v>74</v>
      </c>
    </row>
    <row r="8714" spans="1:2" x14ac:dyDescent="0.25">
      <c r="A8714">
        <v>815938</v>
      </c>
      <c r="B8714">
        <v>71</v>
      </c>
    </row>
    <row r="8715" spans="1:2" x14ac:dyDescent="0.25">
      <c r="A8715">
        <v>815939</v>
      </c>
      <c r="B8715">
        <v>74</v>
      </c>
    </row>
    <row r="8716" spans="1:2" x14ac:dyDescent="0.25">
      <c r="A8716">
        <v>815941</v>
      </c>
      <c r="B8716">
        <v>73</v>
      </c>
    </row>
    <row r="8717" spans="1:2" x14ac:dyDescent="0.25">
      <c r="A8717">
        <v>815945</v>
      </c>
      <c r="B8717">
        <v>74</v>
      </c>
    </row>
    <row r="8718" spans="1:2" x14ac:dyDescent="0.25">
      <c r="A8718">
        <v>815946</v>
      </c>
      <c r="B8718">
        <v>72</v>
      </c>
    </row>
    <row r="8719" spans="1:2" x14ac:dyDescent="0.25">
      <c r="A8719">
        <v>815947</v>
      </c>
      <c r="B8719">
        <v>73</v>
      </c>
    </row>
    <row r="8720" spans="1:2" x14ac:dyDescent="0.25">
      <c r="A8720">
        <v>815949</v>
      </c>
      <c r="B8720">
        <v>75</v>
      </c>
    </row>
    <row r="8721" spans="1:2" x14ac:dyDescent="0.25">
      <c r="A8721">
        <v>815951</v>
      </c>
      <c r="B8721">
        <v>71</v>
      </c>
    </row>
    <row r="8722" spans="1:2" x14ac:dyDescent="0.25">
      <c r="A8722">
        <v>815952</v>
      </c>
      <c r="B8722">
        <v>74</v>
      </c>
    </row>
    <row r="8723" spans="1:2" x14ac:dyDescent="0.25">
      <c r="A8723">
        <v>815966</v>
      </c>
      <c r="B8723">
        <v>70</v>
      </c>
    </row>
    <row r="8724" spans="1:2" x14ac:dyDescent="0.25">
      <c r="A8724">
        <v>815967</v>
      </c>
      <c r="B8724">
        <v>73</v>
      </c>
    </row>
    <row r="8725" spans="1:2" x14ac:dyDescent="0.25">
      <c r="A8725">
        <v>815968</v>
      </c>
      <c r="B8725">
        <v>71</v>
      </c>
    </row>
    <row r="8726" spans="1:2" x14ac:dyDescent="0.25">
      <c r="A8726">
        <v>815969</v>
      </c>
      <c r="B8726">
        <v>72</v>
      </c>
    </row>
    <row r="8727" spans="1:2" x14ac:dyDescent="0.25">
      <c r="A8727">
        <v>815987</v>
      </c>
      <c r="B8727">
        <v>75</v>
      </c>
    </row>
    <row r="8728" spans="1:2" x14ac:dyDescent="0.25">
      <c r="A8728">
        <v>815988</v>
      </c>
      <c r="B8728">
        <v>73</v>
      </c>
    </row>
    <row r="8729" spans="1:2" x14ac:dyDescent="0.25">
      <c r="A8729">
        <v>815990</v>
      </c>
      <c r="B8729">
        <v>73</v>
      </c>
    </row>
    <row r="8730" spans="1:2" x14ac:dyDescent="0.25">
      <c r="A8730">
        <v>815993</v>
      </c>
      <c r="B8730">
        <v>76</v>
      </c>
    </row>
    <row r="8731" spans="1:2" x14ac:dyDescent="0.25">
      <c r="A8731">
        <v>815994</v>
      </c>
      <c r="B8731">
        <v>76</v>
      </c>
    </row>
    <row r="8732" spans="1:2" x14ac:dyDescent="0.25">
      <c r="A8732">
        <v>815996</v>
      </c>
      <c r="B8732">
        <v>77</v>
      </c>
    </row>
    <row r="8733" spans="1:2" x14ac:dyDescent="0.25">
      <c r="A8733">
        <v>815998</v>
      </c>
      <c r="B8733">
        <v>71</v>
      </c>
    </row>
    <row r="8734" spans="1:2" x14ac:dyDescent="0.25">
      <c r="A8734">
        <v>816002</v>
      </c>
      <c r="B8734">
        <v>71</v>
      </c>
    </row>
    <row r="8735" spans="1:2" x14ac:dyDescent="0.25">
      <c r="A8735">
        <v>816004</v>
      </c>
      <c r="B8735">
        <v>76</v>
      </c>
    </row>
    <row r="8736" spans="1:2" x14ac:dyDescent="0.25">
      <c r="A8736">
        <v>816005</v>
      </c>
      <c r="B8736">
        <v>72</v>
      </c>
    </row>
    <row r="8737" spans="1:2" x14ac:dyDescent="0.25">
      <c r="A8737">
        <v>816006</v>
      </c>
      <c r="B8737">
        <v>80</v>
      </c>
    </row>
    <row r="8738" spans="1:2" x14ac:dyDescent="0.25">
      <c r="A8738">
        <v>816007</v>
      </c>
      <c r="B8738">
        <v>76</v>
      </c>
    </row>
    <row r="8739" spans="1:2" x14ac:dyDescent="0.25">
      <c r="A8739">
        <v>816007</v>
      </c>
      <c r="B8739">
        <v>77</v>
      </c>
    </row>
    <row r="8740" spans="1:2" x14ac:dyDescent="0.25">
      <c r="A8740">
        <v>816008</v>
      </c>
      <c r="B8740">
        <v>75</v>
      </c>
    </row>
    <row r="8741" spans="1:2" x14ac:dyDescent="0.25">
      <c r="A8741">
        <v>816009</v>
      </c>
      <c r="B8741">
        <v>71</v>
      </c>
    </row>
    <row r="8742" spans="1:2" x14ac:dyDescent="0.25">
      <c r="A8742">
        <v>816009</v>
      </c>
      <c r="B8742">
        <v>72</v>
      </c>
    </row>
    <row r="8743" spans="1:2" x14ac:dyDescent="0.25">
      <c r="A8743">
        <v>816012</v>
      </c>
      <c r="B8743">
        <v>76</v>
      </c>
    </row>
    <row r="8744" spans="1:2" x14ac:dyDescent="0.25">
      <c r="A8744">
        <v>816014</v>
      </c>
      <c r="B8744">
        <v>77</v>
      </c>
    </row>
    <row r="8745" spans="1:2" x14ac:dyDescent="0.25">
      <c r="A8745">
        <v>816015</v>
      </c>
      <c r="B8745">
        <v>72</v>
      </c>
    </row>
    <row r="8746" spans="1:2" x14ac:dyDescent="0.25">
      <c r="A8746">
        <v>816018</v>
      </c>
      <c r="B8746">
        <v>75</v>
      </c>
    </row>
    <row r="8747" spans="1:2" x14ac:dyDescent="0.25">
      <c r="A8747">
        <v>816019</v>
      </c>
      <c r="B8747">
        <v>79</v>
      </c>
    </row>
    <row r="8748" spans="1:2" x14ac:dyDescent="0.25">
      <c r="A8748">
        <v>816030</v>
      </c>
      <c r="B8748">
        <v>70</v>
      </c>
    </row>
    <row r="8749" spans="1:2" x14ac:dyDescent="0.25">
      <c r="A8749">
        <v>816034</v>
      </c>
      <c r="B8749">
        <v>73</v>
      </c>
    </row>
    <row r="8750" spans="1:2" x14ac:dyDescent="0.25">
      <c r="A8750">
        <v>816034</v>
      </c>
      <c r="B8750">
        <v>74</v>
      </c>
    </row>
    <row r="8751" spans="1:2" x14ac:dyDescent="0.25">
      <c r="A8751">
        <v>816035</v>
      </c>
      <c r="B8751">
        <v>71</v>
      </c>
    </row>
    <row r="8752" spans="1:2" x14ac:dyDescent="0.25">
      <c r="A8752">
        <v>816036</v>
      </c>
      <c r="B8752">
        <v>73</v>
      </c>
    </row>
    <row r="8753" spans="1:2" x14ac:dyDescent="0.25">
      <c r="A8753">
        <v>816038</v>
      </c>
      <c r="B8753">
        <v>76</v>
      </c>
    </row>
    <row r="8754" spans="1:2" x14ac:dyDescent="0.25">
      <c r="A8754">
        <v>816038</v>
      </c>
      <c r="B8754">
        <v>77</v>
      </c>
    </row>
    <row r="8755" spans="1:2" x14ac:dyDescent="0.25">
      <c r="A8755">
        <v>816043</v>
      </c>
      <c r="B8755">
        <v>70</v>
      </c>
    </row>
    <row r="8756" spans="1:2" x14ac:dyDescent="0.25">
      <c r="A8756">
        <v>816044</v>
      </c>
      <c r="B8756">
        <v>71</v>
      </c>
    </row>
    <row r="8757" spans="1:2" x14ac:dyDescent="0.25">
      <c r="A8757">
        <v>816046</v>
      </c>
      <c r="B8757">
        <v>73</v>
      </c>
    </row>
    <row r="8758" spans="1:2" x14ac:dyDescent="0.25">
      <c r="A8758">
        <v>816046</v>
      </c>
      <c r="B8758">
        <v>74</v>
      </c>
    </row>
    <row r="8759" spans="1:2" x14ac:dyDescent="0.25">
      <c r="A8759">
        <v>816047</v>
      </c>
      <c r="B8759">
        <v>72</v>
      </c>
    </row>
    <row r="8760" spans="1:2" x14ac:dyDescent="0.25">
      <c r="A8760">
        <v>816047</v>
      </c>
      <c r="B8760">
        <v>73</v>
      </c>
    </row>
    <row r="8761" spans="1:2" x14ac:dyDescent="0.25">
      <c r="A8761">
        <v>816048</v>
      </c>
      <c r="B8761">
        <v>75</v>
      </c>
    </row>
    <row r="8762" spans="1:2" x14ac:dyDescent="0.25">
      <c r="A8762">
        <v>816049</v>
      </c>
      <c r="B8762">
        <v>78</v>
      </c>
    </row>
    <row r="8763" spans="1:2" x14ac:dyDescent="0.25">
      <c r="A8763">
        <v>816049</v>
      </c>
      <c r="B8763">
        <v>79</v>
      </c>
    </row>
    <row r="8764" spans="1:2" x14ac:dyDescent="0.25">
      <c r="A8764">
        <v>816053</v>
      </c>
      <c r="B8764">
        <v>72</v>
      </c>
    </row>
    <row r="8765" spans="1:2" x14ac:dyDescent="0.25">
      <c r="A8765">
        <v>816053</v>
      </c>
      <c r="B8765">
        <v>73</v>
      </c>
    </row>
    <row r="8766" spans="1:2" x14ac:dyDescent="0.25">
      <c r="A8766">
        <v>816057</v>
      </c>
      <c r="B8766">
        <v>75</v>
      </c>
    </row>
    <row r="8767" spans="1:2" x14ac:dyDescent="0.25">
      <c r="A8767">
        <v>816057</v>
      </c>
      <c r="B8767">
        <v>76</v>
      </c>
    </row>
    <row r="8768" spans="1:2" x14ac:dyDescent="0.25">
      <c r="A8768">
        <v>816058</v>
      </c>
      <c r="B8768">
        <v>75</v>
      </c>
    </row>
    <row r="8769" spans="1:2" x14ac:dyDescent="0.25">
      <c r="A8769">
        <v>816061</v>
      </c>
      <c r="B8769">
        <v>75</v>
      </c>
    </row>
    <row r="8770" spans="1:2" x14ac:dyDescent="0.25">
      <c r="A8770">
        <v>816063</v>
      </c>
      <c r="B8770">
        <v>76</v>
      </c>
    </row>
    <row r="8771" spans="1:2" x14ac:dyDescent="0.25">
      <c r="A8771">
        <v>816070</v>
      </c>
      <c r="B8771">
        <v>72</v>
      </c>
    </row>
    <row r="8772" spans="1:2" x14ac:dyDescent="0.25">
      <c r="A8772">
        <v>816071</v>
      </c>
      <c r="B8772">
        <v>73</v>
      </c>
    </row>
    <row r="8773" spans="1:2" x14ac:dyDescent="0.25">
      <c r="A8773">
        <v>816074</v>
      </c>
      <c r="B8773">
        <v>76</v>
      </c>
    </row>
    <row r="8774" spans="1:2" x14ac:dyDescent="0.25">
      <c r="A8774">
        <v>816075</v>
      </c>
      <c r="B8774">
        <v>73</v>
      </c>
    </row>
    <row r="8775" spans="1:2" x14ac:dyDescent="0.25">
      <c r="A8775">
        <v>816076</v>
      </c>
      <c r="B8775">
        <v>73</v>
      </c>
    </row>
    <row r="8776" spans="1:2" x14ac:dyDescent="0.25">
      <c r="A8776">
        <v>816076</v>
      </c>
      <c r="B8776">
        <v>74</v>
      </c>
    </row>
    <row r="8777" spans="1:2" x14ac:dyDescent="0.25">
      <c r="A8777">
        <v>816079</v>
      </c>
      <c r="B8777">
        <v>75</v>
      </c>
    </row>
    <row r="8778" spans="1:2" x14ac:dyDescent="0.25">
      <c r="A8778">
        <v>816079</v>
      </c>
      <c r="B8778">
        <v>76</v>
      </c>
    </row>
    <row r="8779" spans="1:2" x14ac:dyDescent="0.25">
      <c r="A8779">
        <v>816080</v>
      </c>
      <c r="B8779">
        <v>77</v>
      </c>
    </row>
    <row r="8780" spans="1:2" x14ac:dyDescent="0.25">
      <c r="A8780">
        <v>816081</v>
      </c>
      <c r="B8780">
        <v>79</v>
      </c>
    </row>
    <row r="8781" spans="1:2" x14ac:dyDescent="0.25">
      <c r="A8781">
        <v>816081</v>
      </c>
      <c r="B8781">
        <v>80</v>
      </c>
    </row>
    <row r="8782" spans="1:2" x14ac:dyDescent="0.25">
      <c r="A8782">
        <v>816082</v>
      </c>
      <c r="B8782">
        <v>79</v>
      </c>
    </row>
    <row r="8783" spans="1:2" x14ac:dyDescent="0.25">
      <c r="A8783">
        <v>816086</v>
      </c>
      <c r="B8783">
        <v>75</v>
      </c>
    </row>
    <row r="8784" spans="1:2" x14ac:dyDescent="0.25">
      <c r="A8784">
        <v>816088</v>
      </c>
      <c r="B8784">
        <v>74</v>
      </c>
    </row>
    <row r="8785" spans="1:2" x14ac:dyDescent="0.25">
      <c r="A8785">
        <v>816090</v>
      </c>
      <c r="B8785">
        <v>79</v>
      </c>
    </row>
    <row r="8786" spans="1:2" x14ac:dyDescent="0.25">
      <c r="A8786">
        <v>816091</v>
      </c>
      <c r="B8786">
        <v>74</v>
      </c>
    </row>
    <row r="8787" spans="1:2" x14ac:dyDescent="0.25">
      <c r="A8787">
        <v>816093</v>
      </c>
      <c r="B8787">
        <v>73</v>
      </c>
    </row>
    <row r="8788" spans="1:2" x14ac:dyDescent="0.25">
      <c r="A8788">
        <v>816094</v>
      </c>
      <c r="B8788">
        <v>75</v>
      </c>
    </row>
    <row r="8789" spans="1:2" x14ac:dyDescent="0.25">
      <c r="A8789">
        <v>816095</v>
      </c>
      <c r="B8789">
        <v>76</v>
      </c>
    </row>
    <row r="8790" spans="1:2" x14ac:dyDescent="0.25">
      <c r="A8790">
        <v>816097</v>
      </c>
      <c r="B8790">
        <v>72</v>
      </c>
    </row>
    <row r="8791" spans="1:2" x14ac:dyDescent="0.25">
      <c r="A8791">
        <v>816100</v>
      </c>
      <c r="B8791">
        <v>72</v>
      </c>
    </row>
    <row r="8792" spans="1:2" x14ac:dyDescent="0.25">
      <c r="A8792">
        <v>816101</v>
      </c>
      <c r="B8792">
        <v>74</v>
      </c>
    </row>
    <row r="8793" spans="1:2" x14ac:dyDescent="0.25">
      <c r="A8793">
        <v>816102</v>
      </c>
      <c r="B8793">
        <v>77</v>
      </c>
    </row>
    <row r="8794" spans="1:2" x14ac:dyDescent="0.25">
      <c r="A8794">
        <v>816103</v>
      </c>
      <c r="B8794">
        <v>76</v>
      </c>
    </row>
    <row r="8795" spans="1:2" x14ac:dyDescent="0.25">
      <c r="A8795">
        <v>816105</v>
      </c>
      <c r="B8795">
        <v>75</v>
      </c>
    </row>
    <row r="8796" spans="1:2" x14ac:dyDescent="0.25">
      <c r="A8796">
        <v>816107</v>
      </c>
      <c r="B8796">
        <v>72</v>
      </c>
    </row>
    <row r="8797" spans="1:2" x14ac:dyDescent="0.25">
      <c r="A8797">
        <v>816110</v>
      </c>
      <c r="B8797">
        <v>73</v>
      </c>
    </row>
    <row r="8798" spans="1:2" x14ac:dyDescent="0.25">
      <c r="A8798">
        <v>816112</v>
      </c>
      <c r="B8798">
        <v>75</v>
      </c>
    </row>
    <row r="8799" spans="1:2" x14ac:dyDescent="0.25">
      <c r="A8799">
        <v>816114</v>
      </c>
      <c r="B8799">
        <v>76</v>
      </c>
    </row>
    <row r="8800" spans="1:2" x14ac:dyDescent="0.25">
      <c r="A8800">
        <v>816115</v>
      </c>
      <c r="B8800">
        <v>77</v>
      </c>
    </row>
    <row r="8801" spans="1:2" x14ac:dyDescent="0.25">
      <c r="A8801">
        <v>816116</v>
      </c>
      <c r="B8801">
        <v>74</v>
      </c>
    </row>
    <row r="8802" spans="1:2" x14ac:dyDescent="0.25">
      <c r="A8802">
        <v>816144</v>
      </c>
      <c r="B8802">
        <v>75</v>
      </c>
    </row>
    <row r="8803" spans="1:2" x14ac:dyDescent="0.25">
      <c r="A8803">
        <v>816178</v>
      </c>
      <c r="B8803">
        <v>72</v>
      </c>
    </row>
    <row r="8804" spans="1:2" x14ac:dyDescent="0.25">
      <c r="A8804">
        <v>816182</v>
      </c>
      <c r="B8804">
        <v>75</v>
      </c>
    </row>
    <row r="8805" spans="1:2" x14ac:dyDescent="0.25">
      <c r="A8805">
        <v>816256</v>
      </c>
      <c r="B8805">
        <v>75</v>
      </c>
    </row>
    <row r="8806" spans="1:2" x14ac:dyDescent="0.25">
      <c r="A8806">
        <v>816257</v>
      </c>
      <c r="B8806">
        <v>75</v>
      </c>
    </row>
    <row r="8807" spans="1:2" x14ac:dyDescent="0.25">
      <c r="A8807">
        <v>816263</v>
      </c>
      <c r="B8807">
        <v>73</v>
      </c>
    </row>
    <row r="8808" spans="1:2" x14ac:dyDescent="0.25">
      <c r="A8808">
        <v>816264</v>
      </c>
      <c r="B8808">
        <v>72</v>
      </c>
    </row>
    <row r="8809" spans="1:2" x14ac:dyDescent="0.25">
      <c r="A8809">
        <v>816266</v>
      </c>
      <c r="B8809">
        <v>74</v>
      </c>
    </row>
    <row r="8810" spans="1:2" x14ac:dyDescent="0.25">
      <c r="A8810">
        <v>816267</v>
      </c>
      <c r="B8810">
        <v>74</v>
      </c>
    </row>
    <row r="8811" spans="1:2" x14ac:dyDescent="0.25">
      <c r="A8811">
        <v>816272</v>
      </c>
      <c r="B8811">
        <v>69</v>
      </c>
    </row>
    <row r="8812" spans="1:2" x14ac:dyDescent="0.25">
      <c r="A8812">
        <v>816273</v>
      </c>
      <c r="B8812">
        <v>68</v>
      </c>
    </row>
    <row r="8813" spans="1:2" x14ac:dyDescent="0.25">
      <c r="A8813">
        <v>816274</v>
      </c>
      <c r="B8813">
        <v>68</v>
      </c>
    </row>
    <row r="8814" spans="1:2" x14ac:dyDescent="0.25">
      <c r="A8814">
        <v>816275</v>
      </c>
      <c r="B8814">
        <v>72</v>
      </c>
    </row>
    <row r="8815" spans="1:2" x14ac:dyDescent="0.25">
      <c r="A8815">
        <v>816287</v>
      </c>
      <c r="B8815">
        <v>75</v>
      </c>
    </row>
    <row r="8816" spans="1:2" x14ac:dyDescent="0.25">
      <c r="A8816">
        <v>816289</v>
      </c>
      <c r="B8816">
        <v>75</v>
      </c>
    </row>
    <row r="8817" spans="1:2" x14ac:dyDescent="0.25">
      <c r="A8817">
        <v>816290</v>
      </c>
      <c r="B8817">
        <v>72</v>
      </c>
    </row>
    <row r="8818" spans="1:2" x14ac:dyDescent="0.25">
      <c r="A8818">
        <v>816291</v>
      </c>
      <c r="B8818">
        <v>71</v>
      </c>
    </row>
    <row r="8819" spans="1:2" x14ac:dyDescent="0.25">
      <c r="A8819">
        <v>816292</v>
      </c>
      <c r="B8819">
        <v>72</v>
      </c>
    </row>
    <row r="8820" spans="1:2" x14ac:dyDescent="0.25">
      <c r="A8820">
        <v>816298</v>
      </c>
      <c r="B8820">
        <v>77</v>
      </c>
    </row>
    <row r="8821" spans="1:2" x14ac:dyDescent="0.25">
      <c r="A8821">
        <v>816299</v>
      </c>
      <c r="B8821">
        <v>69</v>
      </c>
    </row>
    <row r="8822" spans="1:2" x14ac:dyDescent="0.25">
      <c r="A8822">
        <v>816300</v>
      </c>
      <c r="B8822">
        <v>69</v>
      </c>
    </row>
    <row r="8823" spans="1:2" x14ac:dyDescent="0.25">
      <c r="A8823">
        <v>816303</v>
      </c>
      <c r="B8823">
        <v>72</v>
      </c>
    </row>
    <row r="8824" spans="1:2" x14ac:dyDescent="0.25">
      <c r="A8824">
        <v>816305</v>
      </c>
      <c r="B8824">
        <v>72</v>
      </c>
    </row>
    <row r="8825" spans="1:2" x14ac:dyDescent="0.25">
      <c r="A8825">
        <v>816308</v>
      </c>
      <c r="B8825">
        <v>72</v>
      </c>
    </row>
    <row r="8826" spans="1:2" x14ac:dyDescent="0.25">
      <c r="A8826">
        <v>816314</v>
      </c>
      <c r="B8826">
        <v>69</v>
      </c>
    </row>
    <row r="8827" spans="1:2" x14ac:dyDescent="0.25">
      <c r="A8827">
        <v>816315</v>
      </c>
      <c r="B8827">
        <v>72</v>
      </c>
    </row>
    <row r="8828" spans="1:2" x14ac:dyDescent="0.25">
      <c r="A8828">
        <v>816316</v>
      </c>
      <c r="B8828">
        <v>0</v>
      </c>
    </row>
    <row r="8829" spans="1:2" x14ac:dyDescent="0.25">
      <c r="A8829">
        <v>816318</v>
      </c>
      <c r="B8829">
        <v>73</v>
      </c>
    </row>
    <row r="8830" spans="1:2" x14ac:dyDescent="0.25">
      <c r="A8830">
        <v>816319</v>
      </c>
      <c r="B8830">
        <v>72</v>
      </c>
    </row>
    <row r="8831" spans="1:2" x14ac:dyDescent="0.25">
      <c r="A8831">
        <v>816320</v>
      </c>
      <c r="B8831">
        <v>75</v>
      </c>
    </row>
    <row r="8832" spans="1:2" x14ac:dyDescent="0.25">
      <c r="A8832">
        <v>816321</v>
      </c>
      <c r="B8832">
        <v>75</v>
      </c>
    </row>
    <row r="8833" spans="1:2" x14ac:dyDescent="0.25">
      <c r="A8833">
        <v>816323</v>
      </c>
      <c r="B8833">
        <v>72</v>
      </c>
    </row>
    <row r="8834" spans="1:2" x14ac:dyDescent="0.25">
      <c r="A8834">
        <v>816325</v>
      </c>
      <c r="B8834">
        <v>69</v>
      </c>
    </row>
    <row r="8835" spans="1:2" x14ac:dyDescent="0.25">
      <c r="A8835">
        <v>816327</v>
      </c>
      <c r="B8835">
        <v>69</v>
      </c>
    </row>
    <row r="8836" spans="1:2" x14ac:dyDescent="0.25">
      <c r="A8836">
        <v>816328</v>
      </c>
      <c r="B8836">
        <v>73</v>
      </c>
    </row>
    <row r="8837" spans="1:2" x14ac:dyDescent="0.25">
      <c r="A8837">
        <v>816330</v>
      </c>
      <c r="B8837">
        <v>72</v>
      </c>
    </row>
    <row r="8838" spans="1:2" x14ac:dyDescent="0.25">
      <c r="A8838">
        <v>816331</v>
      </c>
      <c r="B8838">
        <v>76</v>
      </c>
    </row>
    <row r="8839" spans="1:2" x14ac:dyDescent="0.25">
      <c r="A8839">
        <v>816332</v>
      </c>
      <c r="B8839">
        <v>72</v>
      </c>
    </row>
    <row r="8840" spans="1:2" x14ac:dyDescent="0.25">
      <c r="A8840">
        <v>816334</v>
      </c>
      <c r="B8840">
        <v>74</v>
      </c>
    </row>
    <row r="8841" spans="1:2" x14ac:dyDescent="0.25">
      <c r="A8841">
        <v>816353</v>
      </c>
      <c r="B8841">
        <v>72</v>
      </c>
    </row>
    <row r="8842" spans="1:2" x14ac:dyDescent="0.25">
      <c r="A8842">
        <v>816355</v>
      </c>
      <c r="B8842">
        <v>72</v>
      </c>
    </row>
    <row r="8843" spans="1:2" x14ac:dyDescent="0.25">
      <c r="A8843">
        <v>816360</v>
      </c>
      <c r="B8843">
        <v>74</v>
      </c>
    </row>
    <row r="8844" spans="1:2" x14ac:dyDescent="0.25">
      <c r="A8844">
        <v>816361</v>
      </c>
      <c r="B8844">
        <v>74</v>
      </c>
    </row>
    <row r="8845" spans="1:2" x14ac:dyDescent="0.25">
      <c r="A8845">
        <v>816364</v>
      </c>
      <c r="B8845">
        <v>84</v>
      </c>
    </row>
    <row r="8846" spans="1:2" x14ac:dyDescent="0.25">
      <c r="A8846">
        <v>816391</v>
      </c>
      <c r="B8846">
        <v>74</v>
      </c>
    </row>
    <row r="8847" spans="1:2" x14ac:dyDescent="0.25">
      <c r="A8847">
        <v>816392</v>
      </c>
      <c r="B8847">
        <v>75</v>
      </c>
    </row>
    <row r="8848" spans="1:2" x14ac:dyDescent="0.25">
      <c r="A8848">
        <v>816395</v>
      </c>
      <c r="B8848">
        <v>75</v>
      </c>
    </row>
    <row r="8849" spans="1:2" x14ac:dyDescent="0.25">
      <c r="A8849">
        <v>816396</v>
      </c>
      <c r="B8849">
        <v>72</v>
      </c>
    </row>
    <row r="8850" spans="1:2" x14ac:dyDescent="0.25">
      <c r="A8850">
        <v>816397</v>
      </c>
      <c r="B8850">
        <v>73</v>
      </c>
    </row>
    <row r="8851" spans="1:2" x14ac:dyDescent="0.25">
      <c r="A8851">
        <v>816398</v>
      </c>
      <c r="B8851">
        <v>72</v>
      </c>
    </row>
    <row r="8852" spans="1:2" x14ac:dyDescent="0.25">
      <c r="A8852">
        <v>816399</v>
      </c>
      <c r="B8852">
        <v>70</v>
      </c>
    </row>
    <row r="8853" spans="1:2" x14ac:dyDescent="0.25">
      <c r="A8853">
        <v>816402</v>
      </c>
      <c r="B8853">
        <v>73</v>
      </c>
    </row>
    <row r="8854" spans="1:2" x14ac:dyDescent="0.25">
      <c r="A8854">
        <v>816403</v>
      </c>
      <c r="B8854">
        <v>71</v>
      </c>
    </row>
    <row r="8855" spans="1:2" x14ac:dyDescent="0.25">
      <c r="A8855">
        <v>816405</v>
      </c>
      <c r="B8855">
        <v>76</v>
      </c>
    </row>
    <row r="8856" spans="1:2" x14ac:dyDescent="0.25">
      <c r="A8856">
        <v>816407</v>
      </c>
      <c r="B8856">
        <v>70</v>
      </c>
    </row>
    <row r="8857" spans="1:2" x14ac:dyDescent="0.25">
      <c r="A8857">
        <v>816408</v>
      </c>
      <c r="B8857">
        <v>76</v>
      </c>
    </row>
    <row r="8858" spans="1:2" x14ac:dyDescent="0.25">
      <c r="A8858">
        <v>820784</v>
      </c>
      <c r="B8858">
        <v>76</v>
      </c>
    </row>
    <row r="8859" spans="1:2" x14ac:dyDescent="0.25">
      <c r="A8859">
        <v>820822</v>
      </c>
      <c r="B8859">
        <v>73</v>
      </c>
    </row>
    <row r="8860" spans="1:2" x14ac:dyDescent="0.25">
      <c r="A8860">
        <v>820824</v>
      </c>
      <c r="B8860">
        <v>73</v>
      </c>
    </row>
    <row r="8861" spans="1:2" x14ac:dyDescent="0.25">
      <c r="A8861">
        <v>820825</v>
      </c>
      <c r="B8861">
        <v>75</v>
      </c>
    </row>
    <row r="8862" spans="1:2" x14ac:dyDescent="0.25">
      <c r="A8862">
        <v>820829</v>
      </c>
      <c r="B8862">
        <v>71</v>
      </c>
    </row>
    <row r="8863" spans="1:2" x14ac:dyDescent="0.25">
      <c r="A8863">
        <v>820830</v>
      </c>
      <c r="B8863">
        <v>77</v>
      </c>
    </row>
    <row r="8864" spans="1:2" x14ac:dyDescent="0.25">
      <c r="A8864">
        <v>820837</v>
      </c>
      <c r="B8864">
        <v>74</v>
      </c>
    </row>
    <row r="8865" spans="1:2" x14ac:dyDescent="0.25">
      <c r="A8865">
        <v>820839</v>
      </c>
      <c r="B8865">
        <v>76</v>
      </c>
    </row>
    <row r="8866" spans="1:2" x14ac:dyDescent="0.25">
      <c r="A8866">
        <v>820844</v>
      </c>
      <c r="B8866">
        <v>74</v>
      </c>
    </row>
    <row r="8867" spans="1:2" x14ac:dyDescent="0.25">
      <c r="A8867">
        <v>820846</v>
      </c>
      <c r="B8867">
        <v>76</v>
      </c>
    </row>
    <row r="8868" spans="1:2" x14ac:dyDescent="0.25">
      <c r="A8868">
        <v>820848</v>
      </c>
      <c r="B8868">
        <v>76</v>
      </c>
    </row>
    <row r="8869" spans="1:2" x14ac:dyDescent="0.25">
      <c r="A8869">
        <v>820849</v>
      </c>
      <c r="B8869">
        <v>74</v>
      </c>
    </row>
    <row r="8870" spans="1:2" x14ac:dyDescent="0.25">
      <c r="A8870">
        <v>820850</v>
      </c>
      <c r="B8870">
        <v>76</v>
      </c>
    </row>
    <row r="8871" spans="1:2" x14ac:dyDescent="0.25">
      <c r="A8871">
        <v>820852</v>
      </c>
      <c r="B8871">
        <v>76</v>
      </c>
    </row>
    <row r="8872" spans="1:2" x14ac:dyDescent="0.25">
      <c r="A8872">
        <v>820853</v>
      </c>
      <c r="B8872">
        <v>75</v>
      </c>
    </row>
    <row r="8873" spans="1:2" x14ac:dyDescent="0.25">
      <c r="A8873">
        <v>820854</v>
      </c>
      <c r="B8873">
        <v>75</v>
      </c>
    </row>
    <row r="8874" spans="1:2" x14ac:dyDescent="0.25">
      <c r="A8874">
        <v>820855</v>
      </c>
      <c r="B8874">
        <v>77</v>
      </c>
    </row>
    <row r="8875" spans="1:2" x14ac:dyDescent="0.25">
      <c r="A8875">
        <v>820857</v>
      </c>
      <c r="B8875">
        <v>79</v>
      </c>
    </row>
    <row r="8876" spans="1:2" x14ac:dyDescent="0.25">
      <c r="A8876">
        <v>820858</v>
      </c>
      <c r="B8876">
        <v>72</v>
      </c>
    </row>
    <row r="8877" spans="1:2" x14ac:dyDescent="0.25">
      <c r="A8877">
        <v>820859</v>
      </c>
      <c r="B8877">
        <v>74</v>
      </c>
    </row>
    <row r="8878" spans="1:2" x14ac:dyDescent="0.25">
      <c r="A8878">
        <v>820860</v>
      </c>
      <c r="B8878">
        <v>72</v>
      </c>
    </row>
    <row r="8879" spans="1:2" x14ac:dyDescent="0.25">
      <c r="A8879">
        <v>820861</v>
      </c>
      <c r="B8879">
        <v>73</v>
      </c>
    </row>
    <row r="8880" spans="1:2" x14ac:dyDescent="0.25">
      <c r="A8880">
        <v>820862</v>
      </c>
      <c r="B8880">
        <v>75</v>
      </c>
    </row>
    <row r="8881" spans="1:2" x14ac:dyDescent="0.25">
      <c r="A8881">
        <v>820864</v>
      </c>
      <c r="B8881">
        <v>71</v>
      </c>
    </row>
    <row r="8882" spans="1:2" x14ac:dyDescent="0.25">
      <c r="A8882">
        <v>820865</v>
      </c>
      <c r="B8882">
        <v>74</v>
      </c>
    </row>
    <row r="8883" spans="1:2" x14ac:dyDescent="0.25">
      <c r="A8883">
        <v>820866</v>
      </c>
      <c r="B8883">
        <v>75</v>
      </c>
    </row>
    <row r="8884" spans="1:2" x14ac:dyDescent="0.25">
      <c r="A8884">
        <v>820871</v>
      </c>
      <c r="B8884">
        <v>74</v>
      </c>
    </row>
    <row r="8885" spans="1:2" x14ac:dyDescent="0.25">
      <c r="A8885">
        <v>820872</v>
      </c>
      <c r="B8885">
        <v>76</v>
      </c>
    </row>
    <row r="8886" spans="1:2" x14ac:dyDescent="0.25">
      <c r="A8886">
        <v>820875</v>
      </c>
      <c r="B8886">
        <v>75</v>
      </c>
    </row>
    <row r="8887" spans="1:2" x14ac:dyDescent="0.25">
      <c r="A8887">
        <v>820876</v>
      </c>
      <c r="B8887">
        <v>74</v>
      </c>
    </row>
    <row r="8888" spans="1:2" x14ac:dyDescent="0.25">
      <c r="A8888">
        <v>820878</v>
      </c>
      <c r="B8888">
        <v>73</v>
      </c>
    </row>
    <row r="8889" spans="1:2" x14ac:dyDescent="0.25">
      <c r="A8889">
        <v>820879</v>
      </c>
      <c r="B8889">
        <v>74</v>
      </c>
    </row>
    <row r="8890" spans="1:2" x14ac:dyDescent="0.25">
      <c r="A8890">
        <v>820880</v>
      </c>
      <c r="B8890">
        <v>69</v>
      </c>
    </row>
    <row r="8891" spans="1:2" x14ac:dyDescent="0.25">
      <c r="A8891">
        <v>820882</v>
      </c>
      <c r="B8891">
        <v>72</v>
      </c>
    </row>
    <row r="8892" spans="1:2" x14ac:dyDescent="0.25">
      <c r="A8892">
        <v>820883</v>
      </c>
      <c r="B8892">
        <v>73</v>
      </c>
    </row>
    <row r="8893" spans="1:2" x14ac:dyDescent="0.25">
      <c r="A8893">
        <v>820884</v>
      </c>
      <c r="B8893">
        <v>74</v>
      </c>
    </row>
    <row r="8894" spans="1:2" x14ac:dyDescent="0.25">
      <c r="A8894">
        <v>820885</v>
      </c>
      <c r="B8894">
        <v>77</v>
      </c>
    </row>
    <row r="8895" spans="1:2" x14ac:dyDescent="0.25">
      <c r="A8895">
        <v>820887</v>
      </c>
      <c r="B8895">
        <v>76</v>
      </c>
    </row>
    <row r="8896" spans="1:2" x14ac:dyDescent="0.25">
      <c r="A8896">
        <v>820888</v>
      </c>
      <c r="B8896">
        <v>78</v>
      </c>
    </row>
    <row r="8897" spans="1:2" x14ac:dyDescent="0.25">
      <c r="A8897">
        <v>820889</v>
      </c>
      <c r="B8897">
        <v>71</v>
      </c>
    </row>
    <row r="8898" spans="1:2" x14ac:dyDescent="0.25">
      <c r="A8898">
        <v>820892</v>
      </c>
      <c r="B8898">
        <v>75</v>
      </c>
    </row>
    <row r="8899" spans="1:2" x14ac:dyDescent="0.25">
      <c r="A8899">
        <v>820893</v>
      </c>
      <c r="B8899">
        <v>70</v>
      </c>
    </row>
    <row r="8900" spans="1:2" x14ac:dyDescent="0.25">
      <c r="A8900">
        <v>820898</v>
      </c>
      <c r="B8900">
        <v>74</v>
      </c>
    </row>
    <row r="8901" spans="1:2" x14ac:dyDescent="0.25">
      <c r="A8901">
        <v>820901</v>
      </c>
      <c r="B8901">
        <v>70</v>
      </c>
    </row>
    <row r="8902" spans="1:2" x14ac:dyDescent="0.25">
      <c r="A8902">
        <v>820902</v>
      </c>
      <c r="B8902">
        <v>71</v>
      </c>
    </row>
    <row r="8903" spans="1:2" x14ac:dyDescent="0.25">
      <c r="A8903">
        <v>820904</v>
      </c>
      <c r="B8903">
        <v>70</v>
      </c>
    </row>
    <row r="8904" spans="1:2" x14ac:dyDescent="0.25">
      <c r="A8904">
        <v>820905</v>
      </c>
      <c r="B8904">
        <v>0</v>
      </c>
    </row>
    <row r="8905" spans="1:2" x14ac:dyDescent="0.25">
      <c r="A8905">
        <v>820906</v>
      </c>
      <c r="B8905">
        <v>0</v>
      </c>
    </row>
    <row r="8906" spans="1:2" x14ac:dyDescent="0.25">
      <c r="A8906">
        <v>820921</v>
      </c>
      <c r="B8906">
        <v>72</v>
      </c>
    </row>
    <row r="8907" spans="1:2" x14ac:dyDescent="0.25">
      <c r="A8907">
        <v>820924</v>
      </c>
      <c r="B8907">
        <v>75</v>
      </c>
    </row>
    <row r="8908" spans="1:2" x14ac:dyDescent="0.25">
      <c r="A8908">
        <v>820928</v>
      </c>
      <c r="B8908">
        <v>71</v>
      </c>
    </row>
    <row r="8909" spans="1:2" x14ac:dyDescent="0.25">
      <c r="A8909">
        <v>820929</v>
      </c>
      <c r="B8909">
        <v>73</v>
      </c>
    </row>
    <row r="8910" spans="1:2" x14ac:dyDescent="0.25">
      <c r="A8910">
        <v>820931</v>
      </c>
      <c r="B8910">
        <v>74</v>
      </c>
    </row>
    <row r="8911" spans="1:2" x14ac:dyDescent="0.25">
      <c r="A8911">
        <v>820935</v>
      </c>
      <c r="B8911">
        <v>70</v>
      </c>
    </row>
    <row r="8912" spans="1:2" x14ac:dyDescent="0.25">
      <c r="A8912">
        <v>820936</v>
      </c>
      <c r="B8912">
        <v>69</v>
      </c>
    </row>
    <row r="8913" spans="1:2" x14ac:dyDescent="0.25">
      <c r="A8913">
        <v>820937</v>
      </c>
      <c r="B8913">
        <v>74</v>
      </c>
    </row>
    <row r="8914" spans="1:2" x14ac:dyDescent="0.25">
      <c r="A8914">
        <v>820938</v>
      </c>
      <c r="B8914">
        <v>70</v>
      </c>
    </row>
    <row r="8915" spans="1:2" x14ac:dyDescent="0.25">
      <c r="A8915">
        <v>820941</v>
      </c>
      <c r="B8915">
        <v>72</v>
      </c>
    </row>
    <row r="8916" spans="1:2" x14ac:dyDescent="0.25">
      <c r="A8916">
        <v>820945</v>
      </c>
      <c r="B8916">
        <v>69</v>
      </c>
    </row>
    <row r="8917" spans="1:2" x14ac:dyDescent="0.25">
      <c r="A8917">
        <v>820947</v>
      </c>
      <c r="B8917">
        <v>71</v>
      </c>
    </row>
    <row r="8918" spans="1:2" x14ac:dyDescent="0.25">
      <c r="A8918">
        <v>820949</v>
      </c>
      <c r="B8918">
        <v>74</v>
      </c>
    </row>
    <row r="8919" spans="1:2" x14ac:dyDescent="0.25">
      <c r="A8919">
        <v>820950</v>
      </c>
      <c r="B8919">
        <v>75</v>
      </c>
    </row>
    <row r="8920" spans="1:2" x14ac:dyDescent="0.25">
      <c r="A8920">
        <v>820951</v>
      </c>
      <c r="B8920">
        <v>77</v>
      </c>
    </row>
    <row r="8921" spans="1:2" x14ac:dyDescent="0.25">
      <c r="A8921">
        <v>820952</v>
      </c>
      <c r="B8921">
        <v>74</v>
      </c>
    </row>
    <row r="8922" spans="1:2" x14ac:dyDescent="0.25">
      <c r="A8922">
        <v>820953</v>
      </c>
      <c r="B8922">
        <v>69</v>
      </c>
    </row>
    <row r="8923" spans="1:2" x14ac:dyDescent="0.25">
      <c r="A8923">
        <v>820956</v>
      </c>
      <c r="B8923">
        <v>74</v>
      </c>
    </row>
    <row r="8924" spans="1:2" x14ac:dyDescent="0.25">
      <c r="A8924">
        <v>820960</v>
      </c>
      <c r="B8924">
        <v>76</v>
      </c>
    </row>
    <row r="8925" spans="1:2" x14ac:dyDescent="0.25">
      <c r="A8925">
        <v>820961</v>
      </c>
      <c r="B8925">
        <v>72</v>
      </c>
    </row>
    <row r="8926" spans="1:2" x14ac:dyDescent="0.25">
      <c r="A8926">
        <v>820963</v>
      </c>
      <c r="B8926">
        <v>75</v>
      </c>
    </row>
    <row r="8927" spans="1:2" x14ac:dyDescent="0.25">
      <c r="A8927">
        <v>820965</v>
      </c>
      <c r="B8927">
        <v>72</v>
      </c>
    </row>
    <row r="8928" spans="1:2" x14ac:dyDescent="0.25">
      <c r="A8928">
        <v>820966</v>
      </c>
      <c r="B8928">
        <v>75</v>
      </c>
    </row>
    <row r="8929" spans="1:2" x14ac:dyDescent="0.25">
      <c r="A8929">
        <v>820967</v>
      </c>
      <c r="B8929">
        <v>73</v>
      </c>
    </row>
    <row r="8930" spans="1:2" x14ac:dyDescent="0.25">
      <c r="A8930">
        <v>820970</v>
      </c>
      <c r="B8930">
        <v>72</v>
      </c>
    </row>
    <row r="8931" spans="1:2" x14ac:dyDescent="0.25">
      <c r="A8931">
        <v>820971</v>
      </c>
      <c r="B8931">
        <v>75</v>
      </c>
    </row>
    <row r="8932" spans="1:2" x14ac:dyDescent="0.25">
      <c r="A8932">
        <v>820973</v>
      </c>
      <c r="B8932">
        <v>73</v>
      </c>
    </row>
    <row r="8933" spans="1:2" x14ac:dyDescent="0.25">
      <c r="A8933">
        <v>820976</v>
      </c>
      <c r="B8933">
        <v>75</v>
      </c>
    </row>
    <row r="8934" spans="1:2" x14ac:dyDescent="0.25">
      <c r="A8934">
        <v>820981</v>
      </c>
      <c r="B8934">
        <v>76</v>
      </c>
    </row>
    <row r="8935" spans="1:2" x14ac:dyDescent="0.25">
      <c r="A8935">
        <v>820983</v>
      </c>
      <c r="B8935">
        <v>75</v>
      </c>
    </row>
    <row r="8936" spans="1:2" x14ac:dyDescent="0.25">
      <c r="A8936">
        <v>820992</v>
      </c>
      <c r="B8936">
        <v>75</v>
      </c>
    </row>
    <row r="8937" spans="1:2" x14ac:dyDescent="0.25">
      <c r="A8937">
        <v>820998</v>
      </c>
      <c r="B8937">
        <v>73</v>
      </c>
    </row>
    <row r="8938" spans="1:2" x14ac:dyDescent="0.25">
      <c r="A8938">
        <v>821005</v>
      </c>
      <c r="B8938">
        <v>73</v>
      </c>
    </row>
    <row r="8939" spans="1:2" x14ac:dyDescent="0.25">
      <c r="A8939">
        <v>821010</v>
      </c>
      <c r="B8939">
        <v>75</v>
      </c>
    </row>
    <row r="8940" spans="1:2" x14ac:dyDescent="0.25">
      <c r="A8940">
        <v>821011</v>
      </c>
      <c r="B8940">
        <v>74</v>
      </c>
    </row>
    <row r="8941" spans="1:2" x14ac:dyDescent="0.25">
      <c r="A8941">
        <v>821013</v>
      </c>
      <c r="B8941">
        <v>75</v>
      </c>
    </row>
    <row r="8942" spans="1:2" x14ac:dyDescent="0.25">
      <c r="A8942">
        <v>821016</v>
      </c>
      <c r="B8942">
        <v>71</v>
      </c>
    </row>
    <row r="8943" spans="1:2" x14ac:dyDescent="0.25">
      <c r="A8943">
        <v>821021</v>
      </c>
      <c r="B8943">
        <v>73</v>
      </c>
    </row>
    <row r="8944" spans="1:2" x14ac:dyDescent="0.25">
      <c r="A8944">
        <v>821022</v>
      </c>
      <c r="B8944">
        <v>71</v>
      </c>
    </row>
    <row r="8945" spans="1:2" x14ac:dyDescent="0.25">
      <c r="A8945">
        <v>821023</v>
      </c>
      <c r="B8945">
        <v>74</v>
      </c>
    </row>
    <row r="8946" spans="1:2" x14ac:dyDescent="0.25">
      <c r="A8946">
        <v>821024</v>
      </c>
      <c r="B8946">
        <v>76</v>
      </c>
    </row>
    <row r="8947" spans="1:2" x14ac:dyDescent="0.25">
      <c r="A8947">
        <v>821029</v>
      </c>
      <c r="B8947">
        <v>73</v>
      </c>
    </row>
    <row r="8948" spans="1:2" x14ac:dyDescent="0.25">
      <c r="A8948">
        <v>821032</v>
      </c>
      <c r="B8948">
        <v>74</v>
      </c>
    </row>
    <row r="8949" spans="1:2" x14ac:dyDescent="0.25">
      <c r="A8949">
        <v>821035</v>
      </c>
      <c r="B8949">
        <v>76</v>
      </c>
    </row>
    <row r="8950" spans="1:2" x14ac:dyDescent="0.25">
      <c r="A8950">
        <v>821037</v>
      </c>
      <c r="B8950">
        <v>76</v>
      </c>
    </row>
    <row r="8951" spans="1:2" x14ac:dyDescent="0.25">
      <c r="A8951">
        <v>821038</v>
      </c>
      <c r="B8951">
        <v>73</v>
      </c>
    </row>
    <row r="8952" spans="1:2" x14ac:dyDescent="0.25">
      <c r="A8952">
        <v>821039</v>
      </c>
      <c r="B8952">
        <v>78</v>
      </c>
    </row>
    <row r="8953" spans="1:2" x14ac:dyDescent="0.25">
      <c r="A8953">
        <v>821047</v>
      </c>
      <c r="B8953">
        <v>74</v>
      </c>
    </row>
    <row r="8954" spans="1:2" x14ac:dyDescent="0.25">
      <c r="A8954">
        <v>821048</v>
      </c>
      <c r="B8954">
        <v>74</v>
      </c>
    </row>
    <row r="8955" spans="1:2" x14ac:dyDescent="0.25">
      <c r="A8955">
        <v>821050</v>
      </c>
      <c r="B8955">
        <v>74</v>
      </c>
    </row>
    <row r="8956" spans="1:2" x14ac:dyDescent="0.25">
      <c r="A8956">
        <v>821051</v>
      </c>
      <c r="B8956">
        <v>76</v>
      </c>
    </row>
    <row r="8957" spans="1:2" x14ac:dyDescent="0.25">
      <c r="A8957">
        <v>821052</v>
      </c>
      <c r="B8957">
        <v>74</v>
      </c>
    </row>
    <row r="8958" spans="1:2" x14ac:dyDescent="0.25">
      <c r="A8958">
        <v>821053</v>
      </c>
      <c r="B8958">
        <v>76</v>
      </c>
    </row>
    <row r="8959" spans="1:2" x14ac:dyDescent="0.25">
      <c r="A8959">
        <v>821054</v>
      </c>
      <c r="B8959">
        <v>73</v>
      </c>
    </row>
    <row r="8960" spans="1:2" x14ac:dyDescent="0.25">
      <c r="A8960">
        <v>821058</v>
      </c>
      <c r="B8960">
        <v>73</v>
      </c>
    </row>
    <row r="8961" spans="1:2" x14ac:dyDescent="0.25">
      <c r="A8961">
        <v>821060</v>
      </c>
      <c r="B8961">
        <v>74</v>
      </c>
    </row>
    <row r="8962" spans="1:2" x14ac:dyDescent="0.25">
      <c r="A8962">
        <v>821061</v>
      </c>
      <c r="B8962">
        <v>75</v>
      </c>
    </row>
    <row r="8963" spans="1:2" x14ac:dyDescent="0.25">
      <c r="A8963">
        <v>821062</v>
      </c>
      <c r="B8963">
        <v>74</v>
      </c>
    </row>
    <row r="8964" spans="1:2" x14ac:dyDescent="0.25">
      <c r="A8964">
        <v>821063</v>
      </c>
      <c r="B8964">
        <v>76</v>
      </c>
    </row>
    <row r="8965" spans="1:2" x14ac:dyDescent="0.25">
      <c r="A8965">
        <v>821064</v>
      </c>
      <c r="B8965">
        <v>70</v>
      </c>
    </row>
    <row r="8966" spans="1:2" x14ac:dyDescent="0.25">
      <c r="A8966">
        <v>821067</v>
      </c>
      <c r="B8966">
        <v>75</v>
      </c>
    </row>
    <row r="8967" spans="1:2" x14ac:dyDescent="0.25">
      <c r="A8967">
        <v>821068</v>
      </c>
      <c r="B8967">
        <v>74</v>
      </c>
    </row>
    <row r="8968" spans="1:2" x14ac:dyDescent="0.25">
      <c r="A8968">
        <v>821069</v>
      </c>
      <c r="B8968">
        <v>72</v>
      </c>
    </row>
    <row r="8969" spans="1:2" x14ac:dyDescent="0.25">
      <c r="A8969">
        <v>821070</v>
      </c>
      <c r="B8969">
        <v>75</v>
      </c>
    </row>
    <row r="8970" spans="1:2" x14ac:dyDescent="0.25">
      <c r="A8970">
        <v>821071</v>
      </c>
      <c r="B8970">
        <v>69</v>
      </c>
    </row>
    <row r="8971" spans="1:2" x14ac:dyDescent="0.25">
      <c r="A8971">
        <v>821077</v>
      </c>
      <c r="B8971">
        <v>74</v>
      </c>
    </row>
    <row r="8972" spans="1:2" x14ac:dyDescent="0.25">
      <c r="A8972">
        <v>821080</v>
      </c>
      <c r="B8972">
        <v>224</v>
      </c>
    </row>
    <row r="8973" spans="1:2" x14ac:dyDescent="0.25">
      <c r="A8973">
        <v>821081</v>
      </c>
      <c r="B8973">
        <v>76</v>
      </c>
    </row>
    <row r="8974" spans="1:2" x14ac:dyDescent="0.25">
      <c r="A8974">
        <v>821087</v>
      </c>
      <c r="B8974">
        <v>75</v>
      </c>
    </row>
    <row r="8975" spans="1:2" x14ac:dyDescent="0.25">
      <c r="A8975">
        <v>821088</v>
      </c>
      <c r="B8975">
        <v>73</v>
      </c>
    </row>
    <row r="8976" spans="1:2" x14ac:dyDescent="0.25">
      <c r="A8976">
        <v>821089</v>
      </c>
      <c r="B8976">
        <v>73</v>
      </c>
    </row>
    <row r="8977" spans="1:2" x14ac:dyDescent="0.25">
      <c r="A8977">
        <v>821092</v>
      </c>
      <c r="B8977">
        <v>77</v>
      </c>
    </row>
    <row r="8978" spans="1:2" x14ac:dyDescent="0.25">
      <c r="A8978">
        <v>821093</v>
      </c>
      <c r="B8978">
        <v>70</v>
      </c>
    </row>
    <row r="8979" spans="1:2" x14ac:dyDescent="0.25">
      <c r="A8979">
        <v>821095</v>
      </c>
      <c r="B8979">
        <v>72</v>
      </c>
    </row>
    <row r="8980" spans="1:2" x14ac:dyDescent="0.25">
      <c r="A8980">
        <v>821096</v>
      </c>
      <c r="B8980">
        <v>74</v>
      </c>
    </row>
    <row r="8981" spans="1:2" x14ac:dyDescent="0.25">
      <c r="A8981">
        <v>821097</v>
      </c>
      <c r="B8981">
        <v>73</v>
      </c>
    </row>
    <row r="8982" spans="1:2" x14ac:dyDescent="0.25">
      <c r="A8982">
        <v>821098</v>
      </c>
      <c r="B8982">
        <v>74</v>
      </c>
    </row>
    <row r="8983" spans="1:2" x14ac:dyDescent="0.25">
      <c r="A8983">
        <v>821102</v>
      </c>
      <c r="B8983">
        <v>72</v>
      </c>
    </row>
    <row r="8984" spans="1:2" x14ac:dyDescent="0.25">
      <c r="A8984">
        <v>821104</v>
      </c>
      <c r="B8984">
        <v>76</v>
      </c>
    </row>
    <row r="8985" spans="1:2" x14ac:dyDescent="0.25">
      <c r="A8985">
        <v>821105</v>
      </c>
      <c r="B8985">
        <v>71</v>
      </c>
    </row>
    <row r="8986" spans="1:2" x14ac:dyDescent="0.25">
      <c r="A8986">
        <v>821106</v>
      </c>
      <c r="B8986">
        <v>71</v>
      </c>
    </row>
    <row r="8987" spans="1:2" x14ac:dyDescent="0.25">
      <c r="A8987">
        <v>821109</v>
      </c>
      <c r="B8987">
        <v>73</v>
      </c>
    </row>
    <row r="8988" spans="1:2" x14ac:dyDescent="0.25">
      <c r="A8988">
        <v>821111</v>
      </c>
      <c r="B8988">
        <v>71</v>
      </c>
    </row>
    <row r="8989" spans="1:2" x14ac:dyDescent="0.25">
      <c r="A8989">
        <v>821116</v>
      </c>
      <c r="B8989">
        <v>72</v>
      </c>
    </row>
    <row r="8990" spans="1:2" x14ac:dyDescent="0.25">
      <c r="A8990">
        <v>821117</v>
      </c>
      <c r="B8990">
        <v>75</v>
      </c>
    </row>
    <row r="8991" spans="1:2" x14ac:dyDescent="0.25">
      <c r="A8991">
        <v>821120</v>
      </c>
      <c r="B8991">
        <v>74</v>
      </c>
    </row>
    <row r="8992" spans="1:2" x14ac:dyDescent="0.25">
      <c r="A8992">
        <v>821122</v>
      </c>
      <c r="B8992">
        <v>70</v>
      </c>
    </row>
    <row r="8993" spans="1:2" x14ac:dyDescent="0.25">
      <c r="A8993">
        <v>821124</v>
      </c>
      <c r="B8993">
        <v>73</v>
      </c>
    </row>
    <row r="8994" spans="1:2" x14ac:dyDescent="0.25">
      <c r="A8994">
        <v>821125</v>
      </c>
      <c r="B8994">
        <v>71</v>
      </c>
    </row>
    <row r="8995" spans="1:2" x14ac:dyDescent="0.25">
      <c r="A8995">
        <v>821127</v>
      </c>
      <c r="B8995">
        <v>71</v>
      </c>
    </row>
    <row r="8996" spans="1:2" x14ac:dyDescent="0.25">
      <c r="A8996">
        <v>821131</v>
      </c>
      <c r="B8996">
        <v>70</v>
      </c>
    </row>
    <row r="8997" spans="1:2" x14ac:dyDescent="0.25">
      <c r="A8997">
        <v>821132</v>
      </c>
      <c r="B8997">
        <v>72</v>
      </c>
    </row>
    <row r="8998" spans="1:2" x14ac:dyDescent="0.25">
      <c r="A8998">
        <v>821133</v>
      </c>
      <c r="B8998">
        <v>74</v>
      </c>
    </row>
    <row r="8999" spans="1:2" x14ac:dyDescent="0.25">
      <c r="A8999">
        <v>821134</v>
      </c>
      <c r="B8999">
        <v>72</v>
      </c>
    </row>
    <row r="9000" spans="1:2" x14ac:dyDescent="0.25">
      <c r="A9000">
        <v>821141</v>
      </c>
      <c r="B9000">
        <v>75</v>
      </c>
    </row>
    <row r="9001" spans="1:2" x14ac:dyDescent="0.25">
      <c r="A9001">
        <v>821142</v>
      </c>
      <c r="B9001">
        <v>75</v>
      </c>
    </row>
    <row r="9002" spans="1:2" x14ac:dyDescent="0.25">
      <c r="A9002">
        <v>821144</v>
      </c>
      <c r="B9002">
        <v>71</v>
      </c>
    </row>
    <row r="9003" spans="1:2" x14ac:dyDescent="0.25">
      <c r="A9003">
        <v>821146</v>
      </c>
      <c r="B9003">
        <v>72</v>
      </c>
    </row>
    <row r="9004" spans="1:2" x14ac:dyDescent="0.25">
      <c r="A9004">
        <v>821153</v>
      </c>
      <c r="B9004">
        <v>74</v>
      </c>
    </row>
    <row r="9005" spans="1:2" x14ac:dyDescent="0.25">
      <c r="A9005">
        <v>821155</v>
      </c>
      <c r="B9005">
        <v>77</v>
      </c>
    </row>
    <row r="9006" spans="1:2" x14ac:dyDescent="0.25">
      <c r="A9006">
        <v>821168</v>
      </c>
      <c r="B9006">
        <v>69</v>
      </c>
    </row>
    <row r="9007" spans="1:2" x14ac:dyDescent="0.25">
      <c r="A9007">
        <v>821170</v>
      </c>
      <c r="B9007">
        <v>73</v>
      </c>
    </row>
    <row r="9008" spans="1:2" x14ac:dyDescent="0.25">
      <c r="A9008">
        <v>821172</v>
      </c>
      <c r="B9008">
        <v>72</v>
      </c>
    </row>
    <row r="9009" spans="1:2" x14ac:dyDescent="0.25">
      <c r="A9009">
        <v>821174</v>
      </c>
      <c r="B9009">
        <v>71</v>
      </c>
    </row>
    <row r="9010" spans="1:2" x14ac:dyDescent="0.25">
      <c r="A9010">
        <v>821175</v>
      </c>
      <c r="B9010">
        <v>76</v>
      </c>
    </row>
    <row r="9011" spans="1:2" x14ac:dyDescent="0.25">
      <c r="A9011">
        <v>821177</v>
      </c>
      <c r="B9011">
        <v>74</v>
      </c>
    </row>
    <row r="9012" spans="1:2" x14ac:dyDescent="0.25">
      <c r="A9012">
        <v>821179</v>
      </c>
      <c r="B9012">
        <v>73</v>
      </c>
    </row>
    <row r="9013" spans="1:2" x14ac:dyDescent="0.25">
      <c r="A9013">
        <v>821182</v>
      </c>
      <c r="B9013">
        <v>69</v>
      </c>
    </row>
    <row r="9014" spans="1:2" x14ac:dyDescent="0.25">
      <c r="A9014">
        <v>821184</v>
      </c>
      <c r="B9014">
        <v>73</v>
      </c>
    </row>
    <row r="9015" spans="1:2" x14ac:dyDescent="0.25">
      <c r="A9015">
        <v>821186</v>
      </c>
      <c r="B9015">
        <v>71</v>
      </c>
    </row>
    <row r="9016" spans="1:2" x14ac:dyDescent="0.25">
      <c r="A9016">
        <v>821188</v>
      </c>
      <c r="B9016">
        <v>75</v>
      </c>
    </row>
    <row r="9017" spans="1:2" x14ac:dyDescent="0.25">
      <c r="A9017">
        <v>821190</v>
      </c>
      <c r="B9017">
        <v>71</v>
      </c>
    </row>
    <row r="9018" spans="1:2" x14ac:dyDescent="0.25">
      <c r="A9018">
        <v>821191</v>
      </c>
      <c r="B9018">
        <v>73</v>
      </c>
    </row>
    <row r="9019" spans="1:2" x14ac:dyDescent="0.25">
      <c r="A9019">
        <v>821193</v>
      </c>
      <c r="B9019">
        <v>75</v>
      </c>
    </row>
    <row r="9020" spans="1:2" x14ac:dyDescent="0.25">
      <c r="A9020">
        <v>821194</v>
      </c>
      <c r="B9020">
        <v>72</v>
      </c>
    </row>
    <row r="9021" spans="1:2" x14ac:dyDescent="0.25">
      <c r="A9021">
        <v>821198</v>
      </c>
      <c r="B9021">
        <v>72</v>
      </c>
    </row>
    <row r="9022" spans="1:2" x14ac:dyDescent="0.25">
      <c r="A9022">
        <v>821201</v>
      </c>
      <c r="B9022">
        <v>74</v>
      </c>
    </row>
    <row r="9023" spans="1:2" x14ac:dyDescent="0.25">
      <c r="A9023">
        <v>821239</v>
      </c>
      <c r="B9023">
        <v>75</v>
      </c>
    </row>
    <row r="9024" spans="1:2" x14ac:dyDescent="0.25">
      <c r="A9024">
        <v>821245</v>
      </c>
      <c r="B9024">
        <v>76</v>
      </c>
    </row>
    <row r="9025" spans="1:2" x14ac:dyDescent="0.25">
      <c r="A9025">
        <v>821250</v>
      </c>
      <c r="B9025">
        <v>73</v>
      </c>
    </row>
    <row r="9026" spans="1:2" x14ac:dyDescent="0.25">
      <c r="A9026">
        <v>821253</v>
      </c>
      <c r="B9026">
        <v>71</v>
      </c>
    </row>
    <row r="9027" spans="1:2" x14ac:dyDescent="0.25">
      <c r="A9027">
        <v>821254</v>
      </c>
      <c r="B9027">
        <v>72</v>
      </c>
    </row>
    <row r="9028" spans="1:2" x14ac:dyDescent="0.25">
      <c r="A9028">
        <v>821257</v>
      </c>
      <c r="B9028">
        <v>74</v>
      </c>
    </row>
    <row r="9029" spans="1:2" x14ac:dyDescent="0.25">
      <c r="A9029">
        <v>821264</v>
      </c>
      <c r="B9029">
        <v>74</v>
      </c>
    </row>
    <row r="9030" spans="1:2" x14ac:dyDescent="0.25">
      <c r="A9030">
        <v>821265</v>
      </c>
      <c r="B9030">
        <v>71</v>
      </c>
    </row>
    <row r="9031" spans="1:2" x14ac:dyDescent="0.25">
      <c r="A9031">
        <v>821266</v>
      </c>
      <c r="B9031">
        <v>74</v>
      </c>
    </row>
    <row r="9032" spans="1:2" x14ac:dyDescent="0.25">
      <c r="A9032">
        <v>821267</v>
      </c>
      <c r="B9032">
        <v>69</v>
      </c>
    </row>
    <row r="9033" spans="1:2" x14ac:dyDescent="0.25">
      <c r="A9033">
        <v>821272</v>
      </c>
      <c r="B9033">
        <v>71</v>
      </c>
    </row>
    <row r="9034" spans="1:2" x14ac:dyDescent="0.25">
      <c r="A9034">
        <v>821274</v>
      </c>
      <c r="B9034">
        <v>70</v>
      </c>
    </row>
    <row r="9035" spans="1:2" x14ac:dyDescent="0.25">
      <c r="A9035">
        <v>821275</v>
      </c>
      <c r="B9035">
        <v>78</v>
      </c>
    </row>
    <row r="9036" spans="1:2" x14ac:dyDescent="0.25">
      <c r="A9036">
        <v>821276</v>
      </c>
      <c r="B9036">
        <v>71</v>
      </c>
    </row>
    <row r="9037" spans="1:2" x14ac:dyDescent="0.25">
      <c r="A9037">
        <v>821278</v>
      </c>
      <c r="B9037">
        <v>73</v>
      </c>
    </row>
    <row r="9038" spans="1:2" x14ac:dyDescent="0.25">
      <c r="A9038">
        <v>821280</v>
      </c>
      <c r="B9038">
        <v>71</v>
      </c>
    </row>
    <row r="9039" spans="1:2" x14ac:dyDescent="0.25">
      <c r="A9039">
        <v>821318</v>
      </c>
      <c r="B9039">
        <v>74</v>
      </c>
    </row>
    <row r="9040" spans="1:2" x14ac:dyDescent="0.25">
      <c r="A9040">
        <v>821327</v>
      </c>
      <c r="B9040">
        <v>75</v>
      </c>
    </row>
    <row r="9041" spans="1:2" x14ac:dyDescent="0.25">
      <c r="A9041">
        <v>821342</v>
      </c>
      <c r="B9041">
        <v>72</v>
      </c>
    </row>
    <row r="9042" spans="1:2" x14ac:dyDescent="0.25">
      <c r="A9042">
        <v>821415</v>
      </c>
      <c r="B9042">
        <v>70</v>
      </c>
    </row>
    <row r="9043" spans="1:2" x14ac:dyDescent="0.25">
      <c r="A9043">
        <v>821416</v>
      </c>
      <c r="B9043">
        <v>71</v>
      </c>
    </row>
    <row r="9044" spans="1:2" x14ac:dyDescent="0.25">
      <c r="A9044">
        <v>821417</v>
      </c>
      <c r="B9044">
        <v>72</v>
      </c>
    </row>
    <row r="9045" spans="1:2" x14ac:dyDescent="0.25">
      <c r="A9045">
        <v>821420</v>
      </c>
      <c r="B9045">
        <v>75</v>
      </c>
    </row>
    <row r="9046" spans="1:2" x14ac:dyDescent="0.25">
      <c r="A9046">
        <v>821421</v>
      </c>
      <c r="B9046">
        <v>75</v>
      </c>
    </row>
    <row r="9047" spans="1:2" x14ac:dyDescent="0.25">
      <c r="A9047">
        <v>821457</v>
      </c>
      <c r="B9047">
        <v>71</v>
      </c>
    </row>
    <row r="9048" spans="1:2" x14ac:dyDescent="0.25">
      <c r="A9048">
        <v>821466</v>
      </c>
      <c r="B9048">
        <v>75</v>
      </c>
    </row>
    <row r="9049" spans="1:2" x14ac:dyDescent="0.25">
      <c r="A9049">
        <v>821471</v>
      </c>
      <c r="B9049">
        <v>74</v>
      </c>
    </row>
    <row r="9050" spans="1:2" x14ac:dyDescent="0.25">
      <c r="A9050">
        <v>821473</v>
      </c>
      <c r="B9050">
        <v>75</v>
      </c>
    </row>
    <row r="9051" spans="1:2" x14ac:dyDescent="0.25">
      <c r="A9051">
        <v>821475</v>
      </c>
      <c r="B9051">
        <v>73</v>
      </c>
    </row>
    <row r="9052" spans="1:2" x14ac:dyDescent="0.25">
      <c r="A9052">
        <v>821476</v>
      </c>
      <c r="B9052">
        <v>72</v>
      </c>
    </row>
    <row r="9053" spans="1:2" x14ac:dyDescent="0.25">
      <c r="A9053">
        <v>821478</v>
      </c>
      <c r="B9053">
        <v>77</v>
      </c>
    </row>
    <row r="9054" spans="1:2" x14ac:dyDescent="0.25">
      <c r="A9054">
        <v>821479</v>
      </c>
      <c r="B9054">
        <v>73</v>
      </c>
    </row>
    <row r="9055" spans="1:2" x14ac:dyDescent="0.25">
      <c r="A9055">
        <v>821481</v>
      </c>
      <c r="B9055">
        <v>76</v>
      </c>
    </row>
    <row r="9056" spans="1:2" x14ac:dyDescent="0.25">
      <c r="A9056">
        <v>821484</v>
      </c>
      <c r="B9056">
        <v>76</v>
      </c>
    </row>
    <row r="9057" spans="1:2" x14ac:dyDescent="0.25">
      <c r="A9057">
        <v>821485</v>
      </c>
      <c r="B9057">
        <v>70</v>
      </c>
    </row>
    <row r="9058" spans="1:2" x14ac:dyDescent="0.25">
      <c r="A9058">
        <v>821486</v>
      </c>
      <c r="B9058">
        <v>77</v>
      </c>
    </row>
    <row r="9059" spans="1:2" x14ac:dyDescent="0.25">
      <c r="A9059">
        <v>821496</v>
      </c>
      <c r="B9059">
        <v>73</v>
      </c>
    </row>
    <row r="9060" spans="1:2" x14ac:dyDescent="0.25">
      <c r="A9060">
        <v>821570</v>
      </c>
      <c r="B9060">
        <v>73</v>
      </c>
    </row>
    <row r="9061" spans="1:2" x14ac:dyDescent="0.25">
      <c r="A9061">
        <v>821580</v>
      </c>
      <c r="B9061">
        <v>74</v>
      </c>
    </row>
    <row r="9062" spans="1:2" x14ac:dyDescent="0.25">
      <c r="A9062">
        <v>821583</v>
      </c>
      <c r="B9062">
        <v>73</v>
      </c>
    </row>
    <row r="9063" spans="1:2" x14ac:dyDescent="0.25">
      <c r="A9063">
        <v>821589</v>
      </c>
      <c r="B9063">
        <v>73</v>
      </c>
    </row>
    <row r="9064" spans="1:2" x14ac:dyDescent="0.25">
      <c r="A9064">
        <v>821590</v>
      </c>
      <c r="B9064">
        <v>74</v>
      </c>
    </row>
    <row r="9065" spans="1:2" x14ac:dyDescent="0.25">
      <c r="A9065">
        <v>821593</v>
      </c>
      <c r="B9065">
        <v>72</v>
      </c>
    </row>
    <row r="9066" spans="1:2" x14ac:dyDescent="0.25">
      <c r="A9066">
        <v>821594</v>
      </c>
      <c r="B9066">
        <v>72</v>
      </c>
    </row>
    <row r="9067" spans="1:2" x14ac:dyDescent="0.25">
      <c r="A9067">
        <v>821595</v>
      </c>
      <c r="B9067">
        <v>73</v>
      </c>
    </row>
    <row r="9068" spans="1:2" x14ac:dyDescent="0.25">
      <c r="A9068">
        <v>821598</v>
      </c>
      <c r="B9068">
        <v>71</v>
      </c>
    </row>
    <row r="9069" spans="1:2" x14ac:dyDescent="0.25">
      <c r="A9069">
        <v>821606</v>
      </c>
      <c r="B9069">
        <v>71</v>
      </c>
    </row>
    <row r="9070" spans="1:2" x14ac:dyDescent="0.25">
      <c r="A9070">
        <v>821608</v>
      </c>
      <c r="B9070">
        <v>74</v>
      </c>
    </row>
    <row r="9071" spans="1:2" x14ac:dyDescent="0.25">
      <c r="A9071">
        <v>821609</v>
      </c>
      <c r="B9071">
        <v>73</v>
      </c>
    </row>
    <row r="9072" spans="1:2" x14ac:dyDescent="0.25">
      <c r="A9072">
        <v>821611</v>
      </c>
      <c r="B9072">
        <v>73</v>
      </c>
    </row>
    <row r="9073" spans="1:2" x14ac:dyDescent="0.25">
      <c r="A9073">
        <v>821621</v>
      </c>
      <c r="B9073">
        <v>72</v>
      </c>
    </row>
    <row r="9074" spans="1:2" x14ac:dyDescent="0.25">
      <c r="A9074">
        <v>821626</v>
      </c>
      <c r="B9074">
        <v>72</v>
      </c>
    </row>
    <row r="9075" spans="1:2" x14ac:dyDescent="0.25">
      <c r="A9075">
        <v>821632</v>
      </c>
      <c r="B9075">
        <v>76</v>
      </c>
    </row>
    <row r="9076" spans="1:2" x14ac:dyDescent="0.25">
      <c r="A9076">
        <v>821634</v>
      </c>
      <c r="B9076">
        <v>72</v>
      </c>
    </row>
    <row r="9077" spans="1:2" x14ac:dyDescent="0.25">
      <c r="A9077">
        <v>821639</v>
      </c>
      <c r="B9077">
        <v>71</v>
      </c>
    </row>
    <row r="9078" spans="1:2" x14ac:dyDescent="0.25">
      <c r="A9078">
        <v>821640</v>
      </c>
      <c r="B9078">
        <v>72</v>
      </c>
    </row>
    <row r="9079" spans="1:2" x14ac:dyDescent="0.25">
      <c r="A9079">
        <v>821643</v>
      </c>
      <c r="B9079">
        <v>71</v>
      </c>
    </row>
    <row r="9080" spans="1:2" x14ac:dyDescent="0.25">
      <c r="A9080">
        <v>821644</v>
      </c>
      <c r="B9080">
        <v>73</v>
      </c>
    </row>
    <row r="9081" spans="1:2" x14ac:dyDescent="0.25">
      <c r="A9081">
        <v>821646</v>
      </c>
      <c r="B9081">
        <v>74</v>
      </c>
    </row>
    <row r="9082" spans="1:2" x14ac:dyDescent="0.25">
      <c r="A9082">
        <v>821649</v>
      </c>
      <c r="B9082">
        <v>72</v>
      </c>
    </row>
    <row r="9083" spans="1:2" x14ac:dyDescent="0.25">
      <c r="A9083">
        <v>821650</v>
      </c>
      <c r="B9083">
        <v>72</v>
      </c>
    </row>
    <row r="9084" spans="1:2" x14ac:dyDescent="0.25">
      <c r="A9084">
        <v>821651</v>
      </c>
      <c r="B9084">
        <v>71</v>
      </c>
    </row>
    <row r="9085" spans="1:2" x14ac:dyDescent="0.25">
      <c r="A9085">
        <v>821653</v>
      </c>
      <c r="B9085">
        <v>72</v>
      </c>
    </row>
    <row r="9086" spans="1:2" x14ac:dyDescent="0.25">
      <c r="A9086">
        <v>821655</v>
      </c>
      <c r="B9086">
        <v>73</v>
      </c>
    </row>
    <row r="9087" spans="1:2" x14ac:dyDescent="0.25">
      <c r="A9087">
        <v>821656</v>
      </c>
      <c r="B9087">
        <v>76</v>
      </c>
    </row>
    <row r="9088" spans="1:2" x14ac:dyDescent="0.25">
      <c r="A9088">
        <v>821658</v>
      </c>
      <c r="B9088">
        <v>77</v>
      </c>
    </row>
    <row r="9089" spans="1:2" x14ac:dyDescent="0.25">
      <c r="A9089">
        <v>821660</v>
      </c>
      <c r="B9089">
        <v>73</v>
      </c>
    </row>
    <row r="9090" spans="1:2" x14ac:dyDescent="0.25">
      <c r="A9090">
        <v>821662</v>
      </c>
      <c r="B9090">
        <v>74</v>
      </c>
    </row>
    <row r="9091" spans="1:2" x14ac:dyDescent="0.25">
      <c r="A9091">
        <v>821664</v>
      </c>
      <c r="B9091">
        <v>73</v>
      </c>
    </row>
    <row r="9092" spans="1:2" x14ac:dyDescent="0.25">
      <c r="A9092">
        <v>821667</v>
      </c>
      <c r="B9092">
        <v>75</v>
      </c>
    </row>
    <row r="9093" spans="1:2" x14ac:dyDescent="0.25">
      <c r="A9093">
        <v>821669</v>
      </c>
      <c r="B9093">
        <v>74</v>
      </c>
    </row>
    <row r="9094" spans="1:2" x14ac:dyDescent="0.25">
      <c r="A9094">
        <v>821670</v>
      </c>
      <c r="B9094">
        <v>72</v>
      </c>
    </row>
    <row r="9095" spans="1:2" x14ac:dyDescent="0.25">
      <c r="A9095">
        <v>821675</v>
      </c>
      <c r="B9095">
        <v>75</v>
      </c>
    </row>
    <row r="9096" spans="1:2" x14ac:dyDescent="0.25">
      <c r="A9096">
        <v>821678</v>
      </c>
      <c r="B9096">
        <v>70</v>
      </c>
    </row>
    <row r="9097" spans="1:2" x14ac:dyDescent="0.25">
      <c r="A9097">
        <v>821679</v>
      </c>
      <c r="B9097">
        <v>72</v>
      </c>
    </row>
    <row r="9098" spans="1:2" x14ac:dyDescent="0.25">
      <c r="A9098">
        <v>821706</v>
      </c>
      <c r="B9098">
        <v>69</v>
      </c>
    </row>
    <row r="9099" spans="1:2" x14ac:dyDescent="0.25">
      <c r="A9099">
        <v>821707</v>
      </c>
      <c r="B9099">
        <v>76</v>
      </c>
    </row>
    <row r="9100" spans="1:2" x14ac:dyDescent="0.25">
      <c r="A9100">
        <v>821708</v>
      </c>
      <c r="B9100">
        <v>73</v>
      </c>
    </row>
    <row r="9101" spans="1:2" x14ac:dyDescent="0.25">
      <c r="A9101">
        <v>821709</v>
      </c>
      <c r="B9101">
        <v>77</v>
      </c>
    </row>
    <row r="9102" spans="1:2" x14ac:dyDescent="0.25">
      <c r="A9102">
        <v>821717</v>
      </c>
      <c r="B9102">
        <v>72</v>
      </c>
    </row>
    <row r="9103" spans="1:2" x14ac:dyDescent="0.25">
      <c r="A9103">
        <v>821721</v>
      </c>
      <c r="B9103">
        <v>71</v>
      </c>
    </row>
    <row r="9104" spans="1:2" x14ac:dyDescent="0.25">
      <c r="A9104">
        <v>821729</v>
      </c>
      <c r="B9104">
        <v>71</v>
      </c>
    </row>
    <row r="9105" spans="1:2" x14ac:dyDescent="0.25">
      <c r="A9105">
        <v>821731</v>
      </c>
      <c r="B9105">
        <v>73</v>
      </c>
    </row>
    <row r="9106" spans="1:2" x14ac:dyDescent="0.25">
      <c r="A9106">
        <v>821733</v>
      </c>
      <c r="B9106">
        <v>75</v>
      </c>
    </row>
    <row r="9107" spans="1:2" x14ac:dyDescent="0.25">
      <c r="A9107">
        <v>821737</v>
      </c>
      <c r="B9107">
        <v>72</v>
      </c>
    </row>
    <row r="9108" spans="1:2" x14ac:dyDescent="0.25">
      <c r="A9108">
        <v>821739</v>
      </c>
      <c r="B9108">
        <v>72</v>
      </c>
    </row>
    <row r="9109" spans="1:2" x14ac:dyDescent="0.25">
      <c r="A9109">
        <v>821741</v>
      </c>
      <c r="B9109">
        <v>73</v>
      </c>
    </row>
    <row r="9110" spans="1:2" x14ac:dyDescent="0.25">
      <c r="A9110">
        <v>821742</v>
      </c>
      <c r="B9110">
        <v>76</v>
      </c>
    </row>
    <row r="9111" spans="1:2" x14ac:dyDescent="0.25">
      <c r="A9111">
        <v>821744</v>
      </c>
      <c r="B9111">
        <v>76</v>
      </c>
    </row>
    <row r="9112" spans="1:2" x14ac:dyDescent="0.25">
      <c r="A9112">
        <v>821745</v>
      </c>
      <c r="B9112">
        <v>76</v>
      </c>
    </row>
    <row r="9113" spans="1:2" x14ac:dyDescent="0.25">
      <c r="A9113">
        <v>821753</v>
      </c>
      <c r="B9113">
        <v>76</v>
      </c>
    </row>
    <row r="9114" spans="1:2" x14ac:dyDescent="0.25">
      <c r="A9114">
        <v>821756</v>
      </c>
      <c r="B9114">
        <v>71</v>
      </c>
    </row>
    <row r="9115" spans="1:2" x14ac:dyDescent="0.25">
      <c r="A9115">
        <v>821757</v>
      </c>
      <c r="B9115">
        <v>75</v>
      </c>
    </row>
    <row r="9116" spans="1:2" x14ac:dyDescent="0.25">
      <c r="A9116">
        <v>821760</v>
      </c>
      <c r="B9116">
        <v>76</v>
      </c>
    </row>
    <row r="9117" spans="1:2" x14ac:dyDescent="0.25">
      <c r="A9117">
        <v>821766</v>
      </c>
      <c r="B9117">
        <v>74</v>
      </c>
    </row>
    <row r="9118" spans="1:2" x14ac:dyDescent="0.25">
      <c r="A9118">
        <v>821768</v>
      </c>
      <c r="B9118">
        <v>71</v>
      </c>
    </row>
    <row r="9119" spans="1:2" x14ac:dyDescent="0.25">
      <c r="A9119">
        <v>821774</v>
      </c>
      <c r="B9119">
        <v>70</v>
      </c>
    </row>
    <row r="9120" spans="1:2" x14ac:dyDescent="0.25">
      <c r="A9120">
        <v>821777</v>
      </c>
      <c r="B9120">
        <v>73</v>
      </c>
    </row>
    <row r="9121" spans="1:2" x14ac:dyDescent="0.25">
      <c r="A9121">
        <v>821779</v>
      </c>
      <c r="B9121">
        <v>73</v>
      </c>
    </row>
    <row r="9122" spans="1:2" x14ac:dyDescent="0.25">
      <c r="A9122">
        <v>821781</v>
      </c>
      <c r="B9122">
        <v>76</v>
      </c>
    </row>
    <row r="9123" spans="1:2" x14ac:dyDescent="0.25">
      <c r="A9123">
        <v>821783</v>
      </c>
      <c r="B9123">
        <v>73</v>
      </c>
    </row>
    <row r="9124" spans="1:2" x14ac:dyDescent="0.25">
      <c r="A9124">
        <v>821788</v>
      </c>
      <c r="B9124">
        <v>72</v>
      </c>
    </row>
    <row r="9125" spans="1:2" x14ac:dyDescent="0.25">
      <c r="A9125">
        <v>821792</v>
      </c>
      <c r="B9125">
        <v>73</v>
      </c>
    </row>
    <row r="9126" spans="1:2" x14ac:dyDescent="0.25">
      <c r="A9126">
        <v>821793</v>
      </c>
      <c r="B9126">
        <v>74</v>
      </c>
    </row>
    <row r="9127" spans="1:2" x14ac:dyDescent="0.25">
      <c r="A9127">
        <v>821795</v>
      </c>
      <c r="B9127">
        <v>71</v>
      </c>
    </row>
    <row r="9128" spans="1:2" x14ac:dyDescent="0.25">
      <c r="A9128">
        <v>821798</v>
      </c>
      <c r="B9128">
        <v>72</v>
      </c>
    </row>
    <row r="9129" spans="1:2" x14ac:dyDescent="0.25">
      <c r="A9129">
        <v>821800</v>
      </c>
      <c r="B9129">
        <v>76</v>
      </c>
    </row>
    <row r="9130" spans="1:2" x14ac:dyDescent="0.25">
      <c r="A9130">
        <v>821802</v>
      </c>
      <c r="B9130">
        <v>73</v>
      </c>
    </row>
    <row r="9131" spans="1:2" x14ac:dyDescent="0.25">
      <c r="A9131">
        <v>821804</v>
      </c>
      <c r="B9131">
        <v>72</v>
      </c>
    </row>
    <row r="9132" spans="1:2" x14ac:dyDescent="0.25">
      <c r="A9132">
        <v>821805</v>
      </c>
      <c r="B9132">
        <v>73</v>
      </c>
    </row>
    <row r="9133" spans="1:2" x14ac:dyDescent="0.25">
      <c r="A9133">
        <v>821807</v>
      </c>
      <c r="B9133">
        <v>74</v>
      </c>
    </row>
    <row r="9134" spans="1:2" x14ac:dyDescent="0.25">
      <c r="A9134">
        <v>821810</v>
      </c>
      <c r="B9134">
        <v>72</v>
      </c>
    </row>
    <row r="9135" spans="1:2" x14ac:dyDescent="0.25">
      <c r="A9135">
        <v>821812</v>
      </c>
      <c r="B9135">
        <v>70</v>
      </c>
    </row>
    <row r="9136" spans="1:2" x14ac:dyDescent="0.25">
      <c r="A9136">
        <v>821815</v>
      </c>
      <c r="B9136">
        <v>73</v>
      </c>
    </row>
    <row r="9137" spans="1:2" x14ac:dyDescent="0.25">
      <c r="A9137">
        <v>821820</v>
      </c>
      <c r="B9137">
        <v>74</v>
      </c>
    </row>
    <row r="9138" spans="1:2" x14ac:dyDescent="0.25">
      <c r="A9138">
        <v>821821</v>
      </c>
      <c r="B9138">
        <v>75</v>
      </c>
    </row>
    <row r="9139" spans="1:2" x14ac:dyDescent="0.25">
      <c r="A9139">
        <v>821822</v>
      </c>
      <c r="B9139">
        <v>72</v>
      </c>
    </row>
    <row r="9140" spans="1:2" x14ac:dyDescent="0.25">
      <c r="A9140">
        <v>821823</v>
      </c>
      <c r="B9140">
        <v>75</v>
      </c>
    </row>
    <row r="9141" spans="1:2" x14ac:dyDescent="0.25">
      <c r="A9141">
        <v>821825</v>
      </c>
      <c r="B9141">
        <v>72</v>
      </c>
    </row>
    <row r="9142" spans="1:2" x14ac:dyDescent="0.25">
      <c r="A9142">
        <v>821826</v>
      </c>
      <c r="B9142">
        <v>77</v>
      </c>
    </row>
    <row r="9143" spans="1:2" x14ac:dyDescent="0.25">
      <c r="A9143">
        <v>821827</v>
      </c>
      <c r="B9143">
        <v>0</v>
      </c>
    </row>
    <row r="9144" spans="1:2" x14ac:dyDescent="0.25">
      <c r="A9144">
        <v>821828</v>
      </c>
      <c r="B9144">
        <v>0</v>
      </c>
    </row>
    <row r="9145" spans="1:2" x14ac:dyDescent="0.25">
      <c r="A9145">
        <v>821835</v>
      </c>
      <c r="B9145">
        <v>77</v>
      </c>
    </row>
    <row r="9146" spans="1:2" x14ac:dyDescent="0.25">
      <c r="A9146">
        <v>821837</v>
      </c>
      <c r="B9146">
        <v>72</v>
      </c>
    </row>
    <row r="9147" spans="1:2" x14ac:dyDescent="0.25">
      <c r="A9147">
        <v>821840</v>
      </c>
      <c r="B9147">
        <v>74</v>
      </c>
    </row>
    <row r="9148" spans="1:2" x14ac:dyDescent="0.25">
      <c r="A9148">
        <v>821846</v>
      </c>
      <c r="B9148">
        <v>70</v>
      </c>
    </row>
    <row r="9149" spans="1:2" x14ac:dyDescent="0.25">
      <c r="A9149">
        <v>821851</v>
      </c>
      <c r="B9149">
        <v>74</v>
      </c>
    </row>
    <row r="9150" spans="1:2" x14ac:dyDescent="0.25">
      <c r="A9150">
        <v>821853</v>
      </c>
      <c r="B9150">
        <v>73</v>
      </c>
    </row>
    <row r="9151" spans="1:2" x14ac:dyDescent="0.25">
      <c r="A9151">
        <v>821855</v>
      </c>
      <c r="B9151">
        <v>76</v>
      </c>
    </row>
    <row r="9152" spans="1:2" x14ac:dyDescent="0.25">
      <c r="A9152">
        <v>821858</v>
      </c>
      <c r="B9152">
        <v>72</v>
      </c>
    </row>
    <row r="9153" spans="1:2" x14ac:dyDescent="0.25">
      <c r="A9153">
        <v>821859</v>
      </c>
      <c r="B9153">
        <v>73</v>
      </c>
    </row>
    <row r="9154" spans="1:2" x14ac:dyDescent="0.25">
      <c r="A9154">
        <v>821864</v>
      </c>
      <c r="B9154">
        <v>77</v>
      </c>
    </row>
    <row r="9155" spans="1:2" x14ac:dyDescent="0.25">
      <c r="A9155">
        <v>821865</v>
      </c>
      <c r="B9155">
        <v>74</v>
      </c>
    </row>
    <row r="9156" spans="1:2" x14ac:dyDescent="0.25">
      <c r="A9156">
        <v>821868</v>
      </c>
      <c r="B9156">
        <v>72</v>
      </c>
    </row>
    <row r="9157" spans="1:2" x14ac:dyDescent="0.25">
      <c r="A9157">
        <v>821871</v>
      </c>
      <c r="B9157">
        <v>73</v>
      </c>
    </row>
    <row r="9158" spans="1:2" x14ac:dyDescent="0.25">
      <c r="A9158">
        <v>821872</v>
      </c>
      <c r="B9158">
        <v>73</v>
      </c>
    </row>
    <row r="9159" spans="1:2" x14ac:dyDescent="0.25">
      <c r="A9159">
        <v>821880</v>
      </c>
      <c r="B9159">
        <v>73</v>
      </c>
    </row>
    <row r="9160" spans="1:2" x14ac:dyDescent="0.25">
      <c r="A9160">
        <v>821883</v>
      </c>
      <c r="B9160">
        <v>74</v>
      </c>
    </row>
    <row r="9161" spans="1:2" x14ac:dyDescent="0.25">
      <c r="A9161">
        <v>821884</v>
      </c>
      <c r="B9161">
        <v>71</v>
      </c>
    </row>
    <row r="9162" spans="1:2" x14ac:dyDescent="0.25">
      <c r="A9162">
        <v>821888</v>
      </c>
      <c r="B9162">
        <v>71</v>
      </c>
    </row>
    <row r="9163" spans="1:2" x14ac:dyDescent="0.25">
      <c r="A9163">
        <v>821892</v>
      </c>
      <c r="B9163">
        <v>74</v>
      </c>
    </row>
    <row r="9164" spans="1:2" x14ac:dyDescent="0.25">
      <c r="A9164">
        <v>821908</v>
      </c>
      <c r="B9164">
        <v>80</v>
      </c>
    </row>
    <row r="9165" spans="1:2" x14ac:dyDescent="0.25">
      <c r="A9165">
        <v>821915</v>
      </c>
      <c r="B9165">
        <v>70</v>
      </c>
    </row>
    <row r="9166" spans="1:2" x14ac:dyDescent="0.25">
      <c r="A9166">
        <v>821919</v>
      </c>
      <c r="B9166">
        <v>78</v>
      </c>
    </row>
    <row r="9167" spans="1:2" x14ac:dyDescent="0.25">
      <c r="A9167">
        <v>821923</v>
      </c>
      <c r="B9167">
        <v>74</v>
      </c>
    </row>
    <row r="9168" spans="1:2" x14ac:dyDescent="0.25">
      <c r="A9168">
        <v>821928</v>
      </c>
      <c r="B9168">
        <v>74</v>
      </c>
    </row>
    <row r="9169" spans="1:2" x14ac:dyDescent="0.25">
      <c r="A9169">
        <v>821930</v>
      </c>
      <c r="B9169">
        <v>72</v>
      </c>
    </row>
    <row r="9170" spans="1:2" x14ac:dyDescent="0.25">
      <c r="A9170">
        <v>821962</v>
      </c>
      <c r="B9170">
        <v>75</v>
      </c>
    </row>
    <row r="9171" spans="1:2" x14ac:dyDescent="0.25">
      <c r="A9171">
        <v>821963</v>
      </c>
      <c r="B9171">
        <v>73</v>
      </c>
    </row>
    <row r="9172" spans="1:2" x14ac:dyDescent="0.25">
      <c r="A9172">
        <v>821965</v>
      </c>
      <c r="B9172">
        <v>72</v>
      </c>
    </row>
    <row r="9173" spans="1:2" x14ac:dyDescent="0.25">
      <c r="A9173">
        <v>821966</v>
      </c>
      <c r="B9173">
        <v>74</v>
      </c>
    </row>
    <row r="9174" spans="1:2" x14ac:dyDescent="0.25">
      <c r="A9174">
        <v>821967</v>
      </c>
      <c r="B9174">
        <v>75</v>
      </c>
    </row>
    <row r="9175" spans="1:2" x14ac:dyDescent="0.25">
      <c r="A9175">
        <v>821969</v>
      </c>
      <c r="B9175">
        <v>70</v>
      </c>
    </row>
    <row r="9176" spans="1:2" x14ac:dyDescent="0.25">
      <c r="A9176">
        <v>821970</v>
      </c>
      <c r="B9176">
        <v>73</v>
      </c>
    </row>
    <row r="9177" spans="1:2" x14ac:dyDescent="0.25">
      <c r="A9177">
        <v>821973</v>
      </c>
      <c r="B9177">
        <v>74</v>
      </c>
    </row>
    <row r="9178" spans="1:2" x14ac:dyDescent="0.25">
      <c r="A9178">
        <v>821977</v>
      </c>
      <c r="B9178">
        <v>75</v>
      </c>
    </row>
    <row r="9179" spans="1:2" x14ac:dyDescent="0.25">
      <c r="A9179">
        <v>821978</v>
      </c>
      <c r="B9179">
        <v>74</v>
      </c>
    </row>
    <row r="9180" spans="1:2" x14ac:dyDescent="0.25">
      <c r="A9180">
        <v>822021</v>
      </c>
      <c r="B9180">
        <v>76</v>
      </c>
    </row>
    <row r="9181" spans="1:2" x14ac:dyDescent="0.25">
      <c r="A9181">
        <v>822022</v>
      </c>
      <c r="B9181">
        <v>77</v>
      </c>
    </row>
    <row r="9182" spans="1:2" x14ac:dyDescent="0.25">
      <c r="A9182">
        <v>822029</v>
      </c>
      <c r="B9182">
        <v>71</v>
      </c>
    </row>
    <row r="9183" spans="1:2" x14ac:dyDescent="0.25">
      <c r="A9183">
        <v>822031</v>
      </c>
      <c r="B9183">
        <v>72</v>
      </c>
    </row>
    <row r="9184" spans="1:2" x14ac:dyDescent="0.25">
      <c r="A9184">
        <v>822038</v>
      </c>
      <c r="B9184">
        <v>75</v>
      </c>
    </row>
    <row r="9185" spans="1:2" x14ac:dyDescent="0.25">
      <c r="A9185">
        <v>822040</v>
      </c>
      <c r="B9185">
        <v>70</v>
      </c>
    </row>
    <row r="9186" spans="1:2" x14ac:dyDescent="0.25">
      <c r="A9186">
        <v>822041</v>
      </c>
      <c r="B9186">
        <v>75</v>
      </c>
    </row>
    <row r="9187" spans="1:2" x14ac:dyDescent="0.25">
      <c r="A9187">
        <v>822042</v>
      </c>
      <c r="B9187">
        <v>73</v>
      </c>
    </row>
    <row r="9188" spans="1:2" x14ac:dyDescent="0.25">
      <c r="A9188">
        <v>822043</v>
      </c>
      <c r="B9188">
        <v>72</v>
      </c>
    </row>
    <row r="9189" spans="1:2" x14ac:dyDescent="0.25">
      <c r="A9189">
        <v>822050</v>
      </c>
      <c r="B9189">
        <v>75</v>
      </c>
    </row>
    <row r="9190" spans="1:2" x14ac:dyDescent="0.25">
      <c r="A9190">
        <v>822056</v>
      </c>
      <c r="B9190">
        <v>68</v>
      </c>
    </row>
    <row r="9191" spans="1:2" x14ac:dyDescent="0.25">
      <c r="A9191">
        <v>822057</v>
      </c>
      <c r="B9191">
        <v>77</v>
      </c>
    </row>
    <row r="9192" spans="1:2" x14ac:dyDescent="0.25">
      <c r="A9192">
        <v>822060</v>
      </c>
      <c r="B9192">
        <v>75</v>
      </c>
    </row>
    <row r="9193" spans="1:2" x14ac:dyDescent="0.25">
      <c r="A9193">
        <v>822067</v>
      </c>
      <c r="B9193">
        <v>75</v>
      </c>
    </row>
    <row r="9194" spans="1:2" x14ac:dyDescent="0.25">
      <c r="A9194">
        <v>822070</v>
      </c>
      <c r="B9194">
        <v>74</v>
      </c>
    </row>
    <row r="9195" spans="1:2" x14ac:dyDescent="0.25">
      <c r="A9195">
        <v>822074</v>
      </c>
      <c r="B9195">
        <v>76</v>
      </c>
    </row>
    <row r="9196" spans="1:2" x14ac:dyDescent="0.25">
      <c r="A9196">
        <v>822086</v>
      </c>
      <c r="B9196">
        <v>72</v>
      </c>
    </row>
    <row r="9197" spans="1:2" x14ac:dyDescent="0.25">
      <c r="A9197">
        <v>822091</v>
      </c>
      <c r="B9197">
        <v>77</v>
      </c>
    </row>
    <row r="9198" spans="1:2" x14ac:dyDescent="0.25">
      <c r="A9198">
        <v>822093</v>
      </c>
      <c r="B9198">
        <v>75</v>
      </c>
    </row>
    <row r="9199" spans="1:2" x14ac:dyDescent="0.25">
      <c r="A9199">
        <v>822094</v>
      </c>
      <c r="B9199">
        <v>70</v>
      </c>
    </row>
    <row r="9200" spans="1:2" x14ac:dyDescent="0.25">
      <c r="A9200">
        <v>822096</v>
      </c>
      <c r="B9200">
        <v>71</v>
      </c>
    </row>
    <row r="9201" spans="1:2" x14ac:dyDescent="0.25">
      <c r="A9201">
        <v>822097</v>
      </c>
      <c r="B9201">
        <v>70</v>
      </c>
    </row>
    <row r="9202" spans="1:2" x14ac:dyDescent="0.25">
      <c r="A9202">
        <v>822104</v>
      </c>
      <c r="B9202">
        <v>74</v>
      </c>
    </row>
    <row r="9203" spans="1:2" x14ac:dyDescent="0.25">
      <c r="A9203">
        <v>822105</v>
      </c>
      <c r="B9203">
        <v>75</v>
      </c>
    </row>
    <row r="9204" spans="1:2" x14ac:dyDescent="0.25">
      <c r="A9204">
        <v>822107</v>
      </c>
      <c r="B9204">
        <v>75</v>
      </c>
    </row>
    <row r="9205" spans="1:2" x14ac:dyDescent="0.25">
      <c r="A9205">
        <v>822108</v>
      </c>
      <c r="B9205">
        <v>74</v>
      </c>
    </row>
    <row r="9206" spans="1:2" x14ac:dyDescent="0.25">
      <c r="A9206">
        <v>822123</v>
      </c>
      <c r="B9206">
        <v>74</v>
      </c>
    </row>
    <row r="9207" spans="1:2" x14ac:dyDescent="0.25">
      <c r="A9207">
        <v>822124</v>
      </c>
      <c r="B9207">
        <v>73</v>
      </c>
    </row>
    <row r="9208" spans="1:2" x14ac:dyDescent="0.25">
      <c r="A9208">
        <v>822126</v>
      </c>
      <c r="B9208">
        <v>77</v>
      </c>
    </row>
    <row r="9209" spans="1:2" x14ac:dyDescent="0.25">
      <c r="A9209">
        <v>822130</v>
      </c>
      <c r="B9209">
        <v>70</v>
      </c>
    </row>
    <row r="9210" spans="1:2" x14ac:dyDescent="0.25">
      <c r="A9210">
        <v>822134</v>
      </c>
      <c r="B9210">
        <v>74</v>
      </c>
    </row>
    <row r="9211" spans="1:2" x14ac:dyDescent="0.25">
      <c r="A9211">
        <v>822136</v>
      </c>
      <c r="B9211">
        <v>71</v>
      </c>
    </row>
    <row r="9212" spans="1:2" x14ac:dyDescent="0.25">
      <c r="A9212">
        <v>822140</v>
      </c>
      <c r="B9212">
        <v>71</v>
      </c>
    </row>
    <row r="9213" spans="1:2" x14ac:dyDescent="0.25">
      <c r="A9213">
        <v>822148</v>
      </c>
      <c r="B9213">
        <v>70</v>
      </c>
    </row>
    <row r="9214" spans="1:2" x14ac:dyDescent="0.25">
      <c r="A9214">
        <v>822149</v>
      </c>
      <c r="B9214">
        <v>77</v>
      </c>
    </row>
    <row r="9215" spans="1:2" x14ac:dyDescent="0.25">
      <c r="A9215">
        <v>822150</v>
      </c>
      <c r="B9215">
        <v>73</v>
      </c>
    </row>
    <row r="9216" spans="1:2" x14ac:dyDescent="0.25">
      <c r="A9216">
        <v>822155</v>
      </c>
      <c r="B9216">
        <v>75</v>
      </c>
    </row>
    <row r="9217" spans="1:2" x14ac:dyDescent="0.25">
      <c r="A9217">
        <v>822158</v>
      </c>
      <c r="B9217">
        <v>74</v>
      </c>
    </row>
    <row r="9218" spans="1:2" x14ac:dyDescent="0.25">
      <c r="A9218">
        <v>822160</v>
      </c>
      <c r="B9218">
        <v>78</v>
      </c>
    </row>
    <row r="9219" spans="1:2" x14ac:dyDescent="0.25">
      <c r="A9219">
        <v>822161</v>
      </c>
      <c r="B9219">
        <v>72</v>
      </c>
    </row>
    <row r="9220" spans="1:2" x14ac:dyDescent="0.25">
      <c r="A9220">
        <v>822163</v>
      </c>
      <c r="B9220">
        <v>75</v>
      </c>
    </row>
    <row r="9221" spans="1:2" x14ac:dyDescent="0.25">
      <c r="A9221">
        <v>822166</v>
      </c>
      <c r="B9221">
        <v>69</v>
      </c>
    </row>
    <row r="9222" spans="1:2" x14ac:dyDescent="0.25">
      <c r="A9222">
        <v>822167</v>
      </c>
      <c r="B9222">
        <v>75</v>
      </c>
    </row>
    <row r="9223" spans="1:2" x14ac:dyDescent="0.25">
      <c r="A9223">
        <v>822170</v>
      </c>
      <c r="B9223">
        <v>76</v>
      </c>
    </row>
    <row r="9224" spans="1:2" x14ac:dyDescent="0.25">
      <c r="A9224">
        <v>822171</v>
      </c>
      <c r="B9224">
        <v>71</v>
      </c>
    </row>
    <row r="9225" spans="1:2" x14ac:dyDescent="0.25">
      <c r="A9225">
        <v>822172</v>
      </c>
      <c r="B9225">
        <v>73</v>
      </c>
    </row>
    <row r="9226" spans="1:2" x14ac:dyDescent="0.25">
      <c r="A9226">
        <v>822174</v>
      </c>
      <c r="B9226">
        <v>75</v>
      </c>
    </row>
    <row r="9227" spans="1:2" x14ac:dyDescent="0.25">
      <c r="A9227">
        <v>822175</v>
      </c>
      <c r="B9227">
        <v>76</v>
      </c>
    </row>
    <row r="9228" spans="1:2" x14ac:dyDescent="0.25">
      <c r="A9228">
        <v>822298</v>
      </c>
      <c r="B9228">
        <v>74</v>
      </c>
    </row>
    <row r="9229" spans="1:2" x14ac:dyDescent="0.25">
      <c r="A9229">
        <v>822317</v>
      </c>
      <c r="B9229">
        <v>77</v>
      </c>
    </row>
    <row r="9230" spans="1:2" x14ac:dyDescent="0.25">
      <c r="A9230">
        <v>822325</v>
      </c>
      <c r="B9230">
        <v>71</v>
      </c>
    </row>
    <row r="9231" spans="1:2" x14ac:dyDescent="0.25">
      <c r="A9231">
        <v>822335</v>
      </c>
      <c r="B9231">
        <v>72</v>
      </c>
    </row>
    <row r="9232" spans="1:2" x14ac:dyDescent="0.25">
      <c r="A9232">
        <v>822337</v>
      </c>
      <c r="B9232">
        <v>74</v>
      </c>
    </row>
    <row r="9233" spans="1:2" x14ac:dyDescent="0.25">
      <c r="A9233">
        <v>822339</v>
      </c>
      <c r="B9233">
        <v>74</v>
      </c>
    </row>
    <row r="9234" spans="1:2" x14ac:dyDescent="0.25">
      <c r="A9234">
        <v>822348</v>
      </c>
      <c r="B9234">
        <v>77</v>
      </c>
    </row>
    <row r="9235" spans="1:2" x14ac:dyDescent="0.25">
      <c r="A9235">
        <v>822352</v>
      </c>
      <c r="B9235">
        <v>77</v>
      </c>
    </row>
    <row r="9236" spans="1:2" x14ac:dyDescent="0.25">
      <c r="A9236">
        <v>822354</v>
      </c>
      <c r="B9236">
        <v>76</v>
      </c>
    </row>
    <row r="9237" spans="1:2" x14ac:dyDescent="0.25">
      <c r="A9237">
        <v>822360</v>
      </c>
      <c r="B9237">
        <v>75</v>
      </c>
    </row>
    <row r="9238" spans="1:2" x14ac:dyDescent="0.25">
      <c r="A9238">
        <v>822361</v>
      </c>
      <c r="B9238">
        <v>75</v>
      </c>
    </row>
    <row r="9239" spans="1:2" x14ac:dyDescent="0.25">
      <c r="A9239">
        <v>822366</v>
      </c>
      <c r="B9239">
        <v>74</v>
      </c>
    </row>
    <row r="9240" spans="1:2" x14ac:dyDescent="0.25">
      <c r="A9240">
        <v>822371</v>
      </c>
      <c r="B9240">
        <v>72</v>
      </c>
    </row>
    <row r="9241" spans="1:2" x14ac:dyDescent="0.25">
      <c r="A9241">
        <v>822372</v>
      </c>
      <c r="B9241">
        <v>76</v>
      </c>
    </row>
    <row r="9242" spans="1:2" x14ac:dyDescent="0.25">
      <c r="A9242">
        <v>822387</v>
      </c>
      <c r="B9242">
        <v>73</v>
      </c>
    </row>
    <row r="9243" spans="1:2" x14ac:dyDescent="0.25">
      <c r="A9243">
        <v>822398</v>
      </c>
      <c r="B9243">
        <v>75</v>
      </c>
    </row>
    <row r="9244" spans="1:2" x14ac:dyDescent="0.25">
      <c r="A9244">
        <v>822402</v>
      </c>
      <c r="B9244">
        <v>71</v>
      </c>
    </row>
    <row r="9245" spans="1:2" x14ac:dyDescent="0.25">
      <c r="A9245">
        <v>822410</v>
      </c>
      <c r="B9245">
        <v>72</v>
      </c>
    </row>
    <row r="9246" spans="1:2" x14ac:dyDescent="0.25">
      <c r="A9246">
        <v>822411</v>
      </c>
      <c r="B9246">
        <v>75</v>
      </c>
    </row>
    <row r="9247" spans="1:2" x14ac:dyDescent="0.25">
      <c r="A9247">
        <v>822412</v>
      </c>
      <c r="B9247">
        <v>72</v>
      </c>
    </row>
    <row r="9248" spans="1:2" x14ac:dyDescent="0.25">
      <c r="A9248">
        <v>822415</v>
      </c>
      <c r="B9248">
        <v>75</v>
      </c>
    </row>
    <row r="9249" spans="1:2" x14ac:dyDescent="0.25">
      <c r="A9249">
        <v>822416</v>
      </c>
      <c r="B9249">
        <v>75</v>
      </c>
    </row>
    <row r="9250" spans="1:2" x14ac:dyDescent="0.25">
      <c r="A9250">
        <v>822420</v>
      </c>
      <c r="B9250">
        <v>73</v>
      </c>
    </row>
    <row r="9251" spans="1:2" x14ac:dyDescent="0.25">
      <c r="A9251">
        <v>822426</v>
      </c>
      <c r="B9251">
        <v>72</v>
      </c>
    </row>
    <row r="9252" spans="1:2" x14ac:dyDescent="0.25">
      <c r="A9252">
        <v>822429</v>
      </c>
      <c r="B9252">
        <v>76</v>
      </c>
    </row>
    <row r="9253" spans="1:2" x14ac:dyDescent="0.25">
      <c r="A9253">
        <v>822430</v>
      </c>
      <c r="B9253">
        <v>74</v>
      </c>
    </row>
    <row r="9254" spans="1:2" x14ac:dyDescent="0.25">
      <c r="A9254">
        <v>822432</v>
      </c>
      <c r="B9254">
        <v>78</v>
      </c>
    </row>
    <row r="9255" spans="1:2" x14ac:dyDescent="0.25">
      <c r="A9255">
        <v>822433</v>
      </c>
      <c r="B9255">
        <v>73</v>
      </c>
    </row>
    <row r="9256" spans="1:2" x14ac:dyDescent="0.25">
      <c r="A9256">
        <v>822434</v>
      </c>
      <c r="B9256">
        <v>74</v>
      </c>
    </row>
    <row r="9257" spans="1:2" x14ac:dyDescent="0.25">
      <c r="A9257">
        <v>822435</v>
      </c>
      <c r="B9257">
        <v>79</v>
      </c>
    </row>
    <row r="9258" spans="1:2" x14ac:dyDescent="0.25">
      <c r="A9258">
        <v>822440</v>
      </c>
      <c r="B9258">
        <v>73</v>
      </c>
    </row>
    <row r="9259" spans="1:2" x14ac:dyDescent="0.25">
      <c r="A9259">
        <v>822441</v>
      </c>
      <c r="B9259">
        <v>70</v>
      </c>
    </row>
    <row r="9260" spans="1:2" x14ac:dyDescent="0.25">
      <c r="A9260">
        <v>822443</v>
      </c>
      <c r="B9260">
        <v>73</v>
      </c>
    </row>
    <row r="9261" spans="1:2" x14ac:dyDescent="0.25">
      <c r="A9261">
        <v>822445</v>
      </c>
      <c r="B9261">
        <v>72</v>
      </c>
    </row>
    <row r="9262" spans="1:2" x14ac:dyDescent="0.25">
      <c r="A9262">
        <v>822455</v>
      </c>
      <c r="B9262">
        <v>72</v>
      </c>
    </row>
    <row r="9263" spans="1:2" x14ac:dyDescent="0.25">
      <c r="A9263">
        <v>822457</v>
      </c>
      <c r="B9263">
        <v>74</v>
      </c>
    </row>
    <row r="9264" spans="1:2" x14ac:dyDescent="0.25">
      <c r="A9264">
        <v>822459</v>
      </c>
      <c r="B9264">
        <v>77</v>
      </c>
    </row>
    <row r="9265" spans="1:2" x14ac:dyDescent="0.25">
      <c r="A9265">
        <v>822462</v>
      </c>
      <c r="B9265">
        <v>72</v>
      </c>
    </row>
    <row r="9266" spans="1:2" x14ac:dyDescent="0.25">
      <c r="A9266">
        <v>822463</v>
      </c>
      <c r="B9266">
        <v>70</v>
      </c>
    </row>
    <row r="9267" spans="1:2" x14ac:dyDescent="0.25">
      <c r="A9267">
        <v>822465</v>
      </c>
      <c r="B9267">
        <v>80</v>
      </c>
    </row>
    <row r="9268" spans="1:2" x14ac:dyDescent="0.25">
      <c r="A9268">
        <v>822469</v>
      </c>
      <c r="B9268">
        <v>75</v>
      </c>
    </row>
    <row r="9269" spans="1:2" x14ac:dyDescent="0.25">
      <c r="A9269">
        <v>822470</v>
      </c>
      <c r="B9269">
        <v>75</v>
      </c>
    </row>
    <row r="9270" spans="1:2" x14ac:dyDescent="0.25">
      <c r="A9270">
        <v>822473</v>
      </c>
      <c r="B9270">
        <v>76</v>
      </c>
    </row>
    <row r="9271" spans="1:2" x14ac:dyDescent="0.25">
      <c r="A9271">
        <v>822478</v>
      </c>
      <c r="B9271">
        <v>73</v>
      </c>
    </row>
    <row r="9272" spans="1:2" x14ac:dyDescent="0.25">
      <c r="A9272">
        <v>822482</v>
      </c>
      <c r="B9272">
        <v>76</v>
      </c>
    </row>
    <row r="9273" spans="1:2" x14ac:dyDescent="0.25">
      <c r="A9273">
        <v>822483</v>
      </c>
      <c r="B9273">
        <v>74</v>
      </c>
    </row>
    <row r="9274" spans="1:2" x14ac:dyDescent="0.25">
      <c r="A9274">
        <v>822486</v>
      </c>
      <c r="B9274">
        <v>77</v>
      </c>
    </row>
    <row r="9275" spans="1:2" x14ac:dyDescent="0.25">
      <c r="A9275">
        <v>822488</v>
      </c>
      <c r="B9275">
        <v>75</v>
      </c>
    </row>
    <row r="9276" spans="1:2" x14ac:dyDescent="0.25">
      <c r="A9276">
        <v>822490</v>
      </c>
      <c r="B9276">
        <v>77</v>
      </c>
    </row>
    <row r="9277" spans="1:2" x14ac:dyDescent="0.25">
      <c r="A9277">
        <v>822491</v>
      </c>
      <c r="B9277">
        <v>73</v>
      </c>
    </row>
    <row r="9278" spans="1:2" x14ac:dyDescent="0.25">
      <c r="A9278">
        <v>822492</v>
      </c>
      <c r="B9278">
        <v>73</v>
      </c>
    </row>
    <row r="9279" spans="1:2" x14ac:dyDescent="0.25">
      <c r="A9279">
        <v>822493</v>
      </c>
      <c r="B9279">
        <v>78</v>
      </c>
    </row>
    <row r="9280" spans="1:2" x14ac:dyDescent="0.25">
      <c r="A9280">
        <v>822508</v>
      </c>
      <c r="B9280">
        <v>76</v>
      </c>
    </row>
    <row r="9281" spans="1:2" x14ac:dyDescent="0.25">
      <c r="A9281">
        <v>822509</v>
      </c>
      <c r="B9281">
        <v>73</v>
      </c>
    </row>
    <row r="9282" spans="1:2" x14ac:dyDescent="0.25">
      <c r="A9282">
        <v>822510</v>
      </c>
      <c r="B9282">
        <v>75</v>
      </c>
    </row>
    <row r="9283" spans="1:2" x14ac:dyDescent="0.25">
      <c r="A9283">
        <v>822514</v>
      </c>
      <c r="B9283">
        <v>76</v>
      </c>
    </row>
    <row r="9284" spans="1:2" x14ac:dyDescent="0.25">
      <c r="A9284">
        <v>822520</v>
      </c>
      <c r="B9284">
        <v>74</v>
      </c>
    </row>
    <row r="9285" spans="1:2" x14ac:dyDescent="0.25">
      <c r="A9285">
        <v>822527</v>
      </c>
      <c r="B9285">
        <v>70</v>
      </c>
    </row>
    <row r="9286" spans="1:2" x14ac:dyDescent="0.25">
      <c r="A9286">
        <v>822529</v>
      </c>
      <c r="B9286">
        <v>74</v>
      </c>
    </row>
    <row r="9287" spans="1:2" x14ac:dyDescent="0.25">
      <c r="A9287">
        <v>822533</v>
      </c>
      <c r="B9287">
        <v>74</v>
      </c>
    </row>
    <row r="9288" spans="1:2" x14ac:dyDescent="0.25">
      <c r="A9288">
        <v>822535</v>
      </c>
      <c r="B9288">
        <v>73</v>
      </c>
    </row>
    <row r="9289" spans="1:2" x14ac:dyDescent="0.25">
      <c r="A9289">
        <v>822550</v>
      </c>
      <c r="B9289">
        <v>73</v>
      </c>
    </row>
    <row r="9290" spans="1:2" x14ac:dyDescent="0.25">
      <c r="A9290">
        <v>822556</v>
      </c>
      <c r="B9290">
        <v>75</v>
      </c>
    </row>
    <row r="9291" spans="1:2" x14ac:dyDescent="0.25">
      <c r="A9291">
        <v>822561</v>
      </c>
      <c r="B9291">
        <v>75</v>
      </c>
    </row>
    <row r="9292" spans="1:2" x14ac:dyDescent="0.25">
      <c r="A9292">
        <v>822562</v>
      </c>
      <c r="B9292">
        <v>64</v>
      </c>
    </row>
    <row r="9293" spans="1:2" x14ac:dyDescent="0.25">
      <c r="A9293">
        <v>822563</v>
      </c>
      <c r="B9293">
        <v>74</v>
      </c>
    </row>
    <row r="9294" spans="1:2" x14ac:dyDescent="0.25">
      <c r="A9294">
        <v>822564</v>
      </c>
      <c r="B9294">
        <v>76</v>
      </c>
    </row>
    <row r="9295" spans="1:2" x14ac:dyDescent="0.25">
      <c r="A9295">
        <v>822573</v>
      </c>
      <c r="B9295">
        <v>76</v>
      </c>
    </row>
    <row r="9296" spans="1:2" x14ac:dyDescent="0.25">
      <c r="A9296">
        <v>822574</v>
      </c>
      <c r="B9296">
        <v>73</v>
      </c>
    </row>
    <row r="9297" spans="1:2" x14ac:dyDescent="0.25">
      <c r="A9297">
        <v>822579</v>
      </c>
      <c r="B9297">
        <v>71</v>
      </c>
    </row>
    <row r="9298" spans="1:2" x14ac:dyDescent="0.25">
      <c r="A9298">
        <v>822580</v>
      </c>
      <c r="B9298">
        <v>75</v>
      </c>
    </row>
    <row r="9299" spans="1:2" x14ac:dyDescent="0.25">
      <c r="A9299">
        <v>822582</v>
      </c>
      <c r="B9299">
        <v>73</v>
      </c>
    </row>
    <row r="9300" spans="1:2" x14ac:dyDescent="0.25">
      <c r="A9300">
        <v>822589</v>
      </c>
      <c r="B9300">
        <v>77</v>
      </c>
    </row>
    <row r="9301" spans="1:2" x14ac:dyDescent="0.25">
      <c r="A9301">
        <v>822595</v>
      </c>
      <c r="B9301">
        <v>74</v>
      </c>
    </row>
    <row r="9302" spans="1:2" x14ac:dyDescent="0.25">
      <c r="A9302">
        <v>822596</v>
      </c>
      <c r="B9302">
        <v>74</v>
      </c>
    </row>
    <row r="9303" spans="1:2" x14ac:dyDescent="0.25">
      <c r="A9303">
        <v>822597</v>
      </c>
      <c r="B9303">
        <v>73</v>
      </c>
    </row>
    <row r="9304" spans="1:2" x14ac:dyDescent="0.25">
      <c r="A9304">
        <v>822599</v>
      </c>
      <c r="B9304">
        <v>74</v>
      </c>
    </row>
    <row r="9305" spans="1:2" x14ac:dyDescent="0.25">
      <c r="A9305">
        <v>822602</v>
      </c>
      <c r="B9305">
        <v>71</v>
      </c>
    </row>
    <row r="9306" spans="1:2" x14ac:dyDescent="0.25">
      <c r="A9306">
        <v>822616</v>
      </c>
      <c r="B9306">
        <v>76</v>
      </c>
    </row>
    <row r="9307" spans="1:2" x14ac:dyDescent="0.25">
      <c r="A9307">
        <v>822622</v>
      </c>
      <c r="B9307">
        <v>74</v>
      </c>
    </row>
    <row r="9308" spans="1:2" x14ac:dyDescent="0.25">
      <c r="A9308">
        <v>822627</v>
      </c>
      <c r="B9308">
        <v>76</v>
      </c>
    </row>
    <row r="9309" spans="1:2" x14ac:dyDescent="0.25">
      <c r="A9309">
        <v>822628</v>
      </c>
      <c r="B9309">
        <v>75</v>
      </c>
    </row>
    <row r="9310" spans="1:2" x14ac:dyDescent="0.25">
      <c r="A9310">
        <v>822633</v>
      </c>
      <c r="B9310">
        <v>70</v>
      </c>
    </row>
    <row r="9311" spans="1:2" x14ac:dyDescent="0.25">
      <c r="A9311">
        <v>822634</v>
      </c>
      <c r="B9311">
        <v>73</v>
      </c>
    </row>
    <row r="9312" spans="1:2" x14ac:dyDescent="0.25">
      <c r="A9312">
        <v>822636</v>
      </c>
      <c r="B9312">
        <v>77</v>
      </c>
    </row>
    <row r="9313" spans="1:2" x14ac:dyDescent="0.25">
      <c r="A9313">
        <v>822637</v>
      </c>
      <c r="B9313">
        <v>71</v>
      </c>
    </row>
    <row r="9314" spans="1:2" x14ac:dyDescent="0.25">
      <c r="A9314">
        <v>822642</v>
      </c>
      <c r="B9314">
        <v>75</v>
      </c>
    </row>
    <row r="9315" spans="1:2" x14ac:dyDescent="0.25">
      <c r="A9315">
        <v>822646</v>
      </c>
      <c r="B9315">
        <v>74</v>
      </c>
    </row>
    <row r="9316" spans="1:2" x14ac:dyDescent="0.25">
      <c r="A9316">
        <v>822650</v>
      </c>
      <c r="B9316">
        <v>71</v>
      </c>
    </row>
    <row r="9317" spans="1:2" x14ac:dyDescent="0.25">
      <c r="A9317">
        <v>822651</v>
      </c>
      <c r="B9317">
        <v>73</v>
      </c>
    </row>
    <row r="9318" spans="1:2" x14ac:dyDescent="0.25">
      <c r="A9318">
        <v>822652</v>
      </c>
      <c r="B9318">
        <v>75</v>
      </c>
    </row>
    <row r="9319" spans="1:2" x14ac:dyDescent="0.25">
      <c r="A9319">
        <v>822656</v>
      </c>
      <c r="B9319">
        <v>75</v>
      </c>
    </row>
    <row r="9320" spans="1:2" x14ac:dyDescent="0.25">
      <c r="A9320">
        <v>822659</v>
      </c>
      <c r="B9320">
        <v>75</v>
      </c>
    </row>
    <row r="9321" spans="1:2" x14ac:dyDescent="0.25">
      <c r="A9321">
        <v>822665</v>
      </c>
      <c r="B9321">
        <v>72</v>
      </c>
    </row>
    <row r="9322" spans="1:2" x14ac:dyDescent="0.25">
      <c r="A9322">
        <v>822666</v>
      </c>
      <c r="B9322">
        <v>77</v>
      </c>
    </row>
    <row r="9323" spans="1:2" x14ac:dyDescent="0.25">
      <c r="A9323">
        <v>822669</v>
      </c>
      <c r="B9323">
        <v>71</v>
      </c>
    </row>
    <row r="9324" spans="1:2" x14ac:dyDescent="0.25">
      <c r="A9324">
        <v>822691</v>
      </c>
      <c r="B9324">
        <v>73</v>
      </c>
    </row>
    <row r="9325" spans="1:2" x14ac:dyDescent="0.25">
      <c r="A9325">
        <v>822702</v>
      </c>
      <c r="B9325">
        <v>78</v>
      </c>
    </row>
    <row r="9326" spans="1:2" x14ac:dyDescent="0.25">
      <c r="A9326">
        <v>822705</v>
      </c>
      <c r="B9326">
        <v>74</v>
      </c>
    </row>
    <row r="9327" spans="1:2" x14ac:dyDescent="0.25">
      <c r="A9327">
        <v>822707</v>
      </c>
      <c r="B9327">
        <v>75</v>
      </c>
    </row>
    <row r="9328" spans="1:2" x14ac:dyDescent="0.25">
      <c r="A9328">
        <v>822713</v>
      </c>
      <c r="B9328">
        <v>74</v>
      </c>
    </row>
    <row r="9329" spans="1:2" x14ac:dyDescent="0.25">
      <c r="A9329">
        <v>822718</v>
      </c>
      <c r="B9329">
        <v>74</v>
      </c>
    </row>
    <row r="9330" spans="1:2" x14ac:dyDescent="0.25">
      <c r="A9330">
        <v>822724</v>
      </c>
      <c r="B9330">
        <v>73</v>
      </c>
    </row>
    <row r="9331" spans="1:2" x14ac:dyDescent="0.25">
      <c r="A9331">
        <v>822727</v>
      </c>
      <c r="B9331">
        <v>73</v>
      </c>
    </row>
    <row r="9332" spans="1:2" x14ac:dyDescent="0.25">
      <c r="A9332">
        <v>822728</v>
      </c>
      <c r="B9332">
        <v>75</v>
      </c>
    </row>
    <row r="9333" spans="1:2" x14ac:dyDescent="0.25">
      <c r="A9333">
        <v>822730</v>
      </c>
      <c r="B9333">
        <v>74</v>
      </c>
    </row>
    <row r="9334" spans="1:2" x14ac:dyDescent="0.25">
      <c r="A9334">
        <v>822731</v>
      </c>
      <c r="B9334">
        <v>75</v>
      </c>
    </row>
    <row r="9335" spans="1:2" x14ac:dyDescent="0.25">
      <c r="A9335">
        <v>822736</v>
      </c>
      <c r="B9335">
        <v>77</v>
      </c>
    </row>
    <row r="9336" spans="1:2" x14ac:dyDescent="0.25">
      <c r="A9336">
        <v>822744</v>
      </c>
      <c r="B9336">
        <v>71</v>
      </c>
    </row>
    <row r="9337" spans="1:2" x14ac:dyDescent="0.25">
      <c r="A9337">
        <v>822748</v>
      </c>
      <c r="B9337">
        <v>70</v>
      </c>
    </row>
    <row r="9338" spans="1:2" x14ac:dyDescent="0.25">
      <c r="A9338">
        <v>822753</v>
      </c>
      <c r="B9338">
        <v>71</v>
      </c>
    </row>
    <row r="9339" spans="1:2" x14ac:dyDescent="0.25">
      <c r="A9339">
        <v>822754</v>
      </c>
      <c r="B9339">
        <v>74</v>
      </c>
    </row>
    <row r="9340" spans="1:2" x14ac:dyDescent="0.25">
      <c r="A9340">
        <v>822756</v>
      </c>
      <c r="B9340">
        <v>74</v>
      </c>
    </row>
    <row r="9341" spans="1:2" x14ac:dyDescent="0.25">
      <c r="A9341">
        <v>822760</v>
      </c>
      <c r="B9341">
        <v>76</v>
      </c>
    </row>
    <row r="9342" spans="1:2" x14ac:dyDescent="0.25">
      <c r="A9342">
        <v>822763</v>
      </c>
      <c r="B9342">
        <v>74</v>
      </c>
    </row>
    <row r="9343" spans="1:2" x14ac:dyDescent="0.25">
      <c r="A9343">
        <v>822764</v>
      </c>
      <c r="B9343">
        <v>74</v>
      </c>
    </row>
    <row r="9344" spans="1:2" x14ac:dyDescent="0.25">
      <c r="A9344">
        <v>822766</v>
      </c>
      <c r="B9344">
        <v>70</v>
      </c>
    </row>
    <row r="9345" spans="1:2" x14ac:dyDescent="0.25">
      <c r="A9345">
        <v>822792</v>
      </c>
      <c r="B9345">
        <v>69</v>
      </c>
    </row>
    <row r="9346" spans="1:2" x14ac:dyDescent="0.25">
      <c r="A9346">
        <v>822797</v>
      </c>
      <c r="B9346">
        <v>71</v>
      </c>
    </row>
    <row r="9347" spans="1:2" x14ac:dyDescent="0.25">
      <c r="A9347">
        <v>822817</v>
      </c>
      <c r="B9347">
        <v>72</v>
      </c>
    </row>
    <row r="9348" spans="1:2" x14ac:dyDescent="0.25">
      <c r="A9348">
        <v>822824</v>
      </c>
      <c r="B9348">
        <v>79</v>
      </c>
    </row>
    <row r="9349" spans="1:2" x14ac:dyDescent="0.25">
      <c r="A9349">
        <v>822831</v>
      </c>
      <c r="B9349">
        <v>75</v>
      </c>
    </row>
    <row r="9350" spans="1:2" x14ac:dyDescent="0.25">
      <c r="A9350">
        <v>822836</v>
      </c>
      <c r="B9350">
        <v>71</v>
      </c>
    </row>
    <row r="9351" spans="1:2" x14ac:dyDescent="0.25">
      <c r="A9351">
        <v>822838</v>
      </c>
      <c r="B9351">
        <v>72</v>
      </c>
    </row>
    <row r="9352" spans="1:2" x14ac:dyDescent="0.25">
      <c r="A9352">
        <v>822845</v>
      </c>
      <c r="B9352">
        <v>73</v>
      </c>
    </row>
    <row r="9353" spans="1:2" x14ac:dyDescent="0.25">
      <c r="A9353">
        <v>822854</v>
      </c>
      <c r="B9353">
        <v>71</v>
      </c>
    </row>
    <row r="9354" spans="1:2" x14ac:dyDescent="0.25">
      <c r="A9354">
        <v>822861</v>
      </c>
      <c r="B9354">
        <v>75</v>
      </c>
    </row>
    <row r="9355" spans="1:2" x14ac:dyDescent="0.25">
      <c r="A9355">
        <v>822862</v>
      </c>
      <c r="B9355">
        <v>75</v>
      </c>
    </row>
    <row r="9356" spans="1:2" x14ac:dyDescent="0.25">
      <c r="A9356">
        <v>822872</v>
      </c>
      <c r="B9356">
        <v>69</v>
      </c>
    </row>
    <row r="9357" spans="1:2" x14ac:dyDescent="0.25">
      <c r="A9357">
        <v>822875</v>
      </c>
      <c r="B9357">
        <v>71</v>
      </c>
    </row>
    <row r="9358" spans="1:2" x14ac:dyDescent="0.25">
      <c r="A9358">
        <v>822876</v>
      </c>
      <c r="B9358">
        <v>74</v>
      </c>
    </row>
    <row r="9359" spans="1:2" x14ac:dyDescent="0.25">
      <c r="A9359">
        <v>822885</v>
      </c>
      <c r="B9359">
        <v>74</v>
      </c>
    </row>
    <row r="9360" spans="1:2" x14ac:dyDescent="0.25">
      <c r="A9360">
        <v>822889</v>
      </c>
      <c r="B9360">
        <v>74</v>
      </c>
    </row>
    <row r="9361" spans="1:2" x14ac:dyDescent="0.25">
      <c r="A9361">
        <v>822893</v>
      </c>
      <c r="B9361">
        <v>75</v>
      </c>
    </row>
    <row r="9362" spans="1:2" x14ac:dyDescent="0.25">
      <c r="A9362">
        <v>822902</v>
      </c>
      <c r="B9362">
        <v>73</v>
      </c>
    </row>
    <row r="9363" spans="1:2" x14ac:dyDescent="0.25">
      <c r="A9363">
        <v>822905</v>
      </c>
      <c r="B9363">
        <v>77</v>
      </c>
    </row>
    <row r="9364" spans="1:2" x14ac:dyDescent="0.25">
      <c r="A9364">
        <v>822906</v>
      </c>
      <c r="B9364">
        <v>73</v>
      </c>
    </row>
    <row r="9365" spans="1:2" x14ac:dyDescent="0.25">
      <c r="A9365">
        <v>822907</v>
      </c>
      <c r="B9365">
        <v>74</v>
      </c>
    </row>
    <row r="9366" spans="1:2" x14ac:dyDescent="0.25">
      <c r="A9366">
        <v>822913</v>
      </c>
      <c r="B9366">
        <v>72</v>
      </c>
    </row>
    <row r="9367" spans="1:2" x14ac:dyDescent="0.25">
      <c r="A9367">
        <v>822914</v>
      </c>
      <c r="B9367">
        <v>71</v>
      </c>
    </row>
    <row r="9368" spans="1:2" x14ac:dyDescent="0.25">
      <c r="A9368">
        <v>822915</v>
      </c>
      <c r="B9368">
        <v>75</v>
      </c>
    </row>
    <row r="9369" spans="1:2" x14ac:dyDescent="0.25">
      <c r="A9369">
        <v>822947</v>
      </c>
      <c r="B9369">
        <v>72</v>
      </c>
    </row>
    <row r="9370" spans="1:2" x14ac:dyDescent="0.25">
      <c r="A9370">
        <v>822948</v>
      </c>
      <c r="B9370">
        <v>73</v>
      </c>
    </row>
    <row r="9371" spans="1:2" x14ac:dyDescent="0.25">
      <c r="A9371">
        <v>822949</v>
      </c>
      <c r="B9371">
        <v>77</v>
      </c>
    </row>
    <row r="9372" spans="1:2" x14ac:dyDescent="0.25">
      <c r="A9372">
        <v>822950</v>
      </c>
      <c r="B9372">
        <v>78</v>
      </c>
    </row>
    <row r="9373" spans="1:2" x14ac:dyDescent="0.25">
      <c r="A9373">
        <v>822951</v>
      </c>
      <c r="B9373">
        <v>74</v>
      </c>
    </row>
    <row r="9374" spans="1:2" x14ac:dyDescent="0.25">
      <c r="A9374">
        <v>822952</v>
      </c>
      <c r="B9374">
        <v>76</v>
      </c>
    </row>
    <row r="9375" spans="1:2" x14ac:dyDescent="0.25">
      <c r="A9375">
        <v>822955</v>
      </c>
      <c r="B9375">
        <v>72</v>
      </c>
    </row>
    <row r="9376" spans="1:2" x14ac:dyDescent="0.25">
      <c r="A9376">
        <v>822956</v>
      </c>
      <c r="B9376">
        <v>76</v>
      </c>
    </row>
    <row r="9377" spans="1:2" x14ac:dyDescent="0.25">
      <c r="A9377">
        <v>822957</v>
      </c>
      <c r="B9377">
        <v>75</v>
      </c>
    </row>
    <row r="9378" spans="1:2" x14ac:dyDescent="0.25">
      <c r="A9378">
        <v>822971</v>
      </c>
      <c r="B9378">
        <v>69</v>
      </c>
    </row>
    <row r="9379" spans="1:2" x14ac:dyDescent="0.25">
      <c r="A9379">
        <v>822976</v>
      </c>
      <c r="B9379">
        <v>72</v>
      </c>
    </row>
    <row r="9380" spans="1:2" x14ac:dyDescent="0.25">
      <c r="A9380">
        <v>822980</v>
      </c>
      <c r="B9380">
        <v>74</v>
      </c>
    </row>
    <row r="9381" spans="1:2" x14ac:dyDescent="0.25">
      <c r="A9381">
        <v>822981</v>
      </c>
      <c r="B9381">
        <v>73</v>
      </c>
    </row>
    <row r="9382" spans="1:2" x14ac:dyDescent="0.25">
      <c r="A9382">
        <v>822982</v>
      </c>
      <c r="B9382">
        <v>75</v>
      </c>
    </row>
    <row r="9383" spans="1:2" x14ac:dyDescent="0.25">
      <c r="A9383">
        <v>822985</v>
      </c>
      <c r="B9383">
        <v>73</v>
      </c>
    </row>
    <row r="9384" spans="1:2" x14ac:dyDescent="0.25">
      <c r="A9384">
        <v>822989</v>
      </c>
      <c r="B9384">
        <v>73</v>
      </c>
    </row>
    <row r="9385" spans="1:2" x14ac:dyDescent="0.25">
      <c r="A9385">
        <v>822990</v>
      </c>
      <c r="B9385">
        <v>72</v>
      </c>
    </row>
    <row r="9386" spans="1:2" x14ac:dyDescent="0.25">
      <c r="A9386">
        <v>822996</v>
      </c>
      <c r="B9386">
        <v>71</v>
      </c>
    </row>
    <row r="9387" spans="1:2" x14ac:dyDescent="0.25">
      <c r="A9387">
        <v>823005</v>
      </c>
      <c r="B9387">
        <v>75</v>
      </c>
    </row>
    <row r="9388" spans="1:2" x14ac:dyDescent="0.25">
      <c r="A9388">
        <v>823006</v>
      </c>
      <c r="B9388">
        <v>75</v>
      </c>
    </row>
    <row r="9389" spans="1:2" x14ac:dyDescent="0.25">
      <c r="A9389">
        <v>823008</v>
      </c>
      <c r="B9389">
        <v>75</v>
      </c>
    </row>
    <row r="9390" spans="1:2" x14ac:dyDescent="0.25">
      <c r="A9390">
        <v>823010</v>
      </c>
      <c r="B9390">
        <v>73</v>
      </c>
    </row>
    <row r="9391" spans="1:2" x14ac:dyDescent="0.25">
      <c r="A9391">
        <v>823012</v>
      </c>
      <c r="B9391">
        <v>76</v>
      </c>
    </row>
    <row r="9392" spans="1:2" x14ac:dyDescent="0.25">
      <c r="A9392">
        <v>823013</v>
      </c>
      <c r="B9392">
        <v>74</v>
      </c>
    </row>
    <row r="9393" spans="1:2" x14ac:dyDescent="0.25">
      <c r="A9393">
        <v>823017</v>
      </c>
      <c r="B9393">
        <v>74</v>
      </c>
    </row>
    <row r="9394" spans="1:2" x14ac:dyDescent="0.25">
      <c r="A9394">
        <v>823045</v>
      </c>
      <c r="B9394">
        <v>73</v>
      </c>
    </row>
    <row r="9395" spans="1:2" x14ac:dyDescent="0.25">
      <c r="A9395">
        <v>823049</v>
      </c>
      <c r="B9395">
        <v>73</v>
      </c>
    </row>
    <row r="9396" spans="1:2" x14ac:dyDescent="0.25">
      <c r="A9396">
        <v>823051</v>
      </c>
      <c r="B9396">
        <v>77</v>
      </c>
    </row>
    <row r="9397" spans="1:2" x14ac:dyDescent="0.25">
      <c r="A9397">
        <v>823115</v>
      </c>
      <c r="B9397">
        <v>76</v>
      </c>
    </row>
    <row r="9398" spans="1:2" x14ac:dyDescent="0.25">
      <c r="A9398">
        <v>823136</v>
      </c>
      <c r="B9398">
        <v>72</v>
      </c>
    </row>
    <row r="9399" spans="1:2" x14ac:dyDescent="0.25">
      <c r="A9399">
        <v>823157</v>
      </c>
      <c r="B9399">
        <v>69</v>
      </c>
    </row>
    <row r="9400" spans="1:2" x14ac:dyDescent="0.25">
      <c r="A9400">
        <v>823161</v>
      </c>
      <c r="B9400">
        <v>74</v>
      </c>
    </row>
    <row r="9401" spans="1:2" x14ac:dyDescent="0.25">
      <c r="A9401">
        <v>823162</v>
      </c>
      <c r="B9401">
        <v>73</v>
      </c>
    </row>
    <row r="9402" spans="1:2" x14ac:dyDescent="0.25">
      <c r="A9402">
        <v>823166</v>
      </c>
      <c r="B9402">
        <v>72</v>
      </c>
    </row>
    <row r="9403" spans="1:2" x14ac:dyDescent="0.25">
      <c r="A9403">
        <v>823170</v>
      </c>
      <c r="B9403">
        <v>72</v>
      </c>
    </row>
    <row r="9404" spans="1:2" x14ac:dyDescent="0.25">
      <c r="A9404">
        <v>823180</v>
      </c>
      <c r="B9404">
        <v>75</v>
      </c>
    </row>
    <row r="9405" spans="1:2" x14ac:dyDescent="0.25">
      <c r="A9405">
        <v>823182</v>
      </c>
      <c r="B9405">
        <v>72</v>
      </c>
    </row>
    <row r="9406" spans="1:2" x14ac:dyDescent="0.25">
      <c r="A9406">
        <v>823213</v>
      </c>
      <c r="B9406">
        <v>73</v>
      </c>
    </row>
    <row r="9407" spans="1:2" x14ac:dyDescent="0.25">
      <c r="A9407">
        <v>823214</v>
      </c>
      <c r="B9407">
        <v>70</v>
      </c>
    </row>
    <row r="9408" spans="1:2" x14ac:dyDescent="0.25">
      <c r="A9408">
        <v>823221</v>
      </c>
      <c r="B9408">
        <v>72</v>
      </c>
    </row>
    <row r="9409" spans="1:2" x14ac:dyDescent="0.25">
      <c r="A9409">
        <v>823224</v>
      </c>
      <c r="B9409">
        <v>73</v>
      </c>
    </row>
    <row r="9410" spans="1:2" x14ac:dyDescent="0.25">
      <c r="A9410">
        <v>823225</v>
      </c>
      <c r="B9410">
        <v>77</v>
      </c>
    </row>
    <row r="9411" spans="1:2" x14ac:dyDescent="0.25">
      <c r="A9411">
        <v>823227</v>
      </c>
      <c r="B9411">
        <v>71</v>
      </c>
    </row>
    <row r="9412" spans="1:2" x14ac:dyDescent="0.25">
      <c r="A9412">
        <v>823242</v>
      </c>
      <c r="B9412">
        <v>75</v>
      </c>
    </row>
    <row r="9413" spans="1:2" x14ac:dyDescent="0.25">
      <c r="A9413">
        <v>823274</v>
      </c>
      <c r="B9413">
        <v>76</v>
      </c>
    </row>
    <row r="9414" spans="1:2" x14ac:dyDescent="0.25">
      <c r="A9414">
        <v>823329</v>
      </c>
      <c r="B9414">
        <v>74</v>
      </c>
    </row>
    <row r="9415" spans="1:2" x14ac:dyDescent="0.25">
      <c r="A9415">
        <v>823330</v>
      </c>
      <c r="B9415">
        <v>73</v>
      </c>
    </row>
    <row r="9416" spans="1:2" x14ac:dyDescent="0.25">
      <c r="A9416">
        <v>823333</v>
      </c>
      <c r="B9416">
        <v>73</v>
      </c>
    </row>
    <row r="9417" spans="1:2" x14ac:dyDescent="0.25">
      <c r="A9417">
        <v>823344</v>
      </c>
      <c r="B9417">
        <v>69</v>
      </c>
    </row>
    <row r="9418" spans="1:2" x14ac:dyDescent="0.25">
      <c r="A9418">
        <v>823345</v>
      </c>
      <c r="B9418">
        <v>73</v>
      </c>
    </row>
    <row r="9419" spans="1:2" x14ac:dyDescent="0.25">
      <c r="A9419">
        <v>823346</v>
      </c>
      <c r="B9419">
        <v>74</v>
      </c>
    </row>
    <row r="9420" spans="1:2" x14ac:dyDescent="0.25">
      <c r="A9420">
        <v>823347</v>
      </c>
      <c r="B9420">
        <v>70</v>
      </c>
    </row>
    <row r="9421" spans="1:2" x14ac:dyDescent="0.25">
      <c r="A9421">
        <v>823350</v>
      </c>
      <c r="B9421">
        <v>75</v>
      </c>
    </row>
    <row r="9422" spans="1:2" x14ac:dyDescent="0.25">
      <c r="A9422">
        <v>823351</v>
      </c>
      <c r="B9422">
        <v>70</v>
      </c>
    </row>
    <row r="9423" spans="1:2" x14ac:dyDescent="0.25">
      <c r="A9423">
        <v>823358</v>
      </c>
      <c r="B9423">
        <v>70</v>
      </c>
    </row>
    <row r="9424" spans="1:2" x14ac:dyDescent="0.25">
      <c r="A9424">
        <v>823359</v>
      </c>
      <c r="B9424">
        <v>75</v>
      </c>
    </row>
    <row r="9425" spans="1:2" x14ac:dyDescent="0.25">
      <c r="A9425">
        <v>823360</v>
      </c>
      <c r="B9425">
        <v>77</v>
      </c>
    </row>
    <row r="9426" spans="1:2" x14ac:dyDescent="0.25">
      <c r="A9426">
        <v>823368</v>
      </c>
      <c r="B9426">
        <v>75</v>
      </c>
    </row>
    <row r="9427" spans="1:2" x14ac:dyDescent="0.25">
      <c r="A9427">
        <v>823369</v>
      </c>
      <c r="B9427">
        <v>75</v>
      </c>
    </row>
    <row r="9428" spans="1:2" x14ac:dyDescent="0.25">
      <c r="A9428">
        <v>823371</v>
      </c>
      <c r="B9428">
        <v>72</v>
      </c>
    </row>
    <row r="9429" spans="1:2" x14ac:dyDescent="0.25">
      <c r="A9429">
        <v>823374</v>
      </c>
      <c r="B9429">
        <v>70</v>
      </c>
    </row>
    <row r="9430" spans="1:2" x14ac:dyDescent="0.25">
      <c r="A9430">
        <v>823412</v>
      </c>
      <c r="B9430">
        <v>72</v>
      </c>
    </row>
    <row r="9431" spans="1:2" x14ac:dyDescent="0.25">
      <c r="A9431">
        <v>823413</v>
      </c>
      <c r="B9431">
        <v>73</v>
      </c>
    </row>
    <row r="9432" spans="1:2" x14ac:dyDescent="0.25">
      <c r="A9432">
        <v>823414</v>
      </c>
      <c r="B9432">
        <v>73</v>
      </c>
    </row>
    <row r="9433" spans="1:2" x14ac:dyDescent="0.25">
      <c r="A9433">
        <v>823454</v>
      </c>
      <c r="B9433">
        <v>72</v>
      </c>
    </row>
    <row r="9434" spans="1:2" x14ac:dyDescent="0.25">
      <c r="A9434">
        <v>823490</v>
      </c>
      <c r="B9434">
        <v>72</v>
      </c>
    </row>
    <row r="9435" spans="1:2" x14ac:dyDescent="0.25">
      <c r="A9435">
        <v>823491</v>
      </c>
      <c r="B9435">
        <v>0</v>
      </c>
    </row>
    <row r="9436" spans="1:2" x14ac:dyDescent="0.25">
      <c r="A9436">
        <v>823505</v>
      </c>
      <c r="B9436">
        <v>70</v>
      </c>
    </row>
    <row r="9437" spans="1:2" x14ac:dyDescent="0.25">
      <c r="A9437">
        <v>823506</v>
      </c>
      <c r="B9437">
        <v>74</v>
      </c>
    </row>
    <row r="9438" spans="1:2" x14ac:dyDescent="0.25">
      <c r="A9438">
        <v>823510</v>
      </c>
      <c r="B9438">
        <v>75</v>
      </c>
    </row>
    <row r="9439" spans="1:2" x14ac:dyDescent="0.25">
      <c r="A9439">
        <v>823511</v>
      </c>
      <c r="B9439">
        <v>74</v>
      </c>
    </row>
    <row r="9440" spans="1:2" x14ac:dyDescent="0.25">
      <c r="A9440">
        <v>823512</v>
      </c>
      <c r="B9440">
        <v>75</v>
      </c>
    </row>
    <row r="9441" spans="1:2" x14ac:dyDescent="0.25">
      <c r="A9441">
        <v>823528</v>
      </c>
      <c r="B9441">
        <v>75</v>
      </c>
    </row>
    <row r="9442" spans="1:2" x14ac:dyDescent="0.25">
      <c r="A9442">
        <v>823529</v>
      </c>
      <c r="B9442">
        <v>75</v>
      </c>
    </row>
    <row r="9443" spans="1:2" x14ac:dyDescent="0.25">
      <c r="A9443">
        <v>823612</v>
      </c>
      <c r="B9443">
        <v>74</v>
      </c>
    </row>
    <row r="9444" spans="1:2" x14ac:dyDescent="0.25">
      <c r="A9444">
        <v>823619</v>
      </c>
      <c r="B9444">
        <v>69</v>
      </c>
    </row>
    <row r="9445" spans="1:2" x14ac:dyDescent="0.25">
      <c r="A9445">
        <v>823620</v>
      </c>
      <c r="B9445">
        <v>74</v>
      </c>
    </row>
    <row r="9446" spans="1:2" x14ac:dyDescent="0.25">
      <c r="A9446">
        <v>823624</v>
      </c>
      <c r="B9446">
        <v>77</v>
      </c>
    </row>
    <row r="9447" spans="1:2" x14ac:dyDescent="0.25">
      <c r="A9447">
        <v>823629</v>
      </c>
      <c r="B9447">
        <v>74</v>
      </c>
    </row>
    <row r="9448" spans="1:2" x14ac:dyDescent="0.25">
      <c r="A9448">
        <v>823631</v>
      </c>
      <c r="B9448">
        <v>74</v>
      </c>
    </row>
    <row r="9449" spans="1:2" x14ac:dyDescent="0.25">
      <c r="A9449">
        <v>823637</v>
      </c>
      <c r="B9449">
        <v>74</v>
      </c>
    </row>
    <row r="9450" spans="1:2" x14ac:dyDescent="0.25">
      <c r="A9450">
        <v>823639</v>
      </c>
      <c r="B9450">
        <v>76</v>
      </c>
    </row>
    <row r="9451" spans="1:2" x14ac:dyDescent="0.25">
      <c r="A9451">
        <v>823641</v>
      </c>
      <c r="B9451">
        <v>72</v>
      </c>
    </row>
    <row r="9452" spans="1:2" x14ac:dyDescent="0.25">
      <c r="A9452">
        <v>823642</v>
      </c>
      <c r="B9452">
        <v>76</v>
      </c>
    </row>
    <row r="9453" spans="1:2" x14ac:dyDescent="0.25">
      <c r="A9453">
        <v>823649</v>
      </c>
      <c r="B9453">
        <v>73</v>
      </c>
    </row>
    <row r="9454" spans="1:2" x14ac:dyDescent="0.25">
      <c r="A9454">
        <v>823650</v>
      </c>
      <c r="B9454">
        <v>75</v>
      </c>
    </row>
    <row r="9455" spans="1:2" x14ac:dyDescent="0.25">
      <c r="A9455">
        <v>823652</v>
      </c>
      <c r="B9455">
        <v>71</v>
      </c>
    </row>
    <row r="9456" spans="1:2" x14ac:dyDescent="0.25">
      <c r="A9456">
        <v>823661</v>
      </c>
      <c r="B9456">
        <v>72</v>
      </c>
    </row>
    <row r="9457" spans="1:2" x14ac:dyDescent="0.25">
      <c r="A9457">
        <v>823665</v>
      </c>
      <c r="B9457">
        <v>73</v>
      </c>
    </row>
    <row r="9458" spans="1:2" x14ac:dyDescent="0.25">
      <c r="A9458">
        <v>823666</v>
      </c>
      <c r="B9458">
        <v>74</v>
      </c>
    </row>
    <row r="9459" spans="1:2" x14ac:dyDescent="0.25">
      <c r="A9459">
        <v>823668</v>
      </c>
      <c r="B9459">
        <v>75</v>
      </c>
    </row>
    <row r="9460" spans="1:2" x14ac:dyDescent="0.25">
      <c r="A9460">
        <v>823669</v>
      </c>
      <c r="B9460">
        <v>72</v>
      </c>
    </row>
    <row r="9461" spans="1:2" x14ac:dyDescent="0.25">
      <c r="A9461">
        <v>823670</v>
      </c>
      <c r="B9461">
        <v>74</v>
      </c>
    </row>
    <row r="9462" spans="1:2" x14ac:dyDescent="0.25">
      <c r="A9462">
        <v>823674</v>
      </c>
      <c r="B9462">
        <v>75</v>
      </c>
    </row>
    <row r="9463" spans="1:2" x14ac:dyDescent="0.25">
      <c r="A9463">
        <v>823677</v>
      </c>
      <c r="B9463">
        <v>71</v>
      </c>
    </row>
    <row r="9464" spans="1:2" x14ac:dyDescent="0.25">
      <c r="A9464">
        <v>823680</v>
      </c>
      <c r="B9464">
        <v>72</v>
      </c>
    </row>
    <row r="9465" spans="1:2" x14ac:dyDescent="0.25">
      <c r="A9465">
        <v>823682</v>
      </c>
      <c r="B9465">
        <v>71</v>
      </c>
    </row>
    <row r="9466" spans="1:2" x14ac:dyDescent="0.25">
      <c r="A9466">
        <v>823694</v>
      </c>
      <c r="B9466">
        <v>78</v>
      </c>
    </row>
    <row r="9467" spans="1:2" x14ac:dyDescent="0.25">
      <c r="A9467">
        <v>823696</v>
      </c>
      <c r="B9467">
        <v>73</v>
      </c>
    </row>
    <row r="9468" spans="1:2" x14ac:dyDescent="0.25">
      <c r="A9468">
        <v>823701</v>
      </c>
      <c r="B9468">
        <v>73</v>
      </c>
    </row>
    <row r="9469" spans="1:2" x14ac:dyDescent="0.25">
      <c r="A9469">
        <v>823711</v>
      </c>
      <c r="B9469">
        <v>75</v>
      </c>
    </row>
    <row r="9470" spans="1:2" x14ac:dyDescent="0.25">
      <c r="A9470">
        <v>823713</v>
      </c>
      <c r="B9470">
        <v>74</v>
      </c>
    </row>
    <row r="9471" spans="1:2" x14ac:dyDescent="0.25">
      <c r="A9471">
        <v>823714</v>
      </c>
      <c r="B9471">
        <v>73</v>
      </c>
    </row>
    <row r="9472" spans="1:2" x14ac:dyDescent="0.25">
      <c r="A9472">
        <v>823718</v>
      </c>
      <c r="B9472">
        <v>71</v>
      </c>
    </row>
    <row r="9473" spans="1:2" x14ac:dyDescent="0.25">
      <c r="A9473">
        <v>823721</v>
      </c>
      <c r="B9473">
        <v>76</v>
      </c>
    </row>
    <row r="9474" spans="1:2" x14ac:dyDescent="0.25">
      <c r="A9474">
        <v>823722</v>
      </c>
      <c r="B9474">
        <v>76</v>
      </c>
    </row>
    <row r="9475" spans="1:2" x14ac:dyDescent="0.25">
      <c r="A9475">
        <v>823723</v>
      </c>
      <c r="B9475">
        <v>72</v>
      </c>
    </row>
    <row r="9476" spans="1:2" x14ac:dyDescent="0.25">
      <c r="A9476">
        <v>823724</v>
      </c>
      <c r="B9476">
        <v>74</v>
      </c>
    </row>
    <row r="9477" spans="1:2" x14ac:dyDescent="0.25">
      <c r="A9477">
        <v>823729</v>
      </c>
      <c r="B9477">
        <v>71</v>
      </c>
    </row>
    <row r="9478" spans="1:2" x14ac:dyDescent="0.25">
      <c r="A9478">
        <v>823735</v>
      </c>
      <c r="B9478">
        <v>77</v>
      </c>
    </row>
    <row r="9479" spans="1:2" x14ac:dyDescent="0.25">
      <c r="A9479">
        <v>823741</v>
      </c>
      <c r="B9479">
        <v>74</v>
      </c>
    </row>
    <row r="9480" spans="1:2" x14ac:dyDescent="0.25">
      <c r="A9480">
        <v>823745</v>
      </c>
      <c r="B9480">
        <v>73</v>
      </c>
    </row>
    <row r="9481" spans="1:2" x14ac:dyDescent="0.25">
      <c r="A9481">
        <v>823746</v>
      </c>
      <c r="B9481">
        <v>77</v>
      </c>
    </row>
    <row r="9482" spans="1:2" x14ac:dyDescent="0.25">
      <c r="A9482">
        <v>823748</v>
      </c>
      <c r="B9482">
        <v>75</v>
      </c>
    </row>
    <row r="9483" spans="1:2" x14ac:dyDescent="0.25">
      <c r="A9483">
        <v>823749</v>
      </c>
      <c r="B9483">
        <v>74</v>
      </c>
    </row>
    <row r="9484" spans="1:2" x14ac:dyDescent="0.25">
      <c r="A9484">
        <v>823750</v>
      </c>
      <c r="B9484">
        <v>76</v>
      </c>
    </row>
    <row r="9485" spans="1:2" x14ac:dyDescent="0.25">
      <c r="A9485">
        <v>823756</v>
      </c>
      <c r="B9485">
        <v>76</v>
      </c>
    </row>
    <row r="9486" spans="1:2" x14ac:dyDescent="0.25">
      <c r="A9486">
        <v>823758</v>
      </c>
      <c r="B9486">
        <v>69</v>
      </c>
    </row>
    <row r="9487" spans="1:2" x14ac:dyDescent="0.25">
      <c r="A9487">
        <v>823761</v>
      </c>
      <c r="B9487">
        <v>72</v>
      </c>
    </row>
    <row r="9488" spans="1:2" x14ac:dyDescent="0.25">
      <c r="A9488">
        <v>823764</v>
      </c>
      <c r="B9488">
        <v>74</v>
      </c>
    </row>
    <row r="9489" spans="1:2" x14ac:dyDescent="0.25">
      <c r="A9489">
        <v>823765</v>
      </c>
      <c r="B9489">
        <v>75</v>
      </c>
    </row>
    <row r="9490" spans="1:2" x14ac:dyDescent="0.25">
      <c r="A9490">
        <v>823771</v>
      </c>
      <c r="B9490">
        <v>75</v>
      </c>
    </row>
    <row r="9491" spans="1:2" x14ac:dyDescent="0.25">
      <c r="A9491">
        <v>823776</v>
      </c>
      <c r="B9491">
        <v>75</v>
      </c>
    </row>
    <row r="9492" spans="1:2" x14ac:dyDescent="0.25">
      <c r="A9492">
        <v>823777</v>
      </c>
      <c r="B9492">
        <v>74</v>
      </c>
    </row>
    <row r="9493" spans="1:2" x14ac:dyDescent="0.25">
      <c r="A9493">
        <v>823778</v>
      </c>
      <c r="B9493">
        <v>74</v>
      </c>
    </row>
    <row r="9494" spans="1:2" x14ac:dyDescent="0.25">
      <c r="A9494">
        <v>823779</v>
      </c>
      <c r="B9494">
        <v>70</v>
      </c>
    </row>
    <row r="9495" spans="1:2" x14ac:dyDescent="0.25">
      <c r="A9495">
        <v>823781</v>
      </c>
      <c r="B9495">
        <v>75</v>
      </c>
    </row>
    <row r="9496" spans="1:2" x14ac:dyDescent="0.25">
      <c r="A9496">
        <v>823782</v>
      </c>
      <c r="B9496">
        <v>76</v>
      </c>
    </row>
    <row r="9497" spans="1:2" x14ac:dyDescent="0.25">
      <c r="A9497">
        <v>823783</v>
      </c>
      <c r="B9497">
        <v>75</v>
      </c>
    </row>
    <row r="9498" spans="1:2" x14ac:dyDescent="0.25">
      <c r="A9498">
        <v>823784</v>
      </c>
      <c r="B9498">
        <v>75</v>
      </c>
    </row>
    <row r="9499" spans="1:2" x14ac:dyDescent="0.25">
      <c r="A9499">
        <v>823789</v>
      </c>
      <c r="B9499">
        <v>78</v>
      </c>
    </row>
    <row r="9500" spans="1:2" x14ac:dyDescent="0.25">
      <c r="A9500">
        <v>823790</v>
      </c>
      <c r="B9500">
        <v>72</v>
      </c>
    </row>
    <row r="9501" spans="1:2" x14ac:dyDescent="0.25">
      <c r="A9501">
        <v>823791</v>
      </c>
      <c r="B9501">
        <v>76</v>
      </c>
    </row>
    <row r="9502" spans="1:2" x14ac:dyDescent="0.25">
      <c r="A9502">
        <v>823792</v>
      </c>
      <c r="B9502">
        <v>72</v>
      </c>
    </row>
    <row r="9503" spans="1:2" x14ac:dyDescent="0.25">
      <c r="A9503">
        <v>823793</v>
      </c>
      <c r="B9503">
        <v>72</v>
      </c>
    </row>
    <row r="9504" spans="1:2" x14ac:dyDescent="0.25">
      <c r="A9504">
        <v>823794</v>
      </c>
      <c r="B9504">
        <v>80</v>
      </c>
    </row>
    <row r="9505" spans="1:2" x14ac:dyDescent="0.25">
      <c r="A9505">
        <v>823797</v>
      </c>
      <c r="B9505">
        <v>74</v>
      </c>
    </row>
    <row r="9506" spans="1:2" x14ac:dyDescent="0.25">
      <c r="A9506">
        <v>823799</v>
      </c>
      <c r="B9506">
        <v>70</v>
      </c>
    </row>
    <row r="9507" spans="1:2" x14ac:dyDescent="0.25">
      <c r="A9507">
        <v>823800</v>
      </c>
      <c r="B9507">
        <v>73</v>
      </c>
    </row>
    <row r="9508" spans="1:2" x14ac:dyDescent="0.25">
      <c r="A9508">
        <v>823801</v>
      </c>
      <c r="B9508">
        <v>78</v>
      </c>
    </row>
    <row r="9509" spans="1:2" x14ac:dyDescent="0.25">
      <c r="A9509">
        <v>823802</v>
      </c>
      <c r="B9509">
        <v>70</v>
      </c>
    </row>
    <row r="9510" spans="1:2" x14ac:dyDescent="0.25">
      <c r="A9510">
        <v>823804</v>
      </c>
      <c r="B9510">
        <v>74</v>
      </c>
    </row>
    <row r="9511" spans="1:2" x14ac:dyDescent="0.25">
      <c r="A9511">
        <v>823810</v>
      </c>
      <c r="B9511">
        <v>73</v>
      </c>
    </row>
    <row r="9512" spans="1:2" x14ac:dyDescent="0.25">
      <c r="A9512">
        <v>823815</v>
      </c>
      <c r="B9512">
        <v>72</v>
      </c>
    </row>
    <row r="9513" spans="1:2" x14ac:dyDescent="0.25">
      <c r="A9513">
        <v>823816</v>
      </c>
      <c r="B9513">
        <v>72</v>
      </c>
    </row>
    <row r="9514" spans="1:2" x14ac:dyDescent="0.25">
      <c r="A9514">
        <v>823820</v>
      </c>
      <c r="B9514">
        <v>76</v>
      </c>
    </row>
    <row r="9515" spans="1:2" x14ac:dyDescent="0.25">
      <c r="A9515">
        <v>823821</v>
      </c>
      <c r="B9515">
        <v>72</v>
      </c>
    </row>
    <row r="9516" spans="1:2" x14ac:dyDescent="0.25">
      <c r="A9516">
        <v>823822</v>
      </c>
      <c r="B9516">
        <v>74</v>
      </c>
    </row>
    <row r="9517" spans="1:2" x14ac:dyDescent="0.25">
      <c r="A9517">
        <v>823839</v>
      </c>
      <c r="B9517">
        <v>72</v>
      </c>
    </row>
    <row r="9518" spans="1:2" x14ac:dyDescent="0.25">
      <c r="A9518">
        <v>823840</v>
      </c>
      <c r="B9518">
        <v>72</v>
      </c>
    </row>
    <row r="9519" spans="1:2" x14ac:dyDescent="0.25">
      <c r="A9519">
        <v>823841</v>
      </c>
      <c r="B9519">
        <v>71</v>
      </c>
    </row>
    <row r="9520" spans="1:2" x14ac:dyDescent="0.25">
      <c r="A9520">
        <v>823842</v>
      </c>
      <c r="B9520">
        <v>72</v>
      </c>
    </row>
    <row r="9521" spans="1:2" x14ac:dyDescent="0.25">
      <c r="A9521">
        <v>823844</v>
      </c>
      <c r="B9521">
        <v>73</v>
      </c>
    </row>
    <row r="9522" spans="1:2" x14ac:dyDescent="0.25">
      <c r="A9522">
        <v>823845</v>
      </c>
      <c r="B9522">
        <v>73</v>
      </c>
    </row>
    <row r="9523" spans="1:2" x14ac:dyDescent="0.25">
      <c r="A9523">
        <v>823846</v>
      </c>
      <c r="B9523">
        <v>72</v>
      </c>
    </row>
    <row r="9524" spans="1:2" x14ac:dyDescent="0.25">
      <c r="A9524">
        <v>823847</v>
      </c>
      <c r="B9524">
        <v>74</v>
      </c>
    </row>
    <row r="9525" spans="1:2" x14ac:dyDescent="0.25">
      <c r="A9525">
        <v>823848</v>
      </c>
      <c r="B9525">
        <v>71</v>
      </c>
    </row>
    <row r="9526" spans="1:2" x14ac:dyDescent="0.25">
      <c r="A9526">
        <v>823852</v>
      </c>
      <c r="B9526">
        <v>71</v>
      </c>
    </row>
    <row r="9527" spans="1:2" x14ac:dyDescent="0.25">
      <c r="A9527">
        <v>823855</v>
      </c>
      <c r="B9527">
        <v>71</v>
      </c>
    </row>
    <row r="9528" spans="1:2" x14ac:dyDescent="0.25">
      <c r="A9528">
        <v>823858</v>
      </c>
      <c r="B9528">
        <v>75</v>
      </c>
    </row>
    <row r="9529" spans="1:2" x14ac:dyDescent="0.25">
      <c r="A9529">
        <v>823859</v>
      </c>
      <c r="B9529">
        <v>73</v>
      </c>
    </row>
    <row r="9530" spans="1:2" x14ac:dyDescent="0.25">
      <c r="A9530">
        <v>823860</v>
      </c>
      <c r="B9530">
        <v>76</v>
      </c>
    </row>
    <row r="9531" spans="1:2" x14ac:dyDescent="0.25">
      <c r="A9531">
        <v>823861</v>
      </c>
      <c r="B9531">
        <v>76</v>
      </c>
    </row>
    <row r="9532" spans="1:2" x14ac:dyDescent="0.25">
      <c r="A9532">
        <v>823862</v>
      </c>
      <c r="B9532">
        <v>74</v>
      </c>
    </row>
    <row r="9533" spans="1:2" x14ac:dyDescent="0.25">
      <c r="A9533">
        <v>823864</v>
      </c>
      <c r="B9533">
        <v>72</v>
      </c>
    </row>
    <row r="9534" spans="1:2" x14ac:dyDescent="0.25">
      <c r="A9534">
        <v>823865</v>
      </c>
      <c r="B9534">
        <v>71</v>
      </c>
    </row>
    <row r="9535" spans="1:2" x14ac:dyDescent="0.25">
      <c r="A9535">
        <v>823867</v>
      </c>
      <c r="B9535">
        <v>74</v>
      </c>
    </row>
    <row r="9536" spans="1:2" x14ac:dyDescent="0.25">
      <c r="A9536">
        <v>823868</v>
      </c>
      <c r="B9536">
        <v>73</v>
      </c>
    </row>
    <row r="9537" spans="1:2" x14ac:dyDescent="0.25">
      <c r="A9537">
        <v>823870</v>
      </c>
      <c r="B9537">
        <v>71</v>
      </c>
    </row>
    <row r="9538" spans="1:2" x14ac:dyDescent="0.25">
      <c r="A9538">
        <v>823871</v>
      </c>
      <c r="B9538">
        <v>71</v>
      </c>
    </row>
    <row r="9539" spans="1:2" x14ac:dyDescent="0.25">
      <c r="A9539">
        <v>823872</v>
      </c>
      <c r="B9539">
        <v>74</v>
      </c>
    </row>
    <row r="9540" spans="1:2" x14ac:dyDescent="0.25">
      <c r="A9540">
        <v>823874</v>
      </c>
      <c r="B9540">
        <v>74</v>
      </c>
    </row>
    <row r="9541" spans="1:2" x14ac:dyDescent="0.25">
      <c r="A9541">
        <v>823876</v>
      </c>
      <c r="B9541">
        <v>72</v>
      </c>
    </row>
    <row r="9542" spans="1:2" x14ac:dyDescent="0.25">
      <c r="A9542">
        <v>823877</v>
      </c>
      <c r="B9542">
        <v>68</v>
      </c>
    </row>
    <row r="9543" spans="1:2" x14ac:dyDescent="0.25">
      <c r="A9543">
        <v>823880</v>
      </c>
      <c r="B9543">
        <v>75</v>
      </c>
    </row>
    <row r="9544" spans="1:2" x14ac:dyDescent="0.25">
      <c r="A9544">
        <v>823883</v>
      </c>
      <c r="B9544">
        <v>75</v>
      </c>
    </row>
    <row r="9545" spans="1:2" x14ac:dyDescent="0.25">
      <c r="A9545">
        <v>823884</v>
      </c>
      <c r="B9545">
        <v>72</v>
      </c>
    </row>
    <row r="9546" spans="1:2" x14ac:dyDescent="0.25">
      <c r="A9546">
        <v>823885</v>
      </c>
      <c r="B9546">
        <v>72</v>
      </c>
    </row>
    <row r="9547" spans="1:2" x14ac:dyDescent="0.25">
      <c r="A9547">
        <v>823886</v>
      </c>
      <c r="B9547">
        <v>75</v>
      </c>
    </row>
    <row r="9548" spans="1:2" x14ac:dyDescent="0.25">
      <c r="A9548">
        <v>823887</v>
      </c>
      <c r="B9548">
        <v>78</v>
      </c>
    </row>
    <row r="9549" spans="1:2" x14ac:dyDescent="0.25">
      <c r="A9549">
        <v>823888</v>
      </c>
      <c r="B9549">
        <v>72</v>
      </c>
    </row>
    <row r="9550" spans="1:2" x14ac:dyDescent="0.25">
      <c r="A9550">
        <v>823889</v>
      </c>
      <c r="B9550">
        <v>73</v>
      </c>
    </row>
    <row r="9551" spans="1:2" x14ac:dyDescent="0.25">
      <c r="A9551">
        <v>823891</v>
      </c>
      <c r="B9551">
        <v>75</v>
      </c>
    </row>
    <row r="9552" spans="1:2" x14ac:dyDescent="0.25">
      <c r="A9552">
        <v>823892</v>
      </c>
      <c r="B9552">
        <v>73</v>
      </c>
    </row>
    <row r="9553" spans="1:2" x14ac:dyDescent="0.25">
      <c r="A9553">
        <v>823893</v>
      </c>
      <c r="B9553">
        <v>75</v>
      </c>
    </row>
    <row r="9554" spans="1:2" x14ac:dyDescent="0.25">
      <c r="A9554">
        <v>823894</v>
      </c>
      <c r="B9554">
        <v>72</v>
      </c>
    </row>
    <row r="9555" spans="1:2" x14ac:dyDescent="0.25">
      <c r="A9555">
        <v>823895</v>
      </c>
      <c r="B9555">
        <v>74</v>
      </c>
    </row>
    <row r="9556" spans="1:2" x14ac:dyDescent="0.25">
      <c r="A9556">
        <v>823897</v>
      </c>
      <c r="B9556">
        <v>76</v>
      </c>
    </row>
    <row r="9557" spans="1:2" x14ac:dyDescent="0.25">
      <c r="A9557">
        <v>823898</v>
      </c>
      <c r="B9557">
        <v>72</v>
      </c>
    </row>
    <row r="9558" spans="1:2" x14ac:dyDescent="0.25">
      <c r="A9558">
        <v>823899</v>
      </c>
      <c r="B9558">
        <v>78</v>
      </c>
    </row>
    <row r="9559" spans="1:2" x14ac:dyDescent="0.25">
      <c r="A9559">
        <v>823900</v>
      </c>
      <c r="B9559">
        <v>77</v>
      </c>
    </row>
    <row r="9560" spans="1:2" x14ac:dyDescent="0.25">
      <c r="A9560">
        <v>823901</v>
      </c>
      <c r="B9560">
        <v>74</v>
      </c>
    </row>
    <row r="9561" spans="1:2" x14ac:dyDescent="0.25">
      <c r="A9561">
        <v>823909</v>
      </c>
      <c r="B9561">
        <v>69</v>
      </c>
    </row>
    <row r="9562" spans="1:2" x14ac:dyDescent="0.25">
      <c r="A9562">
        <v>823910</v>
      </c>
      <c r="B9562">
        <v>72</v>
      </c>
    </row>
    <row r="9563" spans="1:2" x14ac:dyDescent="0.25">
      <c r="A9563">
        <v>823919</v>
      </c>
      <c r="B9563">
        <v>76</v>
      </c>
    </row>
    <row r="9564" spans="1:2" x14ac:dyDescent="0.25">
      <c r="A9564">
        <v>823929</v>
      </c>
      <c r="B9564">
        <v>71</v>
      </c>
    </row>
    <row r="9565" spans="1:2" x14ac:dyDescent="0.25">
      <c r="A9565">
        <v>823930</v>
      </c>
      <c r="B9565">
        <v>72</v>
      </c>
    </row>
    <row r="9566" spans="1:2" x14ac:dyDescent="0.25">
      <c r="A9566">
        <v>823932</v>
      </c>
      <c r="B9566">
        <v>76</v>
      </c>
    </row>
    <row r="9567" spans="1:2" x14ac:dyDescent="0.25">
      <c r="A9567">
        <v>823933</v>
      </c>
      <c r="B9567">
        <v>71</v>
      </c>
    </row>
    <row r="9568" spans="1:2" x14ac:dyDescent="0.25">
      <c r="A9568">
        <v>823949</v>
      </c>
      <c r="B9568">
        <v>72</v>
      </c>
    </row>
    <row r="9569" spans="1:2" x14ac:dyDescent="0.25">
      <c r="A9569">
        <v>823981</v>
      </c>
      <c r="B9569">
        <v>78</v>
      </c>
    </row>
    <row r="9570" spans="1:2" x14ac:dyDescent="0.25">
      <c r="A9570">
        <v>823983</v>
      </c>
      <c r="B9570">
        <v>73</v>
      </c>
    </row>
    <row r="9571" spans="1:2" x14ac:dyDescent="0.25">
      <c r="A9571">
        <v>823985</v>
      </c>
      <c r="B9571">
        <v>76</v>
      </c>
    </row>
    <row r="9572" spans="1:2" x14ac:dyDescent="0.25">
      <c r="A9572">
        <v>823991</v>
      </c>
      <c r="B9572">
        <v>77</v>
      </c>
    </row>
    <row r="9573" spans="1:2" x14ac:dyDescent="0.25">
      <c r="A9573">
        <v>823994</v>
      </c>
      <c r="B9573">
        <v>76</v>
      </c>
    </row>
    <row r="9574" spans="1:2" x14ac:dyDescent="0.25">
      <c r="A9574">
        <v>823995</v>
      </c>
      <c r="B9574">
        <v>77</v>
      </c>
    </row>
    <row r="9575" spans="1:2" x14ac:dyDescent="0.25">
      <c r="A9575">
        <v>823996</v>
      </c>
      <c r="B9575">
        <v>74</v>
      </c>
    </row>
    <row r="9576" spans="1:2" x14ac:dyDescent="0.25">
      <c r="A9576">
        <v>823998</v>
      </c>
      <c r="B9576">
        <v>67</v>
      </c>
    </row>
    <row r="9577" spans="1:2" x14ac:dyDescent="0.25">
      <c r="A9577">
        <v>823999</v>
      </c>
      <c r="B9577">
        <v>72</v>
      </c>
    </row>
    <row r="9578" spans="1:2" x14ac:dyDescent="0.25">
      <c r="A9578">
        <v>824010</v>
      </c>
      <c r="B9578">
        <v>73</v>
      </c>
    </row>
    <row r="9579" spans="1:2" x14ac:dyDescent="0.25">
      <c r="A9579">
        <v>824014</v>
      </c>
      <c r="B9579">
        <v>72</v>
      </c>
    </row>
    <row r="9580" spans="1:2" x14ac:dyDescent="0.25">
      <c r="A9580">
        <v>824015</v>
      </c>
      <c r="B9580">
        <v>78</v>
      </c>
    </row>
    <row r="9581" spans="1:2" x14ac:dyDescent="0.25">
      <c r="A9581">
        <v>824040</v>
      </c>
      <c r="B9581">
        <v>75</v>
      </c>
    </row>
    <row r="9582" spans="1:2" x14ac:dyDescent="0.25">
      <c r="A9582">
        <v>824044</v>
      </c>
      <c r="B9582">
        <v>78</v>
      </c>
    </row>
    <row r="9583" spans="1:2" x14ac:dyDescent="0.25">
      <c r="A9583">
        <v>824045</v>
      </c>
      <c r="B9583">
        <v>73</v>
      </c>
    </row>
    <row r="9584" spans="1:2" x14ac:dyDescent="0.25">
      <c r="A9584">
        <v>824049</v>
      </c>
      <c r="B9584">
        <v>72</v>
      </c>
    </row>
    <row r="9585" spans="1:2" x14ac:dyDescent="0.25">
      <c r="A9585">
        <v>824211</v>
      </c>
      <c r="B9585">
        <v>70</v>
      </c>
    </row>
    <row r="9586" spans="1:2" x14ac:dyDescent="0.25">
      <c r="A9586">
        <v>824212</v>
      </c>
      <c r="B9586">
        <v>72</v>
      </c>
    </row>
    <row r="9587" spans="1:2" x14ac:dyDescent="0.25">
      <c r="A9587">
        <v>824213</v>
      </c>
      <c r="B9587">
        <v>74</v>
      </c>
    </row>
    <row r="9588" spans="1:2" x14ac:dyDescent="0.25">
      <c r="A9588">
        <v>824214</v>
      </c>
      <c r="B9588">
        <v>74</v>
      </c>
    </row>
    <row r="9589" spans="1:2" x14ac:dyDescent="0.25">
      <c r="A9589">
        <v>824215</v>
      </c>
      <c r="B9589">
        <v>72</v>
      </c>
    </row>
    <row r="9590" spans="1:2" x14ac:dyDescent="0.25">
      <c r="A9590">
        <v>824216</v>
      </c>
      <c r="B9590">
        <v>71</v>
      </c>
    </row>
    <row r="9591" spans="1:2" x14ac:dyDescent="0.25">
      <c r="A9591">
        <v>824217</v>
      </c>
      <c r="B9591">
        <v>73</v>
      </c>
    </row>
    <row r="9592" spans="1:2" x14ac:dyDescent="0.25">
      <c r="A9592">
        <v>824245</v>
      </c>
      <c r="B9592">
        <v>77</v>
      </c>
    </row>
    <row r="9593" spans="1:2" x14ac:dyDescent="0.25">
      <c r="A9593">
        <v>824280</v>
      </c>
      <c r="B9593">
        <v>77</v>
      </c>
    </row>
    <row r="9594" spans="1:2" x14ac:dyDescent="0.25">
      <c r="A9594">
        <v>824281</v>
      </c>
      <c r="B9594">
        <v>72</v>
      </c>
    </row>
    <row r="9595" spans="1:2" x14ac:dyDescent="0.25">
      <c r="A9595">
        <v>824291</v>
      </c>
      <c r="B9595">
        <v>75</v>
      </c>
    </row>
    <row r="9596" spans="1:2" x14ac:dyDescent="0.25">
      <c r="A9596">
        <v>824427</v>
      </c>
      <c r="B9596">
        <v>74</v>
      </c>
    </row>
    <row r="9597" spans="1:2" x14ac:dyDescent="0.25">
      <c r="A9597">
        <v>824430</v>
      </c>
      <c r="B9597">
        <v>71</v>
      </c>
    </row>
    <row r="9598" spans="1:2" x14ac:dyDescent="0.25">
      <c r="A9598">
        <v>824439</v>
      </c>
      <c r="B9598">
        <v>74</v>
      </c>
    </row>
    <row r="9599" spans="1:2" x14ac:dyDescent="0.25">
      <c r="A9599">
        <v>824440</v>
      </c>
      <c r="B9599">
        <v>75</v>
      </c>
    </row>
    <row r="9600" spans="1:2" x14ac:dyDescent="0.25">
      <c r="A9600">
        <v>824441</v>
      </c>
      <c r="B9600">
        <v>74</v>
      </c>
    </row>
    <row r="9601" spans="1:2" x14ac:dyDescent="0.25">
      <c r="A9601">
        <v>824442</v>
      </c>
      <c r="B9601">
        <v>75</v>
      </c>
    </row>
    <row r="9602" spans="1:2" x14ac:dyDescent="0.25">
      <c r="A9602">
        <v>824444</v>
      </c>
      <c r="B9602">
        <v>73</v>
      </c>
    </row>
    <row r="9603" spans="1:2" x14ac:dyDescent="0.25">
      <c r="A9603">
        <v>824446</v>
      </c>
      <c r="B9603">
        <v>72</v>
      </c>
    </row>
    <row r="9604" spans="1:2" x14ac:dyDescent="0.25">
      <c r="A9604">
        <v>824447</v>
      </c>
      <c r="B9604">
        <v>75</v>
      </c>
    </row>
    <row r="9605" spans="1:2" x14ac:dyDescent="0.25">
      <c r="A9605">
        <v>824449</v>
      </c>
      <c r="B9605">
        <v>72</v>
      </c>
    </row>
    <row r="9606" spans="1:2" x14ac:dyDescent="0.25">
      <c r="A9606">
        <v>824451</v>
      </c>
      <c r="B9606">
        <v>76</v>
      </c>
    </row>
    <row r="9607" spans="1:2" x14ac:dyDescent="0.25">
      <c r="A9607">
        <v>824452</v>
      </c>
      <c r="B9607">
        <v>74</v>
      </c>
    </row>
    <row r="9608" spans="1:2" x14ac:dyDescent="0.25">
      <c r="A9608">
        <v>824454</v>
      </c>
      <c r="B9608">
        <v>77</v>
      </c>
    </row>
    <row r="9609" spans="1:2" x14ac:dyDescent="0.25">
      <c r="A9609">
        <v>824458</v>
      </c>
      <c r="B9609">
        <v>72</v>
      </c>
    </row>
    <row r="9610" spans="1:2" x14ac:dyDescent="0.25">
      <c r="A9610">
        <v>824459</v>
      </c>
      <c r="B9610">
        <v>74</v>
      </c>
    </row>
    <row r="9611" spans="1:2" x14ac:dyDescent="0.25">
      <c r="A9611">
        <v>824460</v>
      </c>
      <c r="B9611">
        <v>74</v>
      </c>
    </row>
    <row r="9612" spans="1:2" x14ac:dyDescent="0.25">
      <c r="A9612">
        <v>824461</v>
      </c>
      <c r="B9612">
        <v>70</v>
      </c>
    </row>
    <row r="9613" spans="1:2" x14ac:dyDescent="0.25">
      <c r="A9613">
        <v>824462</v>
      </c>
      <c r="B9613">
        <v>76</v>
      </c>
    </row>
    <row r="9614" spans="1:2" x14ac:dyDescent="0.25">
      <c r="A9614">
        <v>824463</v>
      </c>
      <c r="B9614">
        <v>72</v>
      </c>
    </row>
    <row r="9615" spans="1:2" x14ac:dyDescent="0.25">
      <c r="A9615">
        <v>824467</v>
      </c>
      <c r="B9615">
        <v>75</v>
      </c>
    </row>
    <row r="9616" spans="1:2" x14ac:dyDescent="0.25">
      <c r="A9616">
        <v>824468</v>
      </c>
      <c r="B9616">
        <v>72</v>
      </c>
    </row>
    <row r="9617" spans="1:2" x14ac:dyDescent="0.25">
      <c r="A9617">
        <v>824469</v>
      </c>
      <c r="B9617">
        <v>73</v>
      </c>
    </row>
    <row r="9618" spans="1:2" x14ac:dyDescent="0.25">
      <c r="A9618">
        <v>824470</v>
      </c>
      <c r="B9618">
        <v>71</v>
      </c>
    </row>
    <row r="9619" spans="1:2" x14ac:dyDescent="0.25">
      <c r="A9619">
        <v>824471</v>
      </c>
      <c r="B9619">
        <v>75</v>
      </c>
    </row>
    <row r="9620" spans="1:2" x14ac:dyDescent="0.25">
      <c r="A9620">
        <v>824472</v>
      </c>
      <c r="B9620">
        <v>73</v>
      </c>
    </row>
    <row r="9621" spans="1:2" x14ac:dyDescent="0.25">
      <c r="A9621">
        <v>824475</v>
      </c>
      <c r="B9621">
        <v>70</v>
      </c>
    </row>
    <row r="9622" spans="1:2" x14ac:dyDescent="0.25">
      <c r="A9622">
        <v>824476</v>
      </c>
      <c r="B9622">
        <v>75</v>
      </c>
    </row>
    <row r="9623" spans="1:2" x14ac:dyDescent="0.25">
      <c r="A9623">
        <v>824477</v>
      </c>
      <c r="B9623">
        <v>70</v>
      </c>
    </row>
    <row r="9624" spans="1:2" x14ac:dyDescent="0.25">
      <c r="A9624">
        <v>824478</v>
      </c>
      <c r="B9624">
        <v>70</v>
      </c>
    </row>
    <row r="9625" spans="1:2" x14ac:dyDescent="0.25">
      <c r="A9625">
        <v>824479</v>
      </c>
      <c r="B9625">
        <v>77</v>
      </c>
    </row>
    <row r="9626" spans="1:2" x14ac:dyDescent="0.25">
      <c r="A9626">
        <v>824480</v>
      </c>
      <c r="B9626">
        <v>74</v>
      </c>
    </row>
    <row r="9627" spans="1:2" x14ac:dyDescent="0.25">
      <c r="A9627">
        <v>824481</v>
      </c>
      <c r="B9627">
        <v>75</v>
      </c>
    </row>
    <row r="9628" spans="1:2" x14ac:dyDescent="0.25">
      <c r="A9628">
        <v>824483</v>
      </c>
      <c r="B9628">
        <v>75</v>
      </c>
    </row>
    <row r="9629" spans="1:2" x14ac:dyDescent="0.25">
      <c r="A9629">
        <v>824485</v>
      </c>
      <c r="B9629">
        <v>76</v>
      </c>
    </row>
    <row r="9630" spans="1:2" x14ac:dyDescent="0.25">
      <c r="A9630">
        <v>824486</v>
      </c>
      <c r="B9630">
        <v>74</v>
      </c>
    </row>
    <row r="9631" spans="1:2" x14ac:dyDescent="0.25">
      <c r="A9631">
        <v>824487</v>
      </c>
      <c r="B9631">
        <v>74</v>
      </c>
    </row>
    <row r="9632" spans="1:2" x14ac:dyDescent="0.25">
      <c r="A9632">
        <v>824488</v>
      </c>
      <c r="B9632">
        <v>74</v>
      </c>
    </row>
    <row r="9633" spans="1:2" x14ac:dyDescent="0.25">
      <c r="A9633">
        <v>824489</v>
      </c>
      <c r="B9633">
        <v>76</v>
      </c>
    </row>
    <row r="9634" spans="1:2" x14ac:dyDescent="0.25">
      <c r="A9634">
        <v>824490</v>
      </c>
      <c r="B9634">
        <v>72</v>
      </c>
    </row>
    <row r="9635" spans="1:2" x14ac:dyDescent="0.25">
      <c r="A9635">
        <v>824492</v>
      </c>
      <c r="B9635">
        <v>74</v>
      </c>
    </row>
    <row r="9636" spans="1:2" x14ac:dyDescent="0.25">
      <c r="A9636">
        <v>824493</v>
      </c>
      <c r="B9636">
        <v>73</v>
      </c>
    </row>
    <row r="9637" spans="1:2" x14ac:dyDescent="0.25">
      <c r="A9637">
        <v>824494</v>
      </c>
      <c r="B9637">
        <v>71</v>
      </c>
    </row>
    <row r="9638" spans="1:2" x14ac:dyDescent="0.25">
      <c r="A9638">
        <v>824497</v>
      </c>
      <c r="B9638">
        <v>74</v>
      </c>
    </row>
    <row r="9639" spans="1:2" x14ac:dyDescent="0.25">
      <c r="A9639">
        <v>824500</v>
      </c>
      <c r="B9639">
        <v>73</v>
      </c>
    </row>
    <row r="9640" spans="1:2" x14ac:dyDescent="0.25">
      <c r="A9640">
        <v>824501</v>
      </c>
      <c r="B9640">
        <v>74</v>
      </c>
    </row>
    <row r="9641" spans="1:2" x14ac:dyDescent="0.25">
      <c r="A9641">
        <v>824502</v>
      </c>
      <c r="B9641">
        <v>70</v>
      </c>
    </row>
    <row r="9642" spans="1:2" x14ac:dyDescent="0.25">
      <c r="A9642">
        <v>824504</v>
      </c>
      <c r="B9642">
        <v>77</v>
      </c>
    </row>
    <row r="9643" spans="1:2" x14ac:dyDescent="0.25">
      <c r="A9643">
        <v>824506</v>
      </c>
      <c r="B9643">
        <v>74</v>
      </c>
    </row>
    <row r="9644" spans="1:2" x14ac:dyDescent="0.25">
      <c r="A9644">
        <v>824509</v>
      </c>
      <c r="B9644">
        <v>76</v>
      </c>
    </row>
    <row r="9645" spans="1:2" x14ac:dyDescent="0.25">
      <c r="A9645">
        <v>824510</v>
      </c>
      <c r="B9645">
        <v>75</v>
      </c>
    </row>
    <row r="9646" spans="1:2" x14ac:dyDescent="0.25">
      <c r="A9646">
        <v>824511</v>
      </c>
      <c r="B9646">
        <v>72</v>
      </c>
    </row>
    <row r="9647" spans="1:2" x14ac:dyDescent="0.25">
      <c r="A9647">
        <v>824513</v>
      </c>
      <c r="B9647">
        <v>75</v>
      </c>
    </row>
    <row r="9648" spans="1:2" x14ac:dyDescent="0.25">
      <c r="A9648">
        <v>824514</v>
      </c>
      <c r="B9648">
        <v>73</v>
      </c>
    </row>
    <row r="9649" spans="1:2" x14ac:dyDescent="0.25">
      <c r="A9649">
        <v>824515</v>
      </c>
      <c r="B9649">
        <v>75</v>
      </c>
    </row>
    <row r="9650" spans="1:2" x14ac:dyDescent="0.25">
      <c r="A9650">
        <v>824516</v>
      </c>
      <c r="B9650">
        <v>70</v>
      </c>
    </row>
    <row r="9651" spans="1:2" x14ac:dyDescent="0.25">
      <c r="A9651">
        <v>824518</v>
      </c>
      <c r="B9651">
        <v>74</v>
      </c>
    </row>
    <row r="9652" spans="1:2" x14ac:dyDescent="0.25">
      <c r="A9652">
        <v>824521</v>
      </c>
      <c r="B9652">
        <v>76</v>
      </c>
    </row>
    <row r="9653" spans="1:2" x14ac:dyDescent="0.25">
      <c r="A9653">
        <v>824522</v>
      </c>
      <c r="B9653">
        <v>72</v>
      </c>
    </row>
    <row r="9654" spans="1:2" x14ac:dyDescent="0.25">
      <c r="A9654">
        <v>824523</v>
      </c>
      <c r="B9654">
        <v>76</v>
      </c>
    </row>
    <row r="9655" spans="1:2" x14ac:dyDescent="0.25">
      <c r="A9655">
        <v>824524</v>
      </c>
      <c r="B9655">
        <v>76</v>
      </c>
    </row>
    <row r="9656" spans="1:2" x14ac:dyDescent="0.25">
      <c r="A9656">
        <v>824525</v>
      </c>
      <c r="B9656">
        <v>72</v>
      </c>
    </row>
    <row r="9657" spans="1:2" x14ac:dyDescent="0.25">
      <c r="A9657">
        <v>824526</v>
      </c>
      <c r="B9657">
        <v>73</v>
      </c>
    </row>
    <row r="9658" spans="1:2" x14ac:dyDescent="0.25">
      <c r="A9658">
        <v>824527</v>
      </c>
      <c r="B9658">
        <v>77</v>
      </c>
    </row>
    <row r="9659" spans="1:2" x14ac:dyDescent="0.25">
      <c r="A9659">
        <v>824528</v>
      </c>
      <c r="B9659">
        <v>74</v>
      </c>
    </row>
    <row r="9660" spans="1:2" x14ac:dyDescent="0.25">
      <c r="A9660">
        <v>824530</v>
      </c>
      <c r="B9660">
        <v>72</v>
      </c>
    </row>
    <row r="9661" spans="1:2" x14ac:dyDescent="0.25">
      <c r="A9661">
        <v>824531</v>
      </c>
      <c r="B9661">
        <v>74</v>
      </c>
    </row>
    <row r="9662" spans="1:2" x14ac:dyDescent="0.25">
      <c r="A9662">
        <v>824532</v>
      </c>
      <c r="B9662">
        <v>73</v>
      </c>
    </row>
    <row r="9663" spans="1:2" x14ac:dyDescent="0.25">
      <c r="A9663">
        <v>824533</v>
      </c>
      <c r="B9663">
        <v>75</v>
      </c>
    </row>
    <row r="9664" spans="1:2" x14ac:dyDescent="0.25">
      <c r="A9664">
        <v>824536</v>
      </c>
      <c r="B9664">
        <v>73</v>
      </c>
    </row>
    <row r="9665" spans="1:2" x14ac:dyDescent="0.25">
      <c r="A9665">
        <v>824537</v>
      </c>
      <c r="B9665">
        <v>73</v>
      </c>
    </row>
    <row r="9666" spans="1:2" x14ac:dyDescent="0.25">
      <c r="A9666">
        <v>824538</v>
      </c>
      <c r="B9666">
        <v>75</v>
      </c>
    </row>
    <row r="9667" spans="1:2" x14ac:dyDescent="0.25">
      <c r="A9667">
        <v>824539</v>
      </c>
      <c r="B9667">
        <v>72</v>
      </c>
    </row>
    <row r="9668" spans="1:2" x14ac:dyDescent="0.25">
      <c r="A9668">
        <v>824540</v>
      </c>
      <c r="B9668">
        <v>76</v>
      </c>
    </row>
    <row r="9669" spans="1:2" x14ac:dyDescent="0.25">
      <c r="A9669">
        <v>824541</v>
      </c>
      <c r="B9669">
        <v>71</v>
      </c>
    </row>
    <row r="9670" spans="1:2" x14ac:dyDescent="0.25">
      <c r="A9670">
        <v>824549</v>
      </c>
      <c r="B9670">
        <v>76</v>
      </c>
    </row>
    <row r="9671" spans="1:2" x14ac:dyDescent="0.25">
      <c r="A9671">
        <v>824575</v>
      </c>
      <c r="B9671">
        <v>72</v>
      </c>
    </row>
    <row r="9672" spans="1:2" x14ac:dyDescent="0.25">
      <c r="A9672">
        <v>824613</v>
      </c>
      <c r="B9672">
        <v>76</v>
      </c>
    </row>
    <row r="9673" spans="1:2" x14ac:dyDescent="0.25">
      <c r="A9673">
        <v>824620</v>
      </c>
      <c r="B9673">
        <v>74</v>
      </c>
    </row>
    <row r="9674" spans="1:2" x14ac:dyDescent="0.25">
      <c r="A9674">
        <v>824629</v>
      </c>
      <c r="B9674">
        <v>74</v>
      </c>
    </row>
    <row r="9675" spans="1:2" x14ac:dyDescent="0.25">
      <c r="A9675">
        <v>824630</v>
      </c>
      <c r="B9675">
        <v>75</v>
      </c>
    </row>
    <row r="9676" spans="1:2" x14ac:dyDescent="0.25">
      <c r="A9676">
        <v>824631</v>
      </c>
      <c r="B9676">
        <v>72</v>
      </c>
    </row>
    <row r="9677" spans="1:2" x14ac:dyDescent="0.25">
      <c r="A9677">
        <v>824632</v>
      </c>
      <c r="B9677">
        <v>0</v>
      </c>
    </row>
    <row r="9678" spans="1:2" x14ac:dyDescent="0.25">
      <c r="A9678">
        <v>824633</v>
      </c>
      <c r="B9678">
        <v>75</v>
      </c>
    </row>
    <row r="9679" spans="1:2" x14ac:dyDescent="0.25">
      <c r="A9679">
        <v>824634</v>
      </c>
      <c r="B9679">
        <v>71</v>
      </c>
    </row>
    <row r="9680" spans="1:2" x14ac:dyDescent="0.25">
      <c r="A9680">
        <v>824657</v>
      </c>
      <c r="B9680">
        <v>77</v>
      </c>
    </row>
    <row r="9681" spans="1:2" x14ac:dyDescent="0.25">
      <c r="A9681">
        <v>824661</v>
      </c>
      <c r="B9681">
        <v>74</v>
      </c>
    </row>
    <row r="9682" spans="1:2" x14ac:dyDescent="0.25">
      <c r="A9682">
        <v>824662</v>
      </c>
      <c r="B9682">
        <v>74</v>
      </c>
    </row>
    <row r="9683" spans="1:2" x14ac:dyDescent="0.25">
      <c r="A9683">
        <v>824667</v>
      </c>
      <c r="B9683">
        <v>76</v>
      </c>
    </row>
    <row r="9684" spans="1:2" x14ac:dyDescent="0.25">
      <c r="A9684">
        <v>824669</v>
      </c>
      <c r="B9684">
        <v>73</v>
      </c>
    </row>
    <row r="9685" spans="1:2" x14ac:dyDescent="0.25">
      <c r="A9685">
        <v>824671</v>
      </c>
      <c r="B9685">
        <v>72</v>
      </c>
    </row>
    <row r="9686" spans="1:2" x14ac:dyDescent="0.25">
      <c r="A9686">
        <v>824672</v>
      </c>
      <c r="B9686">
        <v>73</v>
      </c>
    </row>
    <row r="9687" spans="1:2" x14ac:dyDescent="0.25">
      <c r="A9687">
        <v>824673</v>
      </c>
      <c r="B9687">
        <v>77</v>
      </c>
    </row>
    <row r="9688" spans="1:2" x14ac:dyDescent="0.25">
      <c r="A9688">
        <v>824678</v>
      </c>
      <c r="B9688">
        <v>73</v>
      </c>
    </row>
    <row r="9689" spans="1:2" x14ac:dyDescent="0.25">
      <c r="A9689">
        <v>824690</v>
      </c>
      <c r="B9689">
        <v>75</v>
      </c>
    </row>
    <row r="9690" spans="1:2" x14ac:dyDescent="0.25">
      <c r="A9690">
        <v>824705</v>
      </c>
      <c r="B9690">
        <v>77</v>
      </c>
    </row>
    <row r="9691" spans="1:2" x14ac:dyDescent="0.25">
      <c r="A9691">
        <v>824714</v>
      </c>
      <c r="B9691">
        <v>74</v>
      </c>
    </row>
    <row r="9692" spans="1:2" x14ac:dyDescent="0.25">
      <c r="A9692">
        <v>824717</v>
      </c>
      <c r="B9692">
        <v>73</v>
      </c>
    </row>
    <row r="9693" spans="1:2" x14ac:dyDescent="0.25">
      <c r="A9693">
        <v>824720</v>
      </c>
      <c r="B9693">
        <v>76</v>
      </c>
    </row>
    <row r="9694" spans="1:2" x14ac:dyDescent="0.25">
      <c r="A9694">
        <v>824722</v>
      </c>
      <c r="B9694">
        <v>75</v>
      </c>
    </row>
    <row r="9695" spans="1:2" x14ac:dyDescent="0.25">
      <c r="A9695">
        <v>824740</v>
      </c>
      <c r="B9695">
        <v>69</v>
      </c>
    </row>
    <row r="9696" spans="1:2" x14ac:dyDescent="0.25">
      <c r="A9696">
        <v>824743</v>
      </c>
      <c r="B9696">
        <v>74</v>
      </c>
    </row>
    <row r="9697" spans="1:2" x14ac:dyDescent="0.25">
      <c r="A9697">
        <v>824744</v>
      </c>
      <c r="B9697">
        <v>70</v>
      </c>
    </row>
    <row r="9698" spans="1:2" x14ac:dyDescent="0.25">
      <c r="A9698">
        <v>824750</v>
      </c>
      <c r="B9698">
        <v>76</v>
      </c>
    </row>
    <row r="9699" spans="1:2" x14ac:dyDescent="0.25">
      <c r="A9699">
        <v>824757</v>
      </c>
      <c r="B9699">
        <v>72</v>
      </c>
    </row>
    <row r="9700" spans="1:2" x14ac:dyDescent="0.25">
      <c r="A9700">
        <v>824763</v>
      </c>
      <c r="B9700">
        <v>73</v>
      </c>
    </row>
    <row r="9701" spans="1:2" x14ac:dyDescent="0.25">
      <c r="A9701">
        <v>824766</v>
      </c>
      <c r="B9701">
        <v>74</v>
      </c>
    </row>
    <row r="9702" spans="1:2" x14ac:dyDescent="0.25">
      <c r="A9702">
        <v>824767</v>
      </c>
      <c r="B9702">
        <v>76</v>
      </c>
    </row>
    <row r="9703" spans="1:2" x14ac:dyDescent="0.25">
      <c r="A9703">
        <v>824769</v>
      </c>
      <c r="B9703">
        <v>74</v>
      </c>
    </row>
    <row r="9704" spans="1:2" x14ac:dyDescent="0.25">
      <c r="A9704">
        <v>824770</v>
      </c>
      <c r="B9704">
        <v>75</v>
      </c>
    </row>
    <row r="9705" spans="1:2" x14ac:dyDescent="0.25">
      <c r="A9705">
        <v>824772</v>
      </c>
      <c r="B9705">
        <v>73</v>
      </c>
    </row>
    <row r="9706" spans="1:2" x14ac:dyDescent="0.25">
      <c r="A9706">
        <v>824781</v>
      </c>
      <c r="B9706">
        <v>70</v>
      </c>
    </row>
    <row r="9707" spans="1:2" x14ac:dyDescent="0.25">
      <c r="A9707">
        <v>824782</v>
      </c>
      <c r="B9707">
        <v>73</v>
      </c>
    </row>
    <row r="9708" spans="1:2" x14ac:dyDescent="0.25">
      <c r="A9708">
        <v>824791</v>
      </c>
      <c r="B9708">
        <v>75</v>
      </c>
    </row>
    <row r="9709" spans="1:2" x14ac:dyDescent="0.25">
      <c r="A9709">
        <v>824792</v>
      </c>
      <c r="B9709">
        <v>75</v>
      </c>
    </row>
    <row r="9710" spans="1:2" x14ac:dyDescent="0.25">
      <c r="A9710">
        <v>824793</v>
      </c>
      <c r="B9710">
        <v>77</v>
      </c>
    </row>
    <row r="9711" spans="1:2" x14ac:dyDescent="0.25">
      <c r="A9711">
        <v>824917</v>
      </c>
      <c r="B9711">
        <v>0</v>
      </c>
    </row>
    <row r="9712" spans="1:2" x14ac:dyDescent="0.25">
      <c r="A9712">
        <v>825091</v>
      </c>
      <c r="B9712">
        <v>75</v>
      </c>
    </row>
    <row r="9713" spans="1:2" x14ac:dyDescent="0.25">
      <c r="A9713">
        <v>825095</v>
      </c>
      <c r="B9713">
        <v>73</v>
      </c>
    </row>
    <row r="9714" spans="1:2" x14ac:dyDescent="0.25">
      <c r="A9714">
        <v>825098</v>
      </c>
      <c r="B9714">
        <v>79</v>
      </c>
    </row>
    <row r="9715" spans="1:2" x14ac:dyDescent="0.25">
      <c r="A9715">
        <v>825101</v>
      </c>
      <c r="B9715">
        <v>77</v>
      </c>
    </row>
    <row r="9716" spans="1:2" x14ac:dyDescent="0.25">
      <c r="A9716">
        <v>825120</v>
      </c>
      <c r="B9716">
        <v>75</v>
      </c>
    </row>
    <row r="9717" spans="1:2" x14ac:dyDescent="0.25">
      <c r="A9717">
        <v>825123</v>
      </c>
      <c r="B9717">
        <v>76</v>
      </c>
    </row>
    <row r="9718" spans="1:2" x14ac:dyDescent="0.25">
      <c r="A9718">
        <v>825126</v>
      </c>
      <c r="B9718">
        <v>76</v>
      </c>
    </row>
    <row r="9719" spans="1:2" x14ac:dyDescent="0.25">
      <c r="A9719">
        <v>825129</v>
      </c>
      <c r="B9719">
        <v>75</v>
      </c>
    </row>
    <row r="9720" spans="1:2" x14ac:dyDescent="0.25">
      <c r="A9720">
        <v>825131</v>
      </c>
      <c r="B9720">
        <v>74</v>
      </c>
    </row>
    <row r="9721" spans="1:2" x14ac:dyDescent="0.25">
      <c r="A9721">
        <v>825231</v>
      </c>
      <c r="B9721">
        <v>73</v>
      </c>
    </row>
    <row r="9722" spans="1:2" x14ac:dyDescent="0.25">
      <c r="A9722">
        <v>825247</v>
      </c>
      <c r="B9722">
        <v>74</v>
      </c>
    </row>
    <row r="9723" spans="1:2" x14ac:dyDescent="0.25">
      <c r="A9723">
        <v>825265</v>
      </c>
      <c r="B9723">
        <v>74</v>
      </c>
    </row>
    <row r="9724" spans="1:2" x14ac:dyDescent="0.25">
      <c r="A9724">
        <v>825275</v>
      </c>
      <c r="B9724">
        <v>69</v>
      </c>
    </row>
    <row r="9725" spans="1:2" x14ac:dyDescent="0.25">
      <c r="A9725">
        <v>825276</v>
      </c>
      <c r="B9725">
        <v>73</v>
      </c>
    </row>
    <row r="9726" spans="1:2" x14ac:dyDescent="0.25">
      <c r="A9726">
        <v>825277</v>
      </c>
      <c r="B9726">
        <v>72</v>
      </c>
    </row>
    <row r="9727" spans="1:2" x14ac:dyDescent="0.25">
      <c r="A9727">
        <v>825278</v>
      </c>
      <c r="B9727">
        <v>74</v>
      </c>
    </row>
    <row r="9728" spans="1:2" x14ac:dyDescent="0.25">
      <c r="A9728">
        <v>825281</v>
      </c>
      <c r="B9728">
        <v>72</v>
      </c>
    </row>
    <row r="9729" spans="1:2" x14ac:dyDescent="0.25">
      <c r="A9729">
        <v>825311</v>
      </c>
      <c r="B9729">
        <v>77</v>
      </c>
    </row>
    <row r="9730" spans="1:2" x14ac:dyDescent="0.25">
      <c r="A9730">
        <v>825312</v>
      </c>
      <c r="B9730">
        <v>74</v>
      </c>
    </row>
    <row r="9731" spans="1:2" x14ac:dyDescent="0.25">
      <c r="A9731">
        <v>825344</v>
      </c>
      <c r="B9731">
        <v>71</v>
      </c>
    </row>
    <row r="9732" spans="1:2" x14ac:dyDescent="0.25">
      <c r="A9732">
        <v>825356</v>
      </c>
      <c r="B9732">
        <v>74</v>
      </c>
    </row>
    <row r="9733" spans="1:2" x14ac:dyDescent="0.25">
      <c r="A9733">
        <v>825432</v>
      </c>
      <c r="B9733">
        <v>0</v>
      </c>
    </row>
    <row r="9734" spans="1:2" x14ac:dyDescent="0.25">
      <c r="A9734">
        <v>825487</v>
      </c>
      <c r="B9734">
        <v>78</v>
      </c>
    </row>
    <row r="9735" spans="1:2" x14ac:dyDescent="0.25">
      <c r="A9735">
        <v>825554</v>
      </c>
      <c r="B9735">
        <v>75</v>
      </c>
    </row>
    <row r="9736" spans="1:2" x14ac:dyDescent="0.25">
      <c r="A9736">
        <v>825690</v>
      </c>
      <c r="B9736">
        <v>73</v>
      </c>
    </row>
    <row r="9737" spans="1:2" x14ac:dyDescent="0.25">
      <c r="A9737">
        <v>825751</v>
      </c>
      <c r="B9737">
        <v>71</v>
      </c>
    </row>
    <row r="9738" spans="1:2" x14ac:dyDescent="0.25">
      <c r="A9738">
        <v>825757</v>
      </c>
      <c r="B9738">
        <v>78</v>
      </c>
    </row>
    <row r="9739" spans="1:2" x14ac:dyDescent="0.25">
      <c r="A9739">
        <v>825912</v>
      </c>
      <c r="B9739">
        <v>76</v>
      </c>
    </row>
    <row r="9740" spans="1:2" x14ac:dyDescent="0.25">
      <c r="A9740">
        <v>825917</v>
      </c>
      <c r="B9740">
        <v>74</v>
      </c>
    </row>
    <row r="9741" spans="1:2" x14ac:dyDescent="0.25">
      <c r="A9741">
        <v>825995</v>
      </c>
      <c r="B9741">
        <v>72</v>
      </c>
    </row>
    <row r="9742" spans="1:2" x14ac:dyDescent="0.25">
      <c r="A9742">
        <v>825996</v>
      </c>
      <c r="B9742">
        <v>75</v>
      </c>
    </row>
    <row r="9743" spans="1:2" x14ac:dyDescent="0.25">
      <c r="A9743">
        <v>825997</v>
      </c>
      <c r="B9743">
        <v>74</v>
      </c>
    </row>
    <row r="9744" spans="1:2" x14ac:dyDescent="0.25">
      <c r="A9744">
        <v>825998</v>
      </c>
      <c r="B9744">
        <v>75</v>
      </c>
    </row>
    <row r="9745" spans="1:2" x14ac:dyDescent="0.25">
      <c r="A9745">
        <v>825999</v>
      </c>
      <c r="B9745">
        <v>72</v>
      </c>
    </row>
    <row r="9746" spans="1:2" x14ac:dyDescent="0.25">
      <c r="A9746">
        <v>826003</v>
      </c>
      <c r="B9746">
        <v>73</v>
      </c>
    </row>
    <row r="9747" spans="1:2" x14ac:dyDescent="0.25">
      <c r="A9747">
        <v>826044</v>
      </c>
      <c r="B9747">
        <v>74</v>
      </c>
    </row>
    <row r="9748" spans="1:2" x14ac:dyDescent="0.25">
      <c r="A9748">
        <v>826046</v>
      </c>
      <c r="B9748">
        <v>72</v>
      </c>
    </row>
    <row r="9749" spans="1:2" x14ac:dyDescent="0.25">
      <c r="A9749">
        <v>826048</v>
      </c>
      <c r="B9749">
        <v>75</v>
      </c>
    </row>
    <row r="9750" spans="1:2" x14ac:dyDescent="0.25">
      <c r="A9750">
        <v>826051</v>
      </c>
      <c r="B9750">
        <v>72</v>
      </c>
    </row>
    <row r="9751" spans="1:2" x14ac:dyDescent="0.25">
      <c r="A9751">
        <v>826052</v>
      </c>
      <c r="B9751">
        <v>75</v>
      </c>
    </row>
    <row r="9752" spans="1:2" x14ac:dyDescent="0.25">
      <c r="A9752">
        <v>826053</v>
      </c>
      <c r="B9752">
        <v>75</v>
      </c>
    </row>
    <row r="9753" spans="1:2" x14ac:dyDescent="0.25">
      <c r="A9753">
        <v>826143</v>
      </c>
      <c r="B9753">
        <v>73</v>
      </c>
    </row>
    <row r="9754" spans="1:2" x14ac:dyDescent="0.25">
      <c r="A9754">
        <v>826145</v>
      </c>
      <c r="B9754">
        <v>75</v>
      </c>
    </row>
    <row r="9755" spans="1:2" x14ac:dyDescent="0.25">
      <c r="A9755">
        <v>826146</v>
      </c>
      <c r="B9755">
        <v>71</v>
      </c>
    </row>
    <row r="9756" spans="1:2" x14ac:dyDescent="0.25">
      <c r="A9756">
        <v>826147</v>
      </c>
      <c r="B9756">
        <v>75</v>
      </c>
    </row>
    <row r="9757" spans="1:2" x14ac:dyDescent="0.25">
      <c r="A9757">
        <v>826148</v>
      </c>
      <c r="B9757">
        <v>0</v>
      </c>
    </row>
    <row r="9758" spans="1:2" x14ac:dyDescent="0.25">
      <c r="A9758">
        <v>826150</v>
      </c>
      <c r="B9758">
        <v>75</v>
      </c>
    </row>
    <row r="9759" spans="1:2" x14ac:dyDescent="0.25">
      <c r="A9759">
        <v>826151</v>
      </c>
      <c r="B9759">
        <v>73</v>
      </c>
    </row>
    <row r="9760" spans="1:2" x14ac:dyDescent="0.25">
      <c r="A9760">
        <v>826153</v>
      </c>
      <c r="B9760">
        <v>80</v>
      </c>
    </row>
    <row r="9761" spans="1:2" x14ac:dyDescent="0.25">
      <c r="A9761">
        <v>826154</v>
      </c>
      <c r="B9761">
        <v>74</v>
      </c>
    </row>
    <row r="9762" spans="1:2" x14ac:dyDescent="0.25">
      <c r="A9762">
        <v>826155</v>
      </c>
      <c r="B9762">
        <v>78</v>
      </c>
    </row>
    <row r="9763" spans="1:2" x14ac:dyDescent="0.25">
      <c r="A9763">
        <v>826156</v>
      </c>
      <c r="B9763">
        <v>77</v>
      </c>
    </row>
    <row r="9764" spans="1:2" x14ac:dyDescent="0.25">
      <c r="A9764">
        <v>826158</v>
      </c>
      <c r="B9764">
        <v>77</v>
      </c>
    </row>
    <row r="9765" spans="1:2" x14ac:dyDescent="0.25">
      <c r="A9765">
        <v>826159</v>
      </c>
      <c r="B9765">
        <v>74</v>
      </c>
    </row>
    <row r="9766" spans="1:2" x14ac:dyDescent="0.25">
      <c r="A9766">
        <v>826168</v>
      </c>
      <c r="B9766">
        <v>78</v>
      </c>
    </row>
    <row r="9767" spans="1:2" x14ac:dyDescent="0.25">
      <c r="A9767">
        <v>826173</v>
      </c>
      <c r="B9767">
        <v>72</v>
      </c>
    </row>
    <row r="9768" spans="1:2" x14ac:dyDescent="0.25">
      <c r="A9768">
        <v>826183</v>
      </c>
      <c r="B9768">
        <v>72</v>
      </c>
    </row>
    <row r="9769" spans="1:2" x14ac:dyDescent="0.25">
      <c r="A9769">
        <v>826315</v>
      </c>
      <c r="B9769">
        <v>76</v>
      </c>
    </row>
    <row r="9770" spans="1:2" x14ac:dyDescent="0.25">
      <c r="A9770">
        <v>826464</v>
      </c>
      <c r="B9770">
        <v>74</v>
      </c>
    </row>
    <row r="9771" spans="1:2" x14ac:dyDescent="0.25">
      <c r="A9771">
        <v>826465</v>
      </c>
      <c r="B9771">
        <v>73</v>
      </c>
    </row>
    <row r="9772" spans="1:2" x14ac:dyDescent="0.25">
      <c r="A9772">
        <v>826466</v>
      </c>
      <c r="B9772">
        <v>74</v>
      </c>
    </row>
    <row r="9773" spans="1:2" x14ac:dyDescent="0.25">
      <c r="A9773">
        <v>826508</v>
      </c>
      <c r="B9773">
        <v>70</v>
      </c>
    </row>
    <row r="9774" spans="1:2" x14ac:dyDescent="0.25">
      <c r="A9774">
        <v>826509</v>
      </c>
      <c r="B9774">
        <v>73</v>
      </c>
    </row>
    <row r="9775" spans="1:2" x14ac:dyDescent="0.25">
      <c r="A9775">
        <v>826510</v>
      </c>
      <c r="B9775">
        <v>74</v>
      </c>
    </row>
    <row r="9776" spans="1:2" x14ac:dyDescent="0.25">
      <c r="A9776">
        <v>826518</v>
      </c>
      <c r="B9776">
        <v>67</v>
      </c>
    </row>
    <row r="9777" spans="1:2" x14ac:dyDescent="0.25">
      <c r="A9777">
        <v>826538</v>
      </c>
      <c r="B9777">
        <v>75</v>
      </c>
    </row>
    <row r="9778" spans="1:2" x14ac:dyDescent="0.25">
      <c r="A9778">
        <v>826548</v>
      </c>
      <c r="B9778">
        <v>70</v>
      </c>
    </row>
    <row r="9779" spans="1:2" x14ac:dyDescent="0.25">
      <c r="A9779">
        <v>826626</v>
      </c>
      <c r="B9779">
        <v>75</v>
      </c>
    </row>
    <row r="9780" spans="1:2" x14ac:dyDescent="0.25">
      <c r="A9780">
        <v>826627</v>
      </c>
      <c r="B9780">
        <v>72</v>
      </c>
    </row>
    <row r="9781" spans="1:2" x14ac:dyDescent="0.25">
      <c r="A9781">
        <v>826628</v>
      </c>
      <c r="B9781">
        <v>73</v>
      </c>
    </row>
    <row r="9782" spans="1:2" x14ac:dyDescent="0.25">
      <c r="A9782">
        <v>826629</v>
      </c>
      <c r="B9782">
        <v>73</v>
      </c>
    </row>
    <row r="9783" spans="1:2" x14ac:dyDescent="0.25">
      <c r="A9783">
        <v>826692</v>
      </c>
      <c r="B9783">
        <v>72</v>
      </c>
    </row>
    <row r="9784" spans="1:2" x14ac:dyDescent="0.25">
      <c r="A9784">
        <v>826925</v>
      </c>
      <c r="B9784">
        <v>74</v>
      </c>
    </row>
    <row r="9785" spans="1:2" x14ac:dyDescent="0.25">
      <c r="A9785">
        <v>826927</v>
      </c>
      <c r="B9785">
        <v>76</v>
      </c>
    </row>
    <row r="9786" spans="1:2" x14ac:dyDescent="0.25">
      <c r="A9786">
        <v>826934</v>
      </c>
      <c r="B9786">
        <v>75</v>
      </c>
    </row>
    <row r="9787" spans="1:2" x14ac:dyDescent="0.25">
      <c r="A9787">
        <v>826938</v>
      </c>
      <c r="B9787">
        <v>77</v>
      </c>
    </row>
    <row r="9788" spans="1:2" x14ac:dyDescent="0.25">
      <c r="A9788">
        <v>826939</v>
      </c>
      <c r="B9788">
        <v>75</v>
      </c>
    </row>
    <row r="9789" spans="1:2" x14ac:dyDescent="0.25">
      <c r="A9789">
        <v>826941</v>
      </c>
      <c r="B9789">
        <v>75</v>
      </c>
    </row>
    <row r="9790" spans="1:2" x14ac:dyDescent="0.25">
      <c r="A9790">
        <v>826942</v>
      </c>
      <c r="B9790">
        <v>71</v>
      </c>
    </row>
    <row r="9791" spans="1:2" x14ac:dyDescent="0.25">
      <c r="A9791">
        <v>826947</v>
      </c>
      <c r="B9791">
        <v>69</v>
      </c>
    </row>
    <row r="9792" spans="1:2" x14ac:dyDescent="0.25">
      <c r="A9792">
        <v>827114</v>
      </c>
      <c r="B9792">
        <v>71</v>
      </c>
    </row>
    <row r="9793" spans="1:2" x14ac:dyDescent="0.25">
      <c r="A9793">
        <v>827265</v>
      </c>
      <c r="B9793">
        <v>75</v>
      </c>
    </row>
    <row r="9794" spans="1:2" x14ac:dyDescent="0.25">
      <c r="A9794">
        <v>827279</v>
      </c>
      <c r="B9794">
        <v>73</v>
      </c>
    </row>
    <row r="9795" spans="1:2" x14ac:dyDescent="0.25">
      <c r="A9795">
        <v>827282</v>
      </c>
      <c r="B9795">
        <v>73</v>
      </c>
    </row>
    <row r="9796" spans="1:2" x14ac:dyDescent="0.25">
      <c r="A9796">
        <v>827283</v>
      </c>
      <c r="B9796">
        <v>73</v>
      </c>
    </row>
    <row r="9797" spans="1:2" x14ac:dyDescent="0.25">
      <c r="A9797">
        <v>827284</v>
      </c>
      <c r="B9797">
        <v>73</v>
      </c>
    </row>
    <row r="9798" spans="1:2" x14ac:dyDescent="0.25">
      <c r="A9798">
        <v>827286</v>
      </c>
      <c r="B9798">
        <v>71</v>
      </c>
    </row>
    <row r="9799" spans="1:2" x14ac:dyDescent="0.25">
      <c r="A9799">
        <v>827288</v>
      </c>
      <c r="B9799">
        <v>74</v>
      </c>
    </row>
    <row r="9800" spans="1:2" x14ac:dyDescent="0.25">
      <c r="A9800">
        <v>827335</v>
      </c>
      <c r="B9800">
        <v>75</v>
      </c>
    </row>
    <row r="9801" spans="1:2" x14ac:dyDescent="0.25">
      <c r="A9801">
        <v>827347</v>
      </c>
      <c r="B9801">
        <v>74</v>
      </c>
    </row>
    <row r="9802" spans="1:2" x14ac:dyDescent="0.25">
      <c r="A9802">
        <v>827348</v>
      </c>
      <c r="B9802">
        <v>75</v>
      </c>
    </row>
    <row r="9803" spans="1:2" x14ac:dyDescent="0.25">
      <c r="A9803">
        <v>827360</v>
      </c>
      <c r="B9803">
        <v>82</v>
      </c>
    </row>
    <row r="9804" spans="1:2" x14ac:dyDescent="0.25">
      <c r="A9804">
        <v>827370</v>
      </c>
      <c r="B9804">
        <v>71</v>
      </c>
    </row>
    <row r="9805" spans="1:2" x14ac:dyDescent="0.25">
      <c r="A9805">
        <v>827371</v>
      </c>
      <c r="B9805">
        <v>76</v>
      </c>
    </row>
    <row r="9806" spans="1:2" x14ac:dyDescent="0.25">
      <c r="A9806">
        <v>827384</v>
      </c>
      <c r="B9806">
        <v>73</v>
      </c>
    </row>
    <row r="9807" spans="1:2" x14ac:dyDescent="0.25">
      <c r="A9807">
        <v>827385</v>
      </c>
      <c r="B9807">
        <v>74</v>
      </c>
    </row>
    <row r="9808" spans="1:2" x14ac:dyDescent="0.25">
      <c r="A9808">
        <v>827440</v>
      </c>
      <c r="B9808">
        <v>79</v>
      </c>
    </row>
    <row r="9809" spans="1:2" x14ac:dyDescent="0.25">
      <c r="A9809">
        <v>827442</v>
      </c>
      <c r="B9809">
        <v>76</v>
      </c>
    </row>
    <row r="9810" spans="1:2" x14ac:dyDescent="0.25">
      <c r="A9810">
        <v>827443</v>
      </c>
      <c r="B9810">
        <v>77</v>
      </c>
    </row>
    <row r="9811" spans="1:2" x14ac:dyDescent="0.25">
      <c r="A9811">
        <v>827444</v>
      </c>
      <c r="B9811">
        <v>75</v>
      </c>
    </row>
    <row r="9812" spans="1:2" x14ac:dyDescent="0.25">
      <c r="A9812">
        <v>827445</v>
      </c>
      <c r="B9812">
        <v>74</v>
      </c>
    </row>
    <row r="9813" spans="1:2" x14ac:dyDescent="0.25">
      <c r="A9813">
        <v>827446</v>
      </c>
      <c r="B9813">
        <v>74</v>
      </c>
    </row>
    <row r="9814" spans="1:2" x14ac:dyDescent="0.25">
      <c r="A9814">
        <v>827448</v>
      </c>
      <c r="B9814">
        <v>71</v>
      </c>
    </row>
    <row r="9815" spans="1:2" x14ac:dyDescent="0.25">
      <c r="A9815">
        <v>827449</v>
      </c>
      <c r="B9815">
        <v>72</v>
      </c>
    </row>
    <row r="9816" spans="1:2" x14ac:dyDescent="0.25">
      <c r="A9816">
        <v>827450</v>
      </c>
      <c r="B9816">
        <v>71</v>
      </c>
    </row>
    <row r="9817" spans="1:2" x14ac:dyDescent="0.25">
      <c r="A9817">
        <v>827454</v>
      </c>
      <c r="B9817">
        <v>73</v>
      </c>
    </row>
    <row r="9818" spans="1:2" x14ac:dyDescent="0.25">
      <c r="A9818">
        <v>827455</v>
      </c>
      <c r="B9818">
        <v>73</v>
      </c>
    </row>
    <row r="9819" spans="1:2" x14ac:dyDescent="0.25">
      <c r="A9819">
        <v>827456</v>
      </c>
      <c r="B9819">
        <v>75</v>
      </c>
    </row>
    <row r="9820" spans="1:2" x14ac:dyDescent="0.25">
      <c r="A9820">
        <v>827459</v>
      </c>
      <c r="B9820">
        <v>74</v>
      </c>
    </row>
    <row r="9821" spans="1:2" x14ac:dyDescent="0.25">
      <c r="A9821">
        <v>827463</v>
      </c>
      <c r="B9821">
        <v>68</v>
      </c>
    </row>
    <row r="9822" spans="1:2" x14ac:dyDescent="0.25">
      <c r="A9822">
        <v>827465</v>
      </c>
      <c r="B9822">
        <v>72</v>
      </c>
    </row>
    <row r="9823" spans="1:2" x14ac:dyDescent="0.25">
      <c r="A9823">
        <v>827469</v>
      </c>
      <c r="B9823">
        <v>74</v>
      </c>
    </row>
    <row r="9824" spans="1:2" x14ac:dyDescent="0.25">
      <c r="A9824">
        <v>827470</v>
      </c>
      <c r="B9824">
        <v>71</v>
      </c>
    </row>
    <row r="9825" spans="1:2" x14ac:dyDescent="0.25">
      <c r="A9825">
        <v>827471</v>
      </c>
      <c r="B9825">
        <v>73</v>
      </c>
    </row>
    <row r="9826" spans="1:2" x14ac:dyDescent="0.25">
      <c r="A9826">
        <v>827472</v>
      </c>
      <c r="B9826">
        <v>71</v>
      </c>
    </row>
    <row r="9827" spans="1:2" x14ac:dyDescent="0.25">
      <c r="A9827">
        <v>827483</v>
      </c>
      <c r="B9827">
        <v>75</v>
      </c>
    </row>
    <row r="9828" spans="1:2" x14ac:dyDescent="0.25">
      <c r="A9828">
        <v>827487</v>
      </c>
      <c r="B9828">
        <v>76</v>
      </c>
    </row>
    <row r="9829" spans="1:2" x14ac:dyDescent="0.25">
      <c r="A9829">
        <v>827496</v>
      </c>
      <c r="B9829">
        <v>70</v>
      </c>
    </row>
    <row r="9830" spans="1:2" x14ac:dyDescent="0.25">
      <c r="A9830">
        <v>827499</v>
      </c>
      <c r="B9830">
        <v>70</v>
      </c>
    </row>
    <row r="9831" spans="1:2" x14ac:dyDescent="0.25">
      <c r="A9831">
        <v>827500</v>
      </c>
      <c r="B9831">
        <v>71</v>
      </c>
    </row>
    <row r="9832" spans="1:2" x14ac:dyDescent="0.25">
      <c r="A9832">
        <v>827501</v>
      </c>
      <c r="B9832">
        <v>75</v>
      </c>
    </row>
    <row r="9833" spans="1:2" x14ac:dyDescent="0.25">
      <c r="A9833">
        <v>827515</v>
      </c>
      <c r="B9833">
        <v>72</v>
      </c>
    </row>
    <row r="9834" spans="1:2" x14ac:dyDescent="0.25">
      <c r="A9834">
        <v>827516</v>
      </c>
      <c r="B9834">
        <v>74</v>
      </c>
    </row>
    <row r="9835" spans="1:2" x14ac:dyDescent="0.25">
      <c r="A9835">
        <v>827518</v>
      </c>
      <c r="B9835">
        <v>75</v>
      </c>
    </row>
    <row r="9836" spans="1:2" x14ac:dyDescent="0.25">
      <c r="A9836">
        <v>827520</v>
      </c>
      <c r="B9836">
        <v>75</v>
      </c>
    </row>
    <row r="9837" spans="1:2" x14ac:dyDescent="0.25">
      <c r="A9837">
        <v>827521</v>
      </c>
      <c r="B9837">
        <v>75</v>
      </c>
    </row>
    <row r="9838" spans="1:2" x14ac:dyDescent="0.25">
      <c r="A9838">
        <v>827526</v>
      </c>
      <c r="B9838">
        <v>77</v>
      </c>
    </row>
    <row r="9839" spans="1:2" x14ac:dyDescent="0.25">
      <c r="A9839">
        <v>827528</v>
      </c>
      <c r="B9839">
        <v>78</v>
      </c>
    </row>
    <row r="9840" spans="1:2" x14ac:dyDescent="0.25">
      <c r="A9840">
        <v>827543</v>
      </c>
      <c r="B9840">
        <v>72</v>
      </c>
    </row>
    <row r="9841" spans="1:2" x14ac:dyDescent="0.25">
      <c r="A9841">
        <v>827603</v>
      </c>
      <c r="B9841">
        <v>76</v>
      </c>
    </row>
    <row r="9842" spans="1:2" x14ac:dyDescent="0.25">
      <c r="A9842">
        <v>827642</v>
      </c>
      <c r="B9842">
        <v>77</v>
      </c>
    </row>
    <row r="9843" spans="1:2" x14ac:dyDescent="0.25">
      <c r="A9843">
        <v>827643</v>
      </c>
      <c r="B9843">
        <v>76</v>
      </c>
    </row>
    <row r="9844" spans="1:2" x14ac:dyDescent="0.25">
      <c r="A9844">
        <v>827653</v>
      </c>
      <c r="B9844">
        <v>73</v>
      </c>
    </row>
    <row r="9845" spans="1:2" x14ac:dyDescent="0.25">
      <c r="A9845">
        <v>827655</v>
      </c>
      <c r="B9845">
        <v>79</v>
      </c>
    </row>
    <row r="9846" spans="1:2" x14ac:dyDescent="0.25">
      <c r="A9846">
        <v>827659</v>
      </c>
      <c r="B9846">
        <v>74</v>
      </c>
    </row>
    <row r="9847" spans="1:2" x14ac:dyDescent="0.25">
      <c r="A9847">
        <v>827664</v>
      </c>
      <c r="B9847">
        <v>76</v>
      </c>
    </row>
    <row r="9848" spans="1:2" x14ac:dyDescent="0.25">
      <c r="A9848">
        <v>827669</v>
      </c>
      <c r="B9848">
        <v>71</v>
      </c>
    </row>
    <row r="9849" spans="1:2" x14ac:dyDescent="0.25">
      <c r="A9849">
        <v>827674</v>
      </c>
      <c r="B9849">
        <v>74</v>
      </c>
    </row>
    <row r="9850" spans="1:2" x14ac:dyDescent="0.25">
      <c r="A9850">
        <v>827680</v>
      </c>
      <c r="B9850">
        <v>78</v>
      </c>
    </row>
    <row r="9851" spans="1:2" x14ac:dyDescent="0.25">
      <c r="A9851">
        <v>827683</v>
      </c>
      <c r="B9851">
        <v>76</v>
      </c>
    </row>
    <row r="9852" spans="1:2" x14ac:dyDescent="0.25">
      <c r="A9852">
        <v>827684</v>
      </c>
      <c r="B9852">
        <v>71</v>
      </c>
    </row>
    <row r="9853" spans="1:2" x14ac:dyDescent="0.25">
      <c r="A9853">
        <v>827693</v>
      </c>
      <c r="B9853">
        <v>77</v>
      </c>
    </row>
    <row r="9854" spans="1:2" x14ac:dyDescent="0.25">
      <c r="A9854">
        <v>827694</v>
      </c>
      <c r="B9854">
        <v>74</v>
      </c>
    </row>
    <row r="9855" spans="1:2" x14ac:dyDescent="0.25">
      <c r="A9855">
        <v>827696</v>
      </c>
      <c r="B9855">
        <v>70</v>
      </c>
    </row>
    <row r="9856" spans="1:2" x14ac:dyDescent="0.25">
      <c r="A9856">
        <v>827698</v>
      </c>
      <c r="B9856">
        <v>73</v>
      </c>
    </row>
    <row r="9857" spans="1:2" x14ac:dyDescent="0.25">
      <c r="A9857">
        <v>827700</v>
      </c>
      <c r="B9857">
        <v>71</v>
      </c>
    </row>
    <row r="9858" spans="1:2" x14ac:dyDescent="0.25">
      <c r="A9858">
        <v>827710</v>
      </c>
      <c r="B9858">
        <v>72</v>
      </c>
    </row>
    <row r="9859" spans="1:2" x14ac:dyDescent="0.25">
      <c r="A9859">
        <v>827711</v>
      </c>
      <c r="B9859">
        <v>72</v>
      </c>
    </row>
    <row r="9860" spans="1:2" x14ac:dyDescent="0.25">
      <c r="A9860">
        <v>827732</v>
      </c>
      <c r="B9860">
        <v>72</v>
      </c>
    </row>
    <row r="9861" spans="1:2" x14ac:dyDescent="0.25">
      <c r="A9861">
        <v>827741</v>
      </c>
      <c r="B9861">
        <v>76</v>
      </c>
    </row>
    <row r="9862" spans="1:2" x14ac:dyDescent="0.25">
      <c r="A9862">
        <v>827744</v>
      </c>
      <c r="B9862">
        <v>76</v>
      </c>
    </row>
    <row r="9863" spans="1:2" x14ac:dyDescent="0.25">
      <c r="A9863">
        <v>827745</v>
      </c>
      <c r="B9863">
        <v>73</v>
      </c>
    </row>
    <row r="9864" spans="1:2" x14ac:dyDescent="0.25">
      <c r="A9864">
        <v>827749</v>
      </c>
      <c r="B9864">
        <v>73</v>
      </c>
    </row>
    <row r="9865" spans="1:2" x14ac:dyDescent="0.25">
      <c r="A9865">
        <v>827757</v>
      </c>
      <c r="B9865">
        <v>0</v>
      </c>
    </row>
    <row r="9866" spans="1:2" x14ac:dyDescent="0.25">
      <c r="A9866">
        <v>827766</v>
      </c>
      <c r="B9866">
        <v>72</v>
      </c>
    </row>
    <row r="9867" spans="1:2" x14ac:dyDescent="0.25">
      <c r="A9867">
        <v>827767</v>
      </c>
      <c r="B9867">
        <v>73</v>
      </c>
    </row>
    <row r="9868" spans="1:2" x14ac:dyDescent="0.25">
      <c r="A9868">
        <v>827768</v>
      </c>
      <c r="B9868">
        <v>74</v>
      </c>
    </row>
    <row r="9869" spans="1:2" x14ac:dyDescent="0.25">
      <c r="A9869">
        <v>827769</v>
      </c>
      <c r="B9869">
        <v>74</v>
      </c>
    </row>
    <row r="9870" spans="1:2" x14ac:dyDescent="0.25">
      <c r="A9870">
        <v>827890</v>
      </c>
      <c r="B9870">
        <v>70</v>
      </c>
    </row>
    <row r="9871" spans="1:2" x14ac:dyDescent="0.25">
      <c r="A9871">
        <v>827891</v>
      </c>
      <c r="B9871">
        <v>72</v>
      </c>
    </row>
    <row r="9872" spans="1:2" x14ac:dyDescent="0.25">
      <c r="A9872">
        <v>828011</v>
      </c>
      <c r="B9872">
        <v>77</v>
      </c>
    </row>
    <row r="9873" spans="1:2" x14ac:dyDescent="0.25">
      <c r="A9873">
        <v>828012</v>
      </c>
      <c r="B9873">
        <v>73</v>
      </c>
    </row>
    <row r="9874" spans="1:2" x14ac:dyDescent="0.25">
      <c r="A9874">
        <v>828043</v>
      </c>
      <c r="B9874">
        <v>74</v>
      </c>
    </row>
    <row r="9875" spans="1:2" x14ac:dyDescent="0.25">
      <c r="A9875">
        <v>828044</v>
      </c>
      <c r="B9875">
        <v>71</v>
      </c>
    </row>
    <row r="9876" spans="1:2" x14ac:dyDescent="0.25">
      <c r="A9876">
        <v>828045</v>
      </c>
      <c r="B9876">
        <v>73</v>
      </c>
    </row>
    <row r="9877" spans="1:2" x14ac:dyDescent="0.25">
      <c r="A9877">
        <v>828046</v>
      </c>
      <c r="B9877">
        <v>74</v>
      </c>
    </row>
    <row r="9878" spans="1:2" x14ac:dyDescent="0.25">
      <c r="A9878">
        <v>828051</v>
      </c>
      <c r="B9878">
        <v>75</v>
      </c>
    </row>
    <row r="9879" spans="1:2" x14ac:dyDescent="0.25">
      <c r="A9879">
        <v>828052</v>
      </c>
      <c r="B9879">
        <v>75</v>
      </c>
    </row>
    <row r="9880" spans="1:2" x14ac:dyDescent="0.25">
      <c r="A9880">
        <v>828179</v>
      </c>
      <c r="B9880">
        <v>72</v>
      </c>
    </row>
    <row r="9881" spans="1:2" x14ac:dyDescent="0.25">
      <c r="A9881">
        <v>828219</v>
      </c>
      <c r="B9881">
        <v>77</v>
      </c>
    </row>
    <row r="9882" spans="1:2" x14ac:dyDescent="0.25">
      <c r="A9882">
        <v>828220</v>
      </c>
      <c r="B9882">
        <v>74</v>
      </c>
    </row>
    <row r="9883" spans="1:2" x14ac:dyDescent="0.25">
      <c r="A9883">
        <v>828253</v>
      </c>
      <c r="B9883">
        <v>71</v>
      </c>
    </row>
    <row r="9884" spans="1:2" x14ac:dyDescent="0.25">
      <c r="A9884">
        <v>828266</v>
      </c>
      <c r="B9884">
        <v>74</v>
      </c>
    </row>
    <row r="9885" spans="1:2" x14ac:dyDescent="0.25">
      <c r="A9885">
        <v>828269</v>
      </c>
      <c r="B9885">
        <v>72</v>
      </c>
    </row>
    <row r="9886" spans="1:2" x14ac:dyDescent="0.25">
      <c r="A9886">
        <v>828279</v>
      </c>
      <c r="B9886">
        <v>74</v>
      </c>
    </row>
    <row r="9887" spans="1:2" x14ac:dyDescent="0.25">
      <c r="A9887">
        <v>828297</v>
      </c>
      <c r="B9887">
        <v>70</v>
      </c>
    </row>
    <row r="9888" spans="1:2" x14ac:dyDescent="0.25">
      <c r="A9888">
        <v>828300</v>
      </c>
      <c r="B9888">
        <v>74</v>
      </c>
    </row>
    <row r="9889" spans="1:2" x14ac:dyDescent="0.25">
      <c r="A9889">
        <v>828301</v>
      </c>
      <c r="B9889">
        <v>71</v>
      </c>
    </row>
    <row r="9890" spans="1:2" x14ac:dyDescent="0.25">
      <c r="A9890">
        <v>828302</v>
      </c>
      <c r="B9890">
        <v>75</v>
      </c>
    </row>
    <row r="9891" spans="1:2" x14ac:dyDescent="0.25">
      <c r="A9891">
        <v>828303</v>
      </c>
      <c r="B9891">
        <v>76</v>
      </c>
    </row>
    <row r="9892" spans="1:2" x14ac:dyDescent="0.25">
      <c r="A9892">
        <v>828304</v>
      </c>
      <c r="B9892">
        <v>73</v>
      </c>
    </row>
    <row r="9893" spans="1:2" x14ac:dyDescent="0.25">
      <c r="A9893">
        <v>828305</v>
      </c>
      <c r="B9893">
        <v>77</v>
      </c>
    </row>
    <row r="9894" spans="1:2" x14ac:dyDescent="0.25">
      <c r="A9894">
        <v>828306</v>
      </c>
      <c r="B9894">
        <v>75</v>
      </c>
    </row>
    <row r="9895" spans="1:2" x14ac:dyDescent="0.25">
      <c r="A9895">
        <v>828307</v>
      </c>
      <c r="B9895">
        <v>73</v>
      </c>
    </row>
    <row r="9896" spans="1:2" x14ac:dyDescent="0.25">
      <c r="A9896">
        <v>828309</v>
      </c>
      <c r="B9896">
        <v>73</v>
      </c>
    </row>
    <row r="9897" spans="1:2" x14ac:dyDescent="0.25">
      <c r="A9897">
        <v>828312</v>
      </c>
      <c r="B9897">
        <v>72</v>
      </c>
    </row>
    <row r="9898" spans="1:2" x14ac:dyDescent="0.25">
      <c r="A9898">
        <v>828314</v>
      </c>
      <c r="B9898">
        <v>72</v>
      </c>
    </row>
    <row r="9899" spans="1:2" x14ac:dyDescent="0.25">
      <c r="A9899">
        <v>828325</v>
      </c>
      <c r="B9899">
        <v>72</v>
      </c>
    </row>
    <row r="9900" spans="1:2" x14ac:dyDescent="0.25">
      <c r="A9900">
        <v>828326</v>
      </c>
      <c r="B9900">
        <v>73</v>
      </c>
    </row>
    <row r="9901" spans="1:2" x14ac:dyDescent="0.25">
      <c r="A9901">
        <v>828328</v>
      </c>
      <c r="B9901">
        <v>75</v>
      </c>
    </row>
    <row r="9902" spans="1:2" x14ac:dyDescent="0.25">
      <c r="A9902">
        <v>828330</v>
      </c>
      <c r="B9902">
        <v>70</v>
      </c>
    </row>
    <row r="9903" spans="1:2" x14ac:dyDescent="0.25">
      <c r="A9903">
        <v>828348</v>
      </c>
      <c r="B9903">
        <v>72</v>
      </c>
    </row>
    <row r="9904" spans="1:2" x14ac:dyDescent="0.25">
      <c r="A9904">
        <v>828349</v>
      </c>
      <c r="B9904">
        <v>73</v>
      </c>
    </row>
    <row r="9905" spans="1:2" x14ac:dyDescent="0.25">
      <c r="A9905">
        <v>828351</v>
      </c>
      <c r="B9905">
        <v>77</v>
      </c>
    </row>
    <row r="9906" spans="1:2" x14ac:dyDescent="0.25">
      <c r="A9906">
        <v>828353</v>
      </c>
      <c r="B9906">
        <v>71</v>
      </c>
    </row>
    <row r="9907" spans="1:2" x14ac:dyDescent="0.25">
      <c r="A9907">
        <v>828355</v>
      </c>
      <c r="B9907">
        <v>75</v>
      </c>
    </row>
    <row r="9908" spans="1:2" x14ac:dyDescent="0.25">
      <c r="A9908">
        <v>828358</v>
      </c>
      <c r="B9908">
        <v>72</v>
      </c>
    </row>
    <row r="9909" spans="1:2" x14ac:dyDescent="0.25">
      <c r="A9909">
        <v>828359</v>
      </c>
      <c r="B9909">
        <v>74</v>
      </c>
    </row>
    <row r="9910" spans="1:2" x14ac:dyDescent="0.25">
      <c r="A9910">
        <v>828361</v>
      </c>
      <c r="B9910">
        <v>76</v>
      </c>
    </row>
    <row r="9911" spans="1:2" x14ac:dyDescent="0.25">
      <c r="A9911">
        <v>828364</v>
      </c>
      <c r="B9911">
        <v>72</v>
      </c>
    </row>
    <row r="9912" spans="1:2" x14ac:dyDescent="0.25">
      <c r="A9912">
        <v>828372</v>
      </c>
      <c r="B9912">
        <v>73</v>
      </c>
    </row>
    <row r="9913" spans="1:2" x14ac:dyDescent="0.25">
      <c r="A9913">
        <v>828375</v>
      </c>
      <c r="B9913">
        <v>76</v>
      </c>
    </row>
    <row r="9914" spans="1:2" x14ac:dyDescent="0.25">
      <c r="A9914">
        <v>828378</v>
      </c>
      <c r="B9914">
        <v>76</v>
      </c>
    </row>
    <row r="9915" spans="1:2" x14ac:dyDescent="0.25">
      <c r="A9915">
        <v>828379</v>
      </c>
      <c r="B9915">
        <v>70</v>
      </c>
    </row>
    <row r="9916" spans="1:2" x14ac:dyDescent="0.25">
      <c r="A9916">
        <v>828380</v>
      </c>
      <c r="B9916">
        <v>79</v>
      </c>
    </row>
    <row r="9917" spans="1:2" x14ac:dyDescent="0.25">
      <c r="A9917">
        <v>828382</v>
      </c>
      <c r="B9917">
        <v>74</v>
      </c>
    </row>
    <row r="9918" spans="1:2" x14ac:dyDescent="0.25">
      <c r="A9918">
        <v>828389</v>
      </c>
      <c r="B9918">
        <v>71</v>
      </c>
    </row>
    <row r="9919" spans="1:2" x14ac:dyDescent="0.25">
      <c r="A9919">
        <v>828392</v>
      </c>
      <c r="B9919">
        <v>74</v>
      </c>
    </row>
    <row r="9920" spans="1:2" x14ac:dyDescent="0.25">
      <c r="A9920">
        <v>828394</v>
      </c>
      <c r="B9920">
        <v>75</v>
      </c>
    </row>
    <row r="9921" spans="1:2" x14ac:dyDescent="0.25">
      <c r="A9921">
        <v>828397</v>
      </c>
      <c r="B9921">
        <v>72</v>
      </c>
    </row>
    <row r="9922" spans="1:2" x14ac:dyDescent="0.25">
      <c r="A9922">
        <v>828399</v>
      </c>
      <c r="B9922">
        <v>76</v>
      </c>
    </row>
    <row r="9923" spans="1:2" x14ac:dyDescent="0.25">
      <c r="A9923">
        <v>828400</v>
      </c>
      <c r="B9923">
        <v>76</v>
      </c>
    </row>
    <row r="9924" spans="1:2" x14ac:dyDescent="0.25">
      <c r="A9924">
        <v>828401</v>
      </c>
      <c r="B9924">
        <v>72</v>
      </c>
    </row>
    <row r="9925" spans="1:2" x14ac:dyDescent="0.25">
      <c r="A9925">
        <v>828409</v>
      </c>
      <c r="B9925">
        <v>71</v>
      </c>
    </row>
    <row r="9926" spans="1:2" x14ac:dyDescent="0.25">
      <c r="A9926">
        <v>828410</v>
      </c>
      <c r="B9926">
        <v>74</v>
      </c>
    </row>
    <row r="9927" spans="1:2" x14ac:dyDescent="0.25">
      <c r="A9927">
        <v>828411</v>
      </c>
      <c r="B9927">
        <v>71</v>
      </c>
    </row>
    <row r="9928" spans="1:2" x14ac:dyDescent="0.25">
      <c r="A9928">
        <v>828413</v>
      </c>
      <c r="B9928">
        <v>72</v>
      </c>
    </row>
    <row r="9929" spans="1:2" x14ac:dyDescent="0.25">
      <c r="A9929">
        <v>828414</v>
      </c>
      <c r="B9929">
        <v>72</v>
      </c>
    </row>
    <row r="9930" spans="1:2" x14ac:dyDescent="0.25">
      <c r="A9930">
        <v>828416</v>
      </c>
      <c r="B9930">
        <v>75</v>
      </c>
    </row>
    <row r="9931" spans="1:2" x14ac:dyDescent="0.25">
      <c r="A9931">
        <v>828417</v>
      </c>
      <c r="B9931">
        <v>74</v>
      </c>
    </row>
    <row r="9932" spans="1:2" x14ac:dyDescent="0.25">
      <c r="A9932">
        <v>828418</v>
      </c>
      <c r="B9932">
        <v>75</v>
      </c>
    </row>
    <row r="9933" spans="1:2" x14ac:dyDescent="0.25">
      <c r="A9933">
        <v>828428</v>
      </c>
      <c r="B9933">
        <v>71</v>
      </c>
    </row>
    <row r="9934" spans="1:2" x14ac:dyDescent="0.25">
      <c r="A9934">
        <v>828432</v>
      </c>
      <c r="B9934">
        <v>75</v>
      </c>
    </row>
    <row r="9935" spans="1:2" x14ac:dyDescent="0.25">
      <c r="A9935">
        <v>828433</v>
      </c>
      <c r="B9935">
        <v>75</v>
      </c>
    </row>
    <row r="9936" spans="1:2" x14ac:dyDescent="0.25">
      <c r="A9936">
        <v>828435</v>
      </c>
      <c r="B9936">
        <v>76</v>
      </c>
    </row>
    <row r="9937" spans="1:2" x14ac:dyDescent="0.25">
      <c r="A9937">
        <v>828436</v>
      </c>
      <c r="B9937">
        <v>72</v>
      </c>
    </row>
    <row r="9938" spans="1:2" x14ac:dyDescent="0.25">
      <c r="A9938">
        <v>828441</v>
      </c>
      <c r="B9938">
        <v>74</v>
      </c>
    </row>
    <row r="9939" spans="1:2" x14ac:dyDescent="0.25">
      <c r="A9939">
        <v>828443</v>
      </c>
      <c r="B9939">
        <v>74</v>
      </c>
    </row>
    <row r="9940" spans="1:2" x14ac:dyDescent="0.25">
      <c r="A9940">
        <v>828444</v>
      </c>
      <c r="B9940">
        <v>74</v>
      </c>
    </row>
    <row r="9941" spans="1:2" x14ac:dyDescent="0.25">
      <c r="A9941">
        <v>828446</v>
      </c>
      <c r="B9941">
        <v>72</v>
      </c>
    </row>
    <row r="9942" spans="1:2" x14ac:dyDescent="0.25">
      <c r="A9942">
        <v>828448</v>
      </c>
      <c r="B9942">
        <v>79</v>
      </c>
    </row>
    <row r="9943" spans="1:2" x14ac:dyDescent="0.25">
      <c r="A9943">
        <v>828451</v>
      </c>
      <c r="B9943">
        <v>74</v>
      </c>
    </row>
    <row r="9944" spans="1:2" x14ac:dyDescent="0.25">
      <c r="A9944">
        <v>828452</v>
      </c>
      <c r="B9944">
        <v>72</v>
      </c>
    </row>
    <row r="9945" spans="1:2" x14ac:dyDescent="0.25">
      <c r="A9945">
        <v>828453</v>
      </c>
      <c r="B9945">
        <v>73</v>
      </c>
    </row>
    <row r="9946" spans="1:2" x14ac:dyDescent="0.25">
      <c r="A9946">
        <v>828454</v>
      </c>
      <c r="B9946">
        <v>72</v>
      </c>
    </row>
    <row r="9947" spans="1:2" x14ac:dyDescent="0.25">
      <c r="A9947">
        <v>828456</v>
      </c>
      <c r="B9947">
        <v>78</v>
      </c>
    </row>
    <row r="9948" spans="1:2" x14ac:dyDescent="0.25">
      <c r="A9948">
        <v>828457</v>
      </c>
      <c r="B9948">
        <v>73</v>
      </c>
    </row>
    <row r="9949" spans="1:2" x14ac:dyDescent="0.25">
      <c r="A9949">
        <v>828460</v>
      </c>
      <c r="B9949">
        <v>75</v>
      </c>
    </row>
    <row r="9950" spans="1:2" x14ac:dyDescent="0.25">
      <c r="A9950">
        <v>828463</v>
      </c>
      <c r="B9950">
        <v>76</v>
      </c>
    </row>
    <row r="9951" spans="1:2" x14ac:dyDescent="0.25">
      <c r="A9951">
        <v>828464</v>
      </c>
      <c r="B9951">
        <v>75</v>
      </c>
    </row>
    <row r="9952" spans="1:2" x14ac:dyDescent="0.25">
      <c r="A9952">
        <v>828466</v>
      </c>
      <c r="B9952">
        <v>74</v>
      </c>
    </row>
    <row r="9953" spans="1:2" x14ac:dyDescent="0.25">
      <c r="A9953">
        <v>828467</v>
      </c>
      <c r="B9953">
        <v>75</v>
      </c>
    </row>
    <row r="9954" spans="1:2" x14ac:dyDescent="0.25">
      <c r="A9954">
        <v>828468</v>
      </c>
      <c r="B9954">
        <v>74</v>
      </c>
    </row>
    <row r="9955" spans="1:2" x14ac:dyDescent="0.25">
      <c r="A9955">
        <v>828478</v>
      </c>
      <c r="B9955">
        <v>75</v>
      </c>
    </row>
    <row r="9956" spans="1:2" x14ac:dyDescent="0.25">
      <c r="A9956">
        <v>828479</v>
      </c>
      <c r="B9956">
        <v>74</v>
      </c>
    </row>
    <row r="9957" spans="1:2" x14ac:dyDescent="0.25">
      <c r="A9957">
        <v>828482</v>
      </c>
      <c r="B9957">
        <v>76</v>
      </c>
    </row>
    <row r="9958" spans="1:2" x14ac:dyDescent="0.25">
      <c r="A9958">
        <v>828483</v>
      </c>
      <c r="B9958">
        <v>0</v>
      </c>
    </row>
    <row r="9959" spans="1:2" x14ac:dyDescent="0.25">
      <c r="A9959">
        <v>828484</v>
      </c>
      <c r="B9959">
        <v>77</v>
      </c>
    </row>
    <row r="9960" spans="1:2" x14ac:dyDescent="0.25">
      <c r="A9960">
        <v>828485</v>
      </c>
      <c r="B9960">
        <v>72</v>
      </c>
    </row>
    <row r="9961" spans="1:2" x14ac:dyDescent="0.25">
      <c r="A9961">
        <v>828486</v>
      </c>
      <c r="B9961">
        <v>76</v>
      </c>
    </row>
    <row r="9962" spans="1:2" x14ac:dyDescent="0.25">
      <c r="A9962">
        <v>828487</v>
      </c>
      <c r="B9962">
        <v>75</v>
      </c>
    </row>
    <row r="9963" spans="1:2" x14ac:dyDescent="0.25">
      <c r="A9963">
        <v>828488</v>
      </c>
      <c r="B9963">
        <v>77</v>
      </c>
    </row>
    <row r="9964" spans="1:2" x14ac:dyDescent="0.25">
      <c r="A9964">
        <v>828495</v>
      </c>
      <c r="B9964">
        <v>81</v>
      </c>
    </row>
    <row r="9965" spans="1:2" x14ac:dyDescent="0.25">
      <c r="A9965">
        <v>828496</v>
      </c>
      <c r="B9965">
        <v>78</v>
      </c>
    </row>
    <row r="9966" spans="1:2" x14ac:dyDescent="0.25">
      <c r="A9966">
        <v>828499</v>
      </c>
      <c r="B9966">
        <v>77</v>
      </c>
    </row>
    <row r="9967" spans="1:2" x14ac:dyDescent="0.25">
      <c r="A9967">
        <v>828506</v>
      </c>
      <c r="B9967">
        <v>75</v>
      </c>
    </row>
    <row r="9968" spans="1:2" x14ac:dyDescent="0.25">
      <c r="A9968">
        <v>828518</v>
      </c>
      <c r="B9968">
        <v>74</v>
      </c>
    </row>
    <row r="9969" spans="1:2" x14ac:dyDescent="0.25">
      <c r="A9969">
        <v>828520</v>
      </c>
      <c r="B9969">
        <v>77</v>
      </c>
    </row>
    <row r="9970" spans="1:2" x14ac:dyDescent="0.25">
      <c r="A9970">
        <v>828524</v>
      </c>
      <c r="B9970">
        <v>70</v>
      </c>
    </row>
    <row r="9971" spans="1:2" x14ac:dyDescent="0.25">
      <c r="A9971">
        <v>828526</v>
      </c>
      <c r="B9971">
        <v>77</v>
      </c>
    </row>
    <row r="9972" spans="1:2" x14ac:dyDescent="0.25">
      <c r="A9972">
        <v>828528</v>
      </c>
      <c r="B9972">
        <v>72</v>
      </c>
    </row>
    <row r="9973" spans="1:2" x14ac:dyDescent="0.25">
      <c r="A9973">
        <v>828530</v>
      </c>
      <c r="B9973">
        <v>73</v>
      </c>
    </row>
    <row r="9974" spans="1:2" x14ac:dyDescent="0.25">
      <c r="A9974">
        <v>828531</v>
      </c>
      <c r="B9974">
        <v>78</v>
      </c>
    </row>
    <row r="9975" spans="1:2" x14ac:dyDescent="0.25">
      <c r="A9975">
        <v>828534</v>
      </c>
      <c r="B9975">
        <v>71</v>
      </c>
    </row>
    <row r="9976" spans="1:2" x14ac:dyDescent="0.25">
      <c r="A9976">
        <v>828535</v>
      </c>
      <c r="B9976">
        <v>75</v>
      </c>
    </row>
    <row r="9977" spans="1:2" x14ac:dyDescent="0.25">
      <c r="A9977">
        <v>828536</v>
      </c>
      <c r="B9977">
        <v>74</v>
      </c>
    </row>
    <row r="9978" spans="1:2" x14ac:dyDescent="0.25">
      <c r="A9978">
        <v>828538</v>
      </c>
      <c r="B9978">
        <v>73</v>
      </c>
    </row>
    <row r="9979" spans="1:2" x14ac:dyDescent="0.25">
      <c r="A9979">
        <v>828540</v>
      </c>
      <c r="B9979">
        <v>73</v>
      </c>
    </row>
    <row r="9980" spans="1:2" x14ac:dyDescent="0.25">
      <c r="A9980">
        <v>828541</v>
      </c>
      <c r="B9980">
        <v>71</v>
      </c>
    </row>
    <row r="9981" spans="1:2" x14ac:dyDescent="0.25">
      <c r="A9981">
        <v>828542</v>
      </c>
      <c r="B9981">
        <v>75</v>
      </c>
    </row>
    <row r="9982" spans="1:2" x14ac:dyDescent="0.25">
      <c r="A9982">
        <v>828544</v>
      </c>
      <c r="B9982">
        <v>76</v>
      </c>
    </row>
    <row r="9983" spans="1:2" x14ac:dyDescent="0.25">
      <c r="A9983">
        <v>828545</v>
      </c>
      <c r="B9983">
        <v>73</v>
      </c>
    </row>
    <row r="9984" spans="1:2" x14ac:dyDescent="0.25">
      <c r="A9984">
        <v>828546</v>
      </c>
      <c r="B9984">
        <v>71</v>
      </c>
    </row>
    <row r="9985" spans="1:2" x14ac:dyDescent="0.25">
      <c r="A9985">
        <v>828551</v>
      </c>
      <c r="B9985">
        <v>72</v>
      </c>
    </row>
    <row r="9986" spans="1:2" x14ac:dyDescent="0.25">
      <c r="A9986">
        <v>828552</v>
      </c>
      <c r="B9986">
        <v>75</v>
      </c>
    </row>
    <row r="9987" spans="1:2" x14ac:dyDescent="0.25">
      <c r="A9987">
        <v>828553</v>
      </c>
      <c r="B9987">
        <v>80</v>
      </c>
    </row>
    <row r="9988" spans="1:2" x14ac:dyDescent="0.25">
      <c r="A9988">
        <v>828554</v>
      </c>
      <c r="B9988">
        <v>77</v>
      </c>
    </row>
    <row r="9989" spans="1:2" x14ac:dyDescent="0.25">
      <c r="A9989">
        <v>828588</v>
      </c>
      <c r="B9989">
        <v>72</v>
      </c>
    </row>
    <row r="9990" spans="1:2" x14ac:dyDescent="0.25">
      <c r="A9990">
        <v>828590</v>
      </c>
      <c r="B9990">
        <v>70</v>
      </c>
    </row>
    <row r="9991" spans="1:2" x14ac:dyDescent="0.25">
      <c r="A9991">
        <v>828592</v>
      </c>
      <c r="B9991">
        <v>76</v>
      </c>
    </row>
    <row r="9992" spans="1:2" x14ac:dyDescent="0.25">
      <c r="A9992">
        <v>828594</v>
      </c>
      <c r="B9992">
        <v>74</v>
      </c>
    </row>
    <row r="9993" spans="1:2" x14ac:dyDescent="0.25">
      <c r="A9993">
        <v>828596</v>
      </c>
      <c r="B9993">
        <v>78</v>
      </c>
    </row>
    <row r="9994" spans="1:2" x14ac:dyDescent="0.25">
      <c r="A9994">
        <v>828603</v>
      </c>
      <c r="B9994">
        <v>73</v>
      </c>
    </row>
    <row r="9995" spans="1:2" x14ac:dyDescent="0.25">
      <c r="A9995">
        <v>828607</v>
      </c>
      <c r="B9995">
        <v>76</v>
      </c>
    </row>
    <row r="9996" spans="1:2" x14ac:dyDescent="0.25">
      <c r="A9996">
        <v>828609</v>
      </c>
      <c r="B9996">
        <v>75</v>
      </c>
    </row>
    <row r="9997" spans="1:2" x14ac:dyDescent="0.25">
      <c r="A9997">
        <v>828614</v>
      </c>
      <c r="B9997">
        <v>73</v>
      </c>
    </row>
    <row r="9998" spans="1:2" x14ac:dyDescent="0.25">
      <c r="A9998">
        <v>828616</v>
      </c>
      <c r="B9998">
        <v>74</v>
      </c>
    </row>
    <row r="9999" spans="1:2" x14ac:dyDescent="0.25">
      <c r="A9999">
        <v>828617</v>
      </c>
      <c r="B9999">
        <v>72</v>
      </c>
    </row>
    <row r="10000" spans="1:2" x14ac:dyDescent="0.25">
      <c r="A10000">
        <v>828618</v>
      </c>
      <c r="B10000">
        <v>72</v>
      </c>
    </row>
    <row r="10001" spans="1:2" x14ac:dyDescent="0.25">
      <c r="A10001">
        <v>828623</v>
      </c>
      <c r="B10001">
        <v>74</v>
      </c>
    </row>
    <row r="10002" spans="1:2" x14ac:dyDescent="0.25">
      <c r="A10002">
        <v>828656</v>
      </c>
      <c r="B10002">
        <v>71</v>
      </c>
    </row>
    <row r="10003" spans="1:2" x14ac:dyDescent="0.25">
      <c r="A10003">
        <v>828658</v>
      </c>
      <c r="B10003">
        <v>75</v>
      </c>
    </row>
    <row r="10004" spans="1:2" x14ac:dyDescent="0.25">
      <c r="A10004">
        <v>828659</v>
      </c>
      <c r="B10004">
        <v>74</v>
      </c>
    </row>
    <row r="10005" spans="1:2" x14ac:dyDescent="0.25">
      <c r="A10005">
        <v>828660</v>
      </c>
      <c r="B10005">
        <v>76</v>
      </c>
    </row>
    <row r="10006" spans="1:2" x14ac:dyDescent="0.25">
      <c r="A10006">
        <v>828661</v>
      </c>
      <c r="B10006">
        <v>73</v>
      </c>
    </row>
    <row r="10007" spans="1:2" x14ac:dyDescent="0.25">
      <c r="A10007">
        <v>828663</v>
      </c>
      <c r="B10007">
        <v>79</v>
      </c>
    </row>
    <row r="10008" spans="1:2" x14ac:dyDescent="0.25">
      <c r="A10008">
        <v>828665</v>
      </c>
      <c r="B10008">
        <v>77</v>
      </c>
    </row>
    <row r="10009" spans="1:2" x14ac:dyDescent="0.25">
      <c r="A10009">
        <v>828666</v>
      </c>
      <c r="B10009">
        <v>75</v>
      </c>
    </row>
    <row r="10010" spans="1:2" x14ac:dyDescent="0.25">
      <c r="A10010">
        <v>828668</v>
      </c>
      <c r="B10010">
        <v>73</v>
      </c>
    </row>
    <row r="10011" spans="1:2" x14ac:dyDescent="0.25">
      <c r="A10011">
        <v>828669</v>
      </c>
      <c r="B10011">
        <v>76</v>
      </c>
    </row>
    <row r="10012" spans="1:2" x14ac:dyDescent="0.25">
      <c r="A10012">
        <v>828671</v>
      </c>
      <c r="B10012">
        <v>79</v>
      </c>
    </row>
    <row r="10013" spans="1:2" x14ac:dyDescent="0.25">
      <c r="A10013">
        <v>828674</v>
      </c>
      <c r="B10013">
        <v>73</v>
      </c>
    </row>
    <row r="10014" spans="1:2" x14ac:dyDescent="0.25">
      <c r="A10014">
        <v>828702</v>
      </c>
      <c r="B10014">
        <v>70</v>
      </c>
    </row>
    <row r="10015" spans="1:2" x14ac:dyDescent="0.25">
      <c r="A10015">
        <v>828703</v>
      </c>
      <c r="B10015">
        <v>71</v>
      </c>
    </row>
    <row r="10016" spans="1:2" x14ac:dyDescent="0.25">
      <c r="A10016">
        <v>828704</v>
      </c>
      <c r="B10016">
        <v>71</v>
      </c>
    </row>
    <row r="10017" spans="1:2" x14ac:dyDescent="0.25">
      <c r="A10017">
        <v>828705</v>
      </c>
      <c r="B10017">
        <v>75</v>
      </c>
    </row>
    <row r="10018" spans="1:2" x14ac:dyDescent="0.25">
      <c r="A10018">
        <v>828706</v>
      </c>
      <c r="B10018">
        <v>75</v>
      </c>
    </row>
    <row r="10019" spans="1:2" x14ac:dyDescent="0.25">
      <c r="A10019">
        <v>828707</v>
      </c>
      <c r="B10019">
        <v>73</v>
      </c>
    </row>
    <row r="10020" spans="1:2" x14ac:dyDescent="0.25">
      <c r="A10020">
        <v>828709</v>
      </c>
      <c r="B10020">
        <v>74</v>
      </c>
    </row>
    <row r="10021" spans="1:2" x14ac:dyDescent="0.25">
      <c r="A10021">
        <v>828712</v>
      </c>
      <c r="B10021">
        <v>77</v>
      </c>
    </row>
    <row r="10022" spans="1:2" x14ac:dyDescent="0.25">
      <c r="A10022">
        <v>828713</v>
      </c>
      <c r="B10022">
        <v>72</v>
      </c>
    </row>
    <row r="10023" spans="1:2" x14ac:dyDescent="0.25">
      <c r="A10023">
        <v>828716</v>
      </c>
      <c r="B10023">
        <v>73</v>
      </c>
    </row>
    <row r="10024" spans="1:2" x14ac:dyDescent="0.25">
      <c r="A10024">
        <v>828723</v>
      </c>
      <c r="B10024">
        <v>76</v>
      </c>
    </row>
    <row r="10025" spans="1:2" x14ac:dyDescent="0.25">
      <c r="A10025">
        <v>828727</v>
      </c>
      <c r="B10025">
        <v>79</v>
      </c>
    </row>
    <row r="10026" spans="1:2" x14ac:dyDescent="0.25">
      <c r="A10026">
        <v>828731</v>
      </c>
      <c r="B10026">
        <v>73</v>
      </c>
    </row>
    <row r="10027" spans="1:2" x14ac:dyDescent="0.25">
      <c r="A10027">
        <v>828734</v>
      </c>
      <c r="B10027">
        <v>72</v>
      </c>
    </row>
    <row r="10028" spans="1:2" x14ac:dyDescent="0.25">
      <c r="A10028">
        <v>828736</v>
      </c>
      <c r="B10028">
        <v>73</v>
      </c>
    </row>
    <row r="10029" spans="1:2" x14ac:dyDescent="0.25">
      <c r="A10029">
        <v>828739</v>
      </c>
      <c r="B10029">
        <v>75</v>
      </c>
    </row>
    <row r="10030" spans="1:2" x14ac:dyDescent="0.25">
      <c r="A10030">
        <v>828742</v>
      </c>
      <c r="B10030">
        <v>72</v>
      </c>
    </row>
    <row r="10031" spans="1:2" x14ac:dyDescent="0.25">
      <c r="A10031">
        <v>828743</v>
      </c>
      <c r="B10031">
        <v>71</v>
      </c>
    </row>
    <row r="10032" spans="1:2" x14ac:dyDescent="0.25">
      <c r="A10032">
        <v>828745</v>
      </c>
      <c r="B10032">
        <v>77</v>
      </c>
    </row>
    <row r="10033" spans="1:2" x14ac:dyDescent="0.25">
      <c r="A10033">
        <v>828746</v>
      </c>
      <c r="B10033">
        <v>74</v>
      </c>
    </row>
    <row r="10034" spans="1:2" x14ac:dyDescent="0.25">
      <c r="A10034">
        <v>828753</v>
      </c>
      <c r="B10034">
        <v>75</v>
      </c>
    </row>
    <row r="10035" spans="1:2" x14ac:dyDescent="0.25">
      <c r="A10035">
        <v>828754</v>
      </c>
      <c r="B10035">
        <v>75</v>
      </c>
    </row>
    <row r="10036" spans="1:2" x14ac:dyDescent="0.25">
      <c r="A10036">
        <v>828755</v>
      </c>
      <c r="B10036">
        <v>75</v>
      </c>
    </row>
    <row r="10037" spans="1:2" x14ac:dyDescent="0.25">
      <c r="A10037">
        <v>828760</v>
      </c>
      <c r="B10037">
        <v>70</v>
      </c>
    </row>
    <row r="10038" spans="1:2" x14ac:dyDescent="0.25">
      <c r="A10038">
        <v>828761</v>
      </c>
      <c r="B10038">
        <v>74</v>
      </c>
    </row>
    <row r="10039" spans="1:2" x14ac:dyDescent="0.25">
      <c r="A10039">
        <v>828762</v>
      </c>
      <c r="B10039">
        <v>74</v>
      </c>
    </row>
    <row r="10040" spans="1:2" x14ac:dyDescent="0.25">
      <c r="A10040">
        <v>828771</v>
      </c>
      <c r="B10040">
        <v>72</v>
      </c>
    </row>
    <row r="10041" spans="1:2" x14ac:dyDescent="0.25">
      <c r="A10041">
        <v>828775</v>
      </c>
      <c r="B10041">
        <v>74</v>
      </c>
    </row>
    <row r="10042" spans="1:2" x14ac:dyDescent="0.25">
      <c r="A10042">
        <v>828776</v>
      </c>
      <c r="B10042">
        <v>72</v>
      </c>
    </row>
    <row r="10043" spans="1:2" x14ac:dyDescent="0.25">
      <c r="A10043">
        <v>828786</v>
      </c>
      <c r="B10043">
        <v>72</v>
      </c>
    </row>
    <row r="10044" spans="1:2" x14ac:dyDescent="0.25">
      <c r="A10044">
        <v>828788</v>
      </c>
      <c r="B10044">
        <v>75</v>
      </c>
    </row>
    <row r="10045" spans="1:2" x14ac:dyDescent="0.25">
      <c r="A10045">
        <v>828819</v>
      </c>
      <c r="B10045">
        <v>71</v>
      </c>
    </row>
    <row r="10046" spans="1:2" x14ac:dyDescent="0.25">
      <c r="A10046">
        <v>828890</v>
      </c>
      <c r="B10046">
        <v>76</v>
      </c>
    </row>
    <row r="10047" spans="1:2" x14ac:dyDescent="0.25">
      <c r="A10047">
        <v>828892</v>
      </c>
      <c r="B10047">
        <v>72</v>
      </c>
    </row>
    <row r="10048" spans="1:2" x14ac:dyDescent="0.25">
      <c r="A10048">
        <v>828897</v>
      </c>
      <c r="B10048">
        <v>77</v>
      </c>
    </row>
    <row r="10049" spans="1:2" x14ac:dyDescent="0.25">
      <c r="A10049">
        <v>828898</v>
      </c>
      <c r="B10049">
        <v>75</v>
      </c>
    </row>
    <row r="10050" spans="1:2" x14ac:dyDescent="0.25">
      <c r="A10050">
        <v>828899</v>
      </c>
      <c r="B10050">
        <v>74</v>
      </c>
    </row>
    <row r="10051" spans="1:2" x14ac:dyDescent="0.25">
      <c r="A10051">
        <v>828901</v>
      </c>
      <c r="B10051">
        <v>69</v>
      </c>
    </row>
    <row r="10052" spans="1:2" x14ac:dyDescent="0.25">
      <c r="A10052">
        <v>828907</v>
      </c>
      <c r="B10052">
        <v>77</v>
      </c>
    </row>
    <row r="10053" spans="1:2" x14ac:dyDescent="0.25">
      <c r="A10053">
        <v>828910</v>
      </c>
      <c r="B10053">
        <v>76</v>
      </c>
    </row>
    <row r="10054" spans="1:2" x14ac:dyDescent="0.25">
      <c r="A10054">
        <v>828914</v>
      </c>
      <c r="B10054">
        <v>76</v>
      </c>
    </row>
    <row r="10055" spans="1:2" x14ac:dyDescent="0.25">
      <c r="A10055">
        <v>828915</v>
      </c>
      <c r="B10055">
        <v>76</v>
      </c>
    </row>
    <row r="10056" spans="1:2" x14ac:dyDescent="0.25">
      <c r="A10056">
        <v>828916</v>
      </c>
      <c r="B10056">
        <v>74</v>
      </c>
    </row>
    <row r="10057" spans="1:2" x14ac:dyDescent="0.25">
      <c r="A10057">
        <v>828917</v>
      </c>
      <c r="B10057">
        <v>75</v>
      </c>
    </row>
    <row r="10058" spans="1:2" x14ac:dyDescent="0.25">
      <c r="A10058">
        <v>828918</v>
      </c>
      <c r="B10058">
        <v>78</v>
      </c>
    </row>
    <row r="10059" spans="1:2" x14ac:dyDescent="0.25">
      <c r="A10059">
        <v>828919</v>
      </c>
      <c r="B10059">
        <v>75</v>
      </c>
    </row>
    <row r="10060" spans="1:2" x14ac:dyDescent="0.25">
      <c r="A10060">
        <v>828921</v>
      </c>
      <c r="B10060">
        <v>75</v>
      </c>
    </row>
    <row r="10061" spans="1:2" x14ac:dyDescent="0.25">
      <c r="A10061">
        <v>828923</v>
      </c>
      <c r="B10061">
        <v>74</v>
      </c>
    </row>
    <row r="10062" spans="1:2" x14ac:dyDescent="0.25">
      <c r="A10062">
        <v>828928</v>
      </c>
      <c r="B10062">
        <v>77</v>
      </c>
    </row>
    <row r="10063" spans="1:2" x14ac:dyDescent="0.25">
      <c r="A10063">
        <v>828931</v>
      </c>
      <c r="B10063">
        <v>76</v>
      </c>
    </row>
    <row r="10064" spans="1:2" x14ac:dyDescent="0.25">
      <c r="A10064">
        <v>828933</v>
      </c>
      <c r="B10064">
        <v>73</v>
      </c>
    </row>
    <row r="10065" spans="1:2" x14ac:dyDescent="0.25">
      <c r="A10065">
        <v>828935</v>
      </c>
      <c r="B10065">
        <v>78</v>
      </c>
    </row>
    <row r="10066" spans="1:2" x14ac:dyDescent="0.25">
      <c r="A10066">
        <v>828938</v>
      </c>
      <c r="B10066">
        <v>75</v>
      </c>
    </row>
    <row r="10067" spans="1:2" x14ac:dyDescent="0.25">
      <c r="A10067">
        <v>828939</v>
      </c>
      <c r="B10067">
        <v>74</v>
      </c>
    </row>
    <row r="10068" spans="1:2" x14ac:dyDescent="0.25">
      <c r="A10068">
        <v>828943</v>
      </c>
      <c r="B10068">
        <v>71</v>
      </c>
    </row>
    <row r="10069" spans="1:2" x14ac:dyDescent="0.25">
      <c r="A10069">
        <v>828944</v>
      </c>
      <c r="B10069">
        <v>73</v>
      </c>
    </row>
    <row r="10070" spans="1:2" x14ac:dyDescent="0.25">
      <c r="A10070">
        <v>828945</v>
      </c>
      <c r="B10070">
        <v>76</v>
      </c>
    </row>
    <row r="10071" spans="1:2" x14ac:dyDescent="0.25">
      <c r="A10071">
        <v>828947</v>
      </c>
      <c r="B10071">
        <v>76</v>
      </c>
    </row>
    <row r="10072" spans="1:2" x14ac:dyDescent="0.25">
      <c r="A10072">
        <v>828950</v>
      </c>
      <c r="B10072">
        <v>72</v>
      </c>
    </row>
    <row r="10073" spans="1:2" x14ac:dyDescent="0.25">
      <c r="A10073">
        <v>828954</v>
      </c>
      <c r="B10073">
        <v>72</v>
      </c>
    </row>
    <row r="10074" spans="1:2" x14ac:dyDescent="0.25">
      <c r="A10074">
        <v>828957</v>
      </c>
      <c r="B10074">
        <v>74</v>
      </c>
    </row>
    <row r="10075" spans="1:2" x14ac:dyDescent="0.25">
      <c r="A10075">
        <v>828958</v>
      </c>
      <c r="B10075">
        <v>70</v>
      </c>
    </row>
    <row r="10076" spans="1:2" x14ac:dyDescent="0.25">
      <c r="A10076">
        <v>828959</v>
      </c>
      <c r="B10076">
        <v>74</v>
      </c>
    </row>
    <row r="10077" spans="1:2" x14ac:dyDescent="0.25">
      <c r="A10077">
        <v>828960</v>
      </c>
      <c r="B10077">
        <v>70</v>
      </c>
    </row>
    <row r="10078" spans="1:2" x14ac:dyDescent="0.25">
      <c r="A10078">
        <v>828961</v>
      </c>
      <c r="B10078">
        <v>76</v>
      </c>
    </row>
    <row r="10079" spans="1:2" x14ac:dyDescent="0.25">
      <c r="A10079">
        <v>828964</v>
      </c>
      <c r="B10079">
        <v>75</v>
      </c>
    </row>
    <row r="10080" spans="1:2" x14ac:dyDescent="0.25">
      <c r="A10080">
        <v>828965</v>
      </c>
      <c r="B10080">
        <v>76</v>
      </c>
    </row>
    <row r="10081" spans="1:2" x14ac:dyDescent="0.25">
      <c r="A10081">
        <v>828966</v>
      </c>
      <c r="B10081">
        <v>76</v>
      </c>
    </row>
    <row r="10082" spans="1:2" x14ac:dyDescent="0.25">
      <c r="A10082">
        <v>828967</v>
      </c>
      <c r="B10082">
        <v>70</v>
      </c>
    </row>
    <row r="10083" spans="1:2" x14ac:dyDescent="0.25">
      <c r="A10083">
        <v>828968</v>
      </c>
      <c r="B10083">
        <v>76</v>
      </c>
    </row>
    <row r="10084" spans="1:2" x14ac:dyDescent="0.25">
      <c r="A10084">
        <v>828973</v>
      </c>
      <c r="B10084">
        <v>73</v>
      </c>
    </row>
    <row r="10085" spans="1:2" x14ac:dyDescent="0.25">
      <c r="A10085">
        <v>828976</v>
      </c>
      <c r="B10085">
        <v>74</v>
      </c>
    </row>
    <row r="10086" spans="1:2" x14ac:dyDescent="0.25">
      <c r="A10086">
        <v>828978</v>
      </c>
      <c r="B10086">
        <v>73</v>
      </c>
    </row>
    <row r="10087" spans="1:2" x14ac:dyDescent="0.25">
      <c r="A10087">
        <v>828984</v>
      </c>
      <c r="B10087">
        <v>74</v>
      </c>
    </row>
    <row r="10088" spans="1:2" x14ac:dyDescent="0.25">
      <c r="A10088">
        <v>829082</v>
      </c>
      <c r="B10088">
        <v>75</v>
      </c>
    </row>
    <row r="10089" spans="1:2" x14ac:dyDescent="0.25">
      <c r="A10089">
        <v>829258</v>
      </c>
      <c r="B10089">
        <v>75</v>
      </c>
    </row>
    <row r="10090" spans="1:2" x14ac:dyDescent="0.25">
      <c r="A10090">
        <v>829311</v>
      </c>
      <c r="B10090">
        <v>72</v>
      </c>
    </row>
    <row r="10091" spans="1:2" x14ac:dyDescent="0.25">
      <c r="A10091">
        <v>829314</v>
      </c>
      <c r="B10091">
        <v>75</v>
      </c>
    </row>
    <row r="10092" spans="1:2" x14ac:dyDescent="0.25">
      <c r="A10092">
        <v>829323</v>
      </c>
      <c r="B10092">
        <v>74</v>
      </c>
    </row>
    <row r="10093" spans="1:2" x14ac:dyDescent="0.25">
      <c r="A10093">
        <v>829331</v>
      </c>
      <c r="B10093">
        <v>76</v>
      </c>
    </row>
    <row r="10094" spans="1:2" x14ac:dyDescent="0.25">
      <c r="A10094">
        <v>829340</v>
      </c>
      <c r="B10094">
        <v>76</v>
      </c>
    </row>
    <row r="10095" spans="1:2" x14ac:dyDescent="0.25">
      <c r="A10095">
        <v>829344</v>
      </c>
      <c r="B10095">
        <v>70</v>
      </c>
    </row>
    <row r="10096" spans="1:2" x14ac:dyDescent="0.25">
      <c r="A10096">
        <v>829351</v>
      </c>
      <c r="B10096">
        <v>73</v>
      </c>
    </row>
    <row r="10097" spans="1:2" x14ac:dyDescent="0.25">
      <c r="A10097">
        <v>829352</v>
      </c>
      <c r="B10097">
        <v>71</v>
      </c>
    </row>
    <row r="10098" spans="1:2" x14ac:dyDescent="0.25">
      <c r="A10098">
        <v>829356</v>
      </c>
      <c r="B10098">
        <v>72</v>
      </c>
    </row>
    <row r="10099" spans="1:2" x14ac:dyDescent="0.25">
      <c r="A10099">
        <v>829359</v>
      </c>
      <c r="B10099">
        <v>71</v>
      </c>
    </row>
    <row r="10100" spans="1:2" x14ac:dyDescent="0.25">
      <c r="A10100">
        <v>829387</v>
      </c>
      <c r="B10100">
        <v>72</v>
      </c>
    </row>
    <row r="10101" spans="1:2" x14ac:dyDescent="0.25">
      <c r="A10101">
        <v>829388</v>
      </c>
      <c r="B10101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savant_data</vt:lpstr>
      <vt:lpstr>Pitcher Heights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Ben-Porat</dc:creator>
  <cp:lastModifiedBy>Eli Ben-Porat</cp:lastModifiedBy>
  <dcterms:created xsi:type="dcterms:W3CDTF">2024-12-25T16:35:03Z</dcterms:created>
  <dcterms:modified xsi:type="dcterms:W3CDTF">2024-12-26T16:50:45Z</dcterms:modified>
</cp:coreProperties>
</file>