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combe/Desktop/Leçon Agrégation/CHIMIE/Leçon 16 Cinétique chimique conductimétrie/"/>
    </mc:Choice>
  </mc:AlternateContent>
  <xr:revisionPtr revIDLastSave="0" documentId="13_ncr:1_{556586D8-5CED-ED48-B5A0-5097F05650F6}" xr6:coauthVersionLast="47" xr6:coauthVersionMax="47" xr10:uidLastSave="{00000000-0000-0000-0000-000000000000}"/>
  <bookViews>
    <workbookView xWindow="80" yWindow="460" windowWidth="25440" windowHeight="14520" xr2:uid="{506375F3-2CE8-5349-9ED3-E76A885EEDB8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1" i="1"/>
  <c r="E11" i="1"/>
  <c r="F11" i="1"/>
  <c r="G11" i="1"/>
  <c r="H11" i="1"/>
  <c r="I11" i="1"/>
  <c r="J11" i="1"/>
  <c r="K11" i="1"/>
  <c r="L11" i="1"/>
  <c r="M11" i="1"/>
  <c r="N11" i="1"/>
  <c r="C11" i="1"/>
  <c r="D14" i="1"/>
  <c r="D15" i="1" s="1"/>
  <c r="E14" i="1"/>
  <c r="E15" i="1" s="1"/>
  <c r="F14" i="1"/>
  <c r="F16" i="1" s="1"/>
  <c r="G14" i="1"/>
  <c r="G15" i="1" s="1"/>
  <c r="H14" i="1"/>
  <c r="H16" i="1" s="1"/>
  <c r="I14" i="1"/>
  <c r="I16" i="1" s="1"/>
  <c r="J14" i="1"/>
  <c r="J16" i="1" s="1"/>
  <c r="K14" i="1"/>
  <c r="K15" i="1" s="1"/>
  <c r="L14" i="1"/>
  <c r="L16" i="1" s="1"/>
  <c r="M14" i="1"/>
  <c r="M16" i="1" s="1"/>
  <c r="N14" i="1"/>
  <c r="N16" i="1" s="1"/>
  <c r="C16" i="1"/>
  <c r="H15" i="1"/>
  <c r="N15" i="1"/>
  <c r="I15" i="1"/>
  <c r="F15" i="1"/>
  <c r="K2" i="1"/>
  <c r="N2" i="1" s="1"/>
  <c r="L15" i="1" l="1"/>
  <c r="J15" i="1"/>
  <c r="M15" i="1"/>
  <c r="G16" i="1"/>
  <c r="K16" i="1"/>
  <c r="E16" i="1"/>
  <c r="D16" i="1"/>
  <c r="C15" i="1"/>
</calcChain>
</file>

<file path=xl/sharedStrings.xml><?xml version="1.0" encoding="utf-8"?>
<sst xmlns="http://schemas.openxmlformats.org/spreadsheetml/2006/main" count="25" uniqueCount="22">
  <si>
    <t>C</t>
  </si>
  <si>
    <t>V</t>
  </si>
  <si>
    <t>mL</t>
  </si>
  <si>
    <t>Conductivité initiale</t>
  </si>
  <si>
    <t xml:space="preserve">conductivité finale </t>
  </si>
  <si>
    <t>temps (min)</t>
  </si>
  <si>
    <t>C(t) - concentration</t>
  </si>
  <si>
    <t>C(t)/(Co(Co - C(t))</t>
  </si>
  <si>
    <t xml:space="preserve">Evaluation de l'ordre de la réaction </t>
  </si>
  <si>
    <t>On suppose que cette réaction a un ordre global de 2 (1 pour chaque réactif)</t>
  </si>
  <si>
    <t>Mmethyl</t>
  </si>
  <si>
    <t>Mmeau</t>
  </si>
  <si>
    <t>g/mol</t>
  </si>
  <si>
    <t xml:space="preserve">Pour 0,1 mol </t>
  </si>
  <si>
    <t>g</t>
  </si>
  <si>
    <t>Conductivité (mS/cm)</t>
  </si>
  <si>
    <t>mS/cm</t>
  </si>
  <si>
    <t>LN(Co/(C0-CT)</t>
  </si>
  <si>
    <t>Attention, bien prendre la conductivité au bout d'un temps très long (presque 1h si possible)</t>
  </si>
  <si>
    <t xml:space="preserve">--&gt; </t>
  </si>
  <si>
    <t>Donc 0,79mL dans 0,1 L pour avoir une solution de 0,1 mol/L</t>
  </si>
  <si>
    <t>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</si>
</sst>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Feuil1!$B$15</c:f>
              <c:strCache>
                <c:ptCount val="1"/>
                <c:pt idx="0">
                  <c:v>C(t)/(Co(Co - C(t))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Feuil1!$C$12:$N$12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11.5</c:v>
                </c:pt>
                <c:pt idx="10">
                  <c:v>13</c:v>
                </c:pt>
                <c:pt idx="11">
                  <c:v>15</c:v>
                </c:pt>
              </c:numCache>
            </c:numRef>
          </c:xVal>
          <c:yVal>
            <c:numRef>
              <c:f>Feuil1!$C$15:$N$15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1.7500565995019237</c:v>
                </c:pt>
                <c:pt idx="2">
                  <c:v>4.1032608695652169</c:v>
                </c:pt>
                <c:pt idx="3">
                  <c:v>6.4761904761904718</c:v>
                </c:pt>
                <c:pt idx="4">
                  <c:v>11.80672268907562</c:v>
                </c:pt>
                <c:pt idx="5">
                  <c:v>14.714285714285706</c:v>
                </c:pt>
                <c:pt idx="6">
                  <c:v>17.606382978723389</c:v>
                </c:pt>
                <c:pt idx="7">
                  <c:v>24.370860927152297</c:v>
                </c:pt>
                <c:pt idx="8">
                  <c:v>27.883211678832104</c:v>
                </c:pt>
                <c:pt idx="9">
                  <c:v>33.983050847457591</c:v>
                </c:pt>
                <c:pt idx="10">
                  <c:v>40.388349514563082</c:v>
                </c:pt>
                <c:pt idx="11">
                  <c:v>49.655172413793082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2-9444-B753-A0498B8B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722912"/>
        <c:axId val="2133724560"/>
      </c:scatterChart>
      <c:valAx>
        <c:axId val="213372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724560"/>
        <c:crosses val="autoZero"/>
        <c:crossBetween val="midCat"/>
      </c:valAx>
      <c:valAx>
        <c:axId val="21337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72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Feuil1!$B$16</c:f>
              <c:strCache>
                <c:ptCount val="1"/>
                <c:pt idx="0">
                  <c:v>LN(Co/(C0-CT)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0507436570427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Feuil1!$C$12:$N$12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11.5</c:v>
                </c:pt>
                <c:pt idx="10">
                  <c:v>13</c:v>
                </c:pt>
                <c:pt idx="11">
                  <c:v>15</c:v>
                </c:pt>
              </c:numCache>
            </c:numRef>
          </c:xVal>
          <c:yVal>
            <c:numRef>
              <c:f>Feuil1!$C$16:$N$16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0.16127296456340778</c:v>
                </c:pt>
                <c:pt idx="2">
                  <c:v>0.3438209449969577</c:v>
                </c:pt>
                <c:pt idx="3">
                  <c:v>0.49933124434025539</c:v>
                </c:pt>
                <c:pt idx="4">
                  <c:v>0.77963320949441339</c:v>
                </c:pt>
                <c:pt idx="5">
                  <c:v>0.90479635244841961</c:v>
                </c:pt>
                <c:pt idx="6">
                  <c:v>1.015461920335939</c:v>
                </c:pt>
                <c:pt idx="7">
                  <c:v>1.2346240463509639</c:v>
                </c:pt>
                <c:pt idx="8">
                  <c:v>1.3319229573377633</c:v>
                </c:pt>
                <c:pt idx="9">
                  <c:v>1.4812192587002229</c:v>
                </c:pt>
                <c:pt idx="10">
                  <c:v>1.6171748949362525</c:v>
                </c:pt>
                <c:pt idx="11">
                  <c:v>1.7859957645113047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0-B740-BC3B-AB3FEA3E8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320896"/>
        <c:axId val="34342095"/>
      </c:scatterChart>
      <c:valAx>
        <c:axId val="213332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342095"/>
        <c:crosses val="autoZero"/>
        <c:crossBetween val="midCat"/>
      </c:valAx>
      <c:valAx>
        <c:axId val="343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32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615950</xdr:colOff>
      <xdr:row>17</xdr:row>
      <xdr:rowOff>139700</xdr:rowOff>
    </xdr:from>
    <xdr:to>
      <xdr:col>5</xdr:col>
      <xdr:colOff>120650</xdr:colOff>
      <xdr:row>31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1614FA6-9C32-0FD0-B14E-D7BA25728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17</xdr:row>
      <xdr:rowOff>127000</xdr:rowOff>
    </xdr:from>
    <xdr:to>
      <xdr:col>10</xdr:col>
      <xdr:colOff>711200</xdr:colOff>
      <xdr:row>31</xdr:row>
      <xdr:rowOff>25400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0A6A9C1-036C-DB9E-886B-934252B9D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419D9-5F64-0D43-B81E-041086981CCF}">
  <dimension ref="B2:O16"/>
  <sheetViews>
    <sheetView tabSelected="1" topLeftCell="A7" workbookViewId="0">
      <selection activeCell="E9" sqref="E9"/>
    </sheetView>
  </sheetViews>
  <sheetFormatPr baseColWidth="10" defaultRowHeight="16" x14ac:dyDescent="0.2"/>
  <cols>
    <col min="2" max="2" width="23.1640625" customWidth="1"/>
    <col min="11" max="11" width="14.83203125" customWidth="1"/>
  </cols>
  <sheetData>
    <row r="2" spans="2:15" x14ac:dyDescent="0.2">
      <c r="B2" t="s">
        <v>8</v>
      </c>
      <c r="I2" t="s">
        <v>13</v>
      </c>
      <c r="K2">
        <f>J5*0.1</f>
        <v>8.81</v>
      </c>
      <c r="L2" t="s">
        <v>14</v>
      </c>
      <c r="M2" s="1" t="s">
        <v>19</v>
      </c>
      <c r="N2">
        <f>K2*0.9</f>
        <v>7.9290000000000003</v>
      </c>
      <c r="O2" t="s">
        <v>2</v>
      </c>
    </row>
    <row r="3" spans="2:15" x14ac:dyDescent="0.2">
      <c r="B3" t="s">
        <v>9</v>
      </c>
      <c r="I3" t="s">
        <v>20</v>
      </c>
    </row>
    <row r="5" spans="2:15" x14ac:dyDescent="0.2">
      <c r="B5" t="s">
        <v>0</v>
      </c>
      <c r="C5">
        <v>0.1</v>
      </c>
      <c r="D5" t="s">
        <v>21</v>
      </c>
      <c r="I5" s="2" t="s">
        <v>10</v>
      </c>
      <c r="J5">
        <v>88.1</v>
      </c>
      <c r="K5" t="s">
        <v>12</v>
      </c>
    </row>
    <row r="6" spans="2:15" x14ac:dyDescent="0.2">
      <c r="B6" t="s">
        <v>1</v>
      </c>
      <c r="C6">
        <v>100</v>
      </c>
      <c r="D6" t="s">
        <v>2</v>
      </c>
      <c r="I6" s="2" t="s">
        <v>11</v>
      </c>
      <c r="J6">
        <v>18</v>
      </c>
      <c r="K6" t="s">
        <v>12</v>
      </c>
    </row>
    <row r="8" spans="2:15" x14ac:dyDescent="0.2">
      <c r="B8" t="s">
        <v>3</v>
      </c>
      <c r="C8">
        <v>10.79</v>
      </c>
      <c r="D8" t="s">
        <v>16</v>
      </c>
    </row>
    <row r="9" spans="2:15" x14ac:dyDescent="0.2">
      <c r="B9" t="s">
        <v>4</v>
      </c>
      <c r="C9">
        <v>5.6</v>
      </c>
      <c r="D9" t="s">
        <v>16</v>
      </c>
      <c r="E9" t="s">
        <v>18</v>
      </c>
    </row>
    <row r="11" spans="2:15" x14ac:dyDescent="0.2">
      <c r="C11" t="e">
        <f>($C$8+C13)/C12</f>
        <v>#DIV/0!</v>
      </c>
      <c r="D11">
        <f t="shared" ref="D11:N11" si="0">($C$8+D13)/D12</f>
        <v>20.806999999999999</v>
      </c>
      <c r="E11">
        <f t="shared" si="0"/>
        <v>10.035</v>
      </c>
      <c r="F11">
        <f t="shared" si="0"/>
        <v>6.5133333333333328</v>
      </c>
      <c r="G11">
        <f t="shared" si="0"/>
        <v>3.754</v>
      </c>
      <c r="H11">
        <f t="shared" si="0"/>
        <v>3.0816666666666666</v>
      </c>
      <c r="I11">
        <f t="shared" si="0"/>
        <v>2.61</v>
      </c>
      <c r="J11">
        <f t="shared" si="0"/>
        <v>1.9888888888888887</v>
      </c>
      <c r="K11">
        <f t="shared" si="0"/>
        <v>1.7759999999999998</v>
      </c>
      <c r="L11">
        <f t="shared" si="0"/>
        <v>1.5278260869565217</v>
      </c>
      <c r="M11">
        <f t="shared" si="0"/>
        <v>1.3399999999999999</v>
      </c>
      <c r="N11">
        <f t="shared" si="0"/>
        <v>1.1506666666666665</v>
      </c>
    </row>
    <row r="12" spans="2:15" x14ac:dyDescent="0.2">
      <c r="B12" t="s">
        <v>5</v>
      </c>
      <c r="C12">
        <v>0</v>
      </c>
      <c r="D12">
        <v>1</v>
      </c>
      <c r="E12">
        <v>2</v>
      </c>
      <c r="F12">
        <v>3</v>
      </c>
      <c r="G12">
        <v>5</v>
      </c>
      <c r="H12">
        <v>6</v>
      </c>
      <c r="I12">
        <v>7</v>
      </c>
      <c r="J12">
        <v>9</v>
      </c>
      <c r="K12">
        <v>10</v>
      </c>
      <c r="L12">
        <v>11.5</v>
      </c>
      <c r="M12">
        <v>13</v>
      </c>
      <c r="N12">
        <v>15</v>
      </c>
    </row>
    <row r="13" spans="2:15" x14ac:dyDescent="0.2">
      <c r="B13" t="s">
        <v>15</v>
      </c>
      <c r="C13">
        <v>10.79</v>
      </c>
      <c r="D13">
        <v>10.016999999999999</v>
      </c>
      <c r="E13">
        <v>9.2799999999999994</v>
      </c>
      <c r="F13">
        <v>8.75</v>
      </c>
      <c r="G13">
        <v>7.98</v>
      </c>
      <c r="H13">
        <v>7.7</v>
      </c>
      <c r="I13">
        <v>7.48</v>
      </c>
      <c r="J13">
        <v>7.11</v>
      </c>
      <c r="K13">
        <v>6.97</v>
      </c>
      <c r="L13">
        <v>6.78</v>
      </c>
      <c r="M13">
        <v>6.63</v>
      </c>
      <c r="N13">
        <v>6.47</v>
      </c>
    </row>
    <row r="14" spans="2:15" x14ac:dyDescent="0.2">
      <c r="B14" t="s">
        <v>6</v>
      </c>
      <c r="C14">
        <f>(C13-$C$8)/($C$9-$C$8)*$C$5</f>
        <v>0</v>
      </c>
      <c r="D14" s="3">
        <f t="shared" ref="D14:N14" si="1">(D13-$C$8)/($C$9-$C$8)*$C$5</f>
        <v>1.4894026974951827E-2</v>
      </c>
      <c r="E14" s="3">
        <f t="shared" si="1"/>
        <v>2.9094412331406552E-2</v>
      </c>
      <c r="F14" s="3">
        <f t="shared" si="1"/>
        <v>3.9306358381502877E-2</v>
      </c>
      <c r="G14" s="3">
        <f t="shared" si="1"/>
        <v>5.414258188824661E-2</v>
      </c>
      <c r="H14" s="3">
        <f t="shared" si="1"/>
        <v>5.9537572254335251E-2</v>
      </c>
      <c r="I14" s="3">
        <f t="shared" si="1"/>
        <v>6.3776493256262029E-2</v>
      </c>
      <c r="J14" s="3">
        <f t="shared" si="1"/>
        <v>7.0905587668593437E-2</v>
      </c>
      <c r="K14" s="3">
        <f t="shared" si="1"/>
        <v>7.3603082851637761E-2</v>
      </c>
      <c r="L14" s="3">
        <f t="shared" si="1"/>
        <v>7.7263969171483607E-2</v>
      </c>
      <c r="M14" s="3">
        <f t="shared" si="1"/>
        <v>8.0154142581888244E-2</v>
      </c>
      <c r="N14" s="3">
        <f t="shared" si="1"/>
        <v>8.3236994219653179E-2</v>
      </c>
    </row>
    <row r="15" spans="2:15" x14ac:dyDescent="0.2">
      <c r="B15" t="s">
        <v>7</v>
      </c>
      <c r="C15">
        <f>C14/($C$5*($C$5-C14))</f>
        <v>0</v>
      </c>
      <c r="D15" s="3">
        <f>D14/($C$5*($C$5-D14))</f>
        <v>1.7500565995019237</v>
      </c>
      <c r="E15" s="3">
        <f>E14/($C$5*($C$5-E14))</f>
        <v>4.1032608695652169</v>
      </c>
      <c r="F15" s="3">
        <f t="shared" ref="F15:N15" si="2">F14/($C$5*($C$5-F14))</f>
        <v>6.4761904761904718</v>
      </c>
      <c r="G15" s="3">
        <f t="shared" si="2"/>
        <v>11.80672268907562</v>
      </c>
      <c r="H15" s="3">
        <f t="shared" si="2"/>
        <v>14.714285714285706</v>
      </c>
      <c r="I15" s="3">
        <f t="shared" si="2"/>
        <v>17.606382978723389</v>
      </c>
      <c r="J15" s="3">
        <f t="shared" si="2"/>
        <v>24.370860927152297</v>
      </c>
      <c r="K15" s="3">
        <f t="shared" si="2"/>
        <v>27.883211678832104</v>
      </c>
      <c r="L15" s="3">
        <f t="shared" si="2"/>
        <v>33.983050847457591</v>
      </c>
      <c r="M15" s="3">
        <f t="shared" si="2"/>
        <v>40.388349514563082</v>
      </c>
      <c r="N15" s="3">
        <f t="shared" si="2"/>
        <v>49.655172413793082</v>
      </c>
    </row>
    <row r="16" spans="2:15" x14ac:dyDescent="0.2">
      <c r="B16" t="s">
        <v>17</v>
      </c>
      <c r="C16">
        <f>LN($C$5/($C$5-C14))</f>
        <v>0</v>
      </c>
      <c r="D16" s="3">
        <f t="shared" ref="D16:N16" si="3">LN($C$5/($C$5-D14))</f>
        <v>0.16127296456340778</v>
      </c>
      <c r="E16" s="3">
        <f t="shared" si="3"/>
        <v>0.3438209449969577</v>
      </c>
      <c r="F16" s="3">
        <f t="shared" si="3"/>
        <v>0.49933124434025539</v>
      </c>
      <c r="G16" s="3">
        <f t="shared" si="3"/>
        <v>0.77963320949441339</v>
      </c>
      <c r="H16" s="3">
        <f t="shared" si="3"/>
        <v>0.90479635244841961</v>
      </c>
      <c r="I16" s="3">
        <f t="shared" si="3"/>
        <v>1.015461920335939</v>
      </c>
      <c r="J16" s="3">
        <f t="shared" si="3"/>
        <v>1.2346240463509639</v>
      </c>
      <c r="K16" s="3">
        <f t="shared" si="3"/>
        <v>1.3319229573377633</v>
      </c>
      <c r="L16" s="3">
        <f t="shared" si="3"/>
        <v>1.4812192587002229</v>
      </c>
      <c r="M16" s="3">
        <f t="shared" si="3"/>
        <v>1.6171748949362525</v>
      </c>
      <c r="N16" s="3">
        <f t="shared" si="3"/>
        <v>1.7859957645113047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 LACOMBE</dc:creator>
  <cp:lastModifiedBy>ELIE LACOMBE</cp:lastModifiedBy>
  <dcterms:created xsi:type="dcterms:W3CDTF">2024-05-17T10:29:07Z</dcterms:created>
  <dcterms:modified xsi:type="dcterms:W3CDTF">2024-06-04T12:13:16Z</dcterms:modified>
</cp:coreProperties>
</file>