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30" windowWidth="24915" windowHeight="12840" activeTab="2"/>
  </bookViews>
  <sheets>
    <sheet name="Animal - Raw MQA" sheetId="1" r:id="rId1"/>
    <sheet name="Data" sheetId="2" r:id="rId2"/>
    <sheet name="Cycle" sheetId="3" r:id="rId3"/>
    <sheet name="Coordination" sheetId="4" r:id="rId4"/>
    <sheet name="Graph" sheetId="5" r:id="rId5"/>
    <sheet name="Definitions" sheetId="6" r:id="rId6"/>
    <sheet name="Influencing Papers" sheetId="7" r:id="rId7"/>
  </sheets>
  <definedNames>
    <definedName name="catRange">Coordination!$R$549:$R$552</definedName>
  </definedNames>
  <calcPr calcId="125725" calcMode="manual"/>
</workbook>
</file>

<file path=xl/calcChain.xml><?xml version="1.0" encoding="utf-8"?>
<calcChain xmlns="http://schemas.openxmlformats.org/spreadsheetml/2006/main">
  <c r="BR4" i="3"/>
  <c r="BR3"/>
  <c r="Z3"/>
  <c r="K3"/>
  <c r="BS3"/>
  <c r="BS4"/>
  <c r="BR8"/>
  <c r="BS8"/>
  <c r="BR9"/>
  <c r="BS9"/>
  <c r="BR10"/>
  <c r="BS13"/>
  <c r="BR13"/>
  <c r="BS14"/>
  <c r="BR17"/>
  <c r="BS17"/>
  <c r="BR20"/>
  <c r="BS18"/>
  <c r="BR21"/>
  <c r="BR22"/>
  <c r="BS25"/>
  <c r="BR25"/>
  <c r="BS28"/>
  <c r="BS29"/>
  <c r="BR28"/>
  <c r="BS35"/>
  <c r="BR35"/>
  <c r="BS36"/>
  <c r="BR36"/>
  <c r="CA35" i="4"/>
  <c r="BZ35"/>
  <c r="BY35"/>
  <c r="CA34"/>
  <c r="BZ34"/>
  <c r="BY34"/>
  <c r="BW35"/>
  <c r="BX35"/>
  <c r="BV35"/>
  <c r="BW34"/>
  <c r="BX34"/>
  <c r="BV34"/>
  <c r="BT35"/>
  <c r="BU35"/>
  <c r="BS35"/>
  <c r="BT34"/>
  <c r="BU34"/>
  <c r="BS34"/>
  <c r="BQ35"/>
  <c r="BP35"/>
  <c r="BR35"/>
  <c r="BQ34"/>
  <c r="BP34"/>
  <c r="BR34"/>
  <c r="BX31"/>
  <c r="BV31"/>
  <c r="BT31"/>
  <c r="BU31"/>
  <c r="BS31"/>
  <c r="CA29"/>
  <c r="BZ29"/>
  <c r="BY29"/>
  <c r="CA28"/>
  <c r="BZ28"/>
  <c r="BY28"/>
  <c r="BW28"/>
  <c r="BX28"/>
  <c r="BV28"/>
  <c r="BT28"/>
  <c r="BU28"/>
  <c r="BS28"/>
  <c r="BQ29"/>
  <c r="BP29"/>
  <c r="BR29"/>
  <c r="BQ28"/>
  <c r="BP28"/>
  <c r="BR28"/>
  <c r="CA25"/>
  <c r="BZ25"/>
  <c r="BY25"/>
  <c r="BW25"/>
  <c r="BX25"/>
  <c r="BV25"/>
  <c r="BT25"/>
  <c r="BU25"/>
  <c r="BS25"/>
  <c r="BQ25"/>
  <c r="BP25"/>
  <c r="BR25"/>
  <c r="CA21"/>
  <c r="BZ21"/>
  <c r="BY21"/>
  <c r="CA20"/>
  <c r="BZ20"/>
  <c r="BY20"/>
  <c r="BW22"/>
  <c r="BX22"/>
  <c r="BV22"/>
  <c r="BW21"/>
  <c r="BX21"/>
  <c r="BV21"/>
  <c r="BW20"/>
  <c r="BX20"/>
  <c r="BV20"/>
  <c r="BT22"/>
  <c r="BU22"/>
  <c r="BS22"/>
  <c r="BT21"/>
  <c r="BU21"/>
  <c r="BS21"/>
  <c r="BT20"/>
  <c r="BU20"/>
  <c r="BS20"/>
  <c r="BQ21"/>
  <c r="BP21"/>
  <c r="BR21"/>
  <c r="BQ20"/>
  <c r="BP20"/>
  <c r="BR20"/>
  <c r="BW17"/>
  <c r="BX17"/>
  <c r="BV17"/>
  <c r="BT17"/>
  <c r="BU17"/>
  <c r="BS17"/>
  <c r="CA14"/>
  <c r="BZ14"/>
  <c r="BY14"/>
  <c r="CA13"/>
  <c r="BZ13"/>
  <c r="BY13"/>
  <c r="BW14"/>
  <c r="BW13"/>
  <c r="BX13"/>
  <c r="BV13"/>
  <c r="BT13"/>
  <c r="BU13"/>
  <c r="BS13"/>
  <c r="BQ14"/>
  <c r="BP14"/>
  <c r="BR14"/>
  <c r="BQ13"/>
  <c r="BP13"/>
  <c r="BR13"/>
  <c r="CA9"/>
  <c r="BZ9"/>
  <c r="BY9"/>
  <c r="CA8"/>
  <c r="BZ8"/>
  <c r="BY8"/>
  <c r="BW10"/>
  <c r="BW9"/>
  <c r="BX10"/>
  <c r="BV10"/>
  <c r="BX9"/>
  <c r="BV9"/>
  <c r="BW8"/>
  <c r="BX8"/>
  <c r="BV8"/>
  <c r="BT10"/>
  <c r="BU10"/>
  <c r="BS10"/>
  <c r="BT9"/>
  <c r="BU9"/>
  <c r="BS9"/>
  <c r="BT8"/>
  <c r="BU8"/>
  <c r="BS8"/>
  <c r="BQ9"/>
  <c r="BP9"/>
  <c r="BR9"/>
  <c r="BQ8"/>
  <c r="BP8"/>
  <c r="BR8"/>
  <c r="CA4"/>
  <c r="BZ4"/>
  <c r="BY4"/>
  <c r="CA3"/>
  <c r="BZ3"/>
  <c r="BY3"/>
  <c r="BW5"/>
  <c r="BX5"/>
  <c r="BV5"/>
  <c r="BW4"/>
  <c r="BX4"/>
  <c r="BV4"/>
  <c r="BW3"/>
  <c r="BX3"/>
  <c r="BV3"/>
  <c r="BU5"/>
  <c r="BT5"/>
  <c r="BS5"/>
  <c r="BU4"/>
  <c r="BT4"/>
  <c r="BS4"/>
  <c r="BU3"/>
  <c r="BT3"/>
  <c r="BS3"/>
  <c r="BQ4"/>
  <c r="BP4"/>
  <c r="BR4"/>
  <c r="BQ3"/>
  <c r="BP3"/>
  <c r="BR3"/>
  <c r="BD36"/>
  <c r="BC36"/>
  <c r="BB36"/>
  <c r="BD35"/>
  <c r="BC35"/>
  <c r="BB35"/>
  <c r="AZ36"/>
  <c r="BA36"/>
  <c r="AY36"/>
  <c r="AZ35"/>
  <c r="BA35"/>
  <c r="AY35"/>
  <c r="AW36"/>
  <c r="AX36"/>
  <c r="AV36"/>
  <c r="AW35"/>
  <c r="AX35"/>
  <c r="AV35"/>
  <c r="AT36"/>
  <c r="AS36"/>
  <c r="AU36"/>
  <c r="AT35"/>
  <c r="AS35"/>
  <c r="AU35"/>
  <c r="BA32"/>
  <c r="AY32"/>
  <c r="AW32"/>
  <c r="AX32"/>
  <c r="AV32"/>
  <c r="BD29"/>
  <c r="BC29"/>
  <c r="BB29"/>
  <c r="BD28"/>
  <c r="BC28"/>
  <c r="BB28"/>
  <c r="AZ28"/>
  <c r="BA28"/>
  <c r="AY28"/>
  <c r="AW28"/>
  <c r="AX28"/>
  <c r="AV28"/>
  <c r="AT29"/>
  <c r="AS29"/>
  <c r="AU29"/>
  <c r="AT28"/>
  <c r="AS28"/>
  <c r="AU28"/>
  <c r="BD25"/>
  <c r="BC25"/>
  <c r="BB25"/>
  <c r="AZ25"/>
  <c r="BA25"/>
  <c r="AY25"/>
  <c r="AW25"/>
  <c r="AX25"/>
  <c r="AV25"/>
  <c r="AT25"/>
  <c r="AS25"/>
  <c r="AU25"/>
  <c r="BD21"/>
  <c r="BC21"/>
  <c r="BB21"/>
  <c r="BD20"/>
  <c r="BC20"/>
  <c r="BB20"/>
  <c r="AZ22"/>
  <c r="BA22"/>
  <c r="AY22"/>
  <c r="AZ21"/>
  <c r="BA21"/>
  <c r="AY21"/>
  <c r="AZ20"/>
  <c r="BA20"/>
  <c r="AY20"/>
  <c r="AW22"/>
  <c r="AX22"/>
  <c r="AV22"/>
  <c r="AW21"/>
  <c r="AX21"/>
  <c r="AV21"/>
  <c r="AW20"/>
  <c r="AX20"/>
  <c r="AV20"/>
  <c r="AT21"/>
  <c r="AS21"/>
  <c r="AU21"/>
  <c r="AT20"/>
  <c r="AS20"/>
  <c r="AU20"/>
  <c r="AZ17"/>
  <c r="BA17"/>
  <c r="AY17"/>
  <c r="AW17"/>
  <c r="AX17"/>
  <c r="AV17"/>
  <c r="BD14"/>
  <c r="BC14"/>
  <c r="BB14"/>
  <c r="BD13"/>
  <c r="BC13"/>
  <c r="BB13"/>
  <c r="AZ14"/>
  <c r="AZ13"/>
  <c r="BA13"/>
  <c r="AY13"/>
  <c r="AW13"/>
  <c r="AX13"/>
  <c r="AV13"/>
  <c r="AT14"/>
  <c r="AS14"/>
  <c r="AU14"/>
  <c r="AT13"/>
  <c r="AS13"/>
  <c r="AU13"/>
  <c r="BD9"/>
  <c r="BC9"/>
  <c r="BB9"/>
  <c r="BD8"/>
  <c r="BC8"/>
  <c r="BB8"/>
  <c r="AZ10"/>
  <c r="AZ9"/>
  <c r="BA10"/>
  <c r="AY10"/>
  <c r="BA9"/>
  <c r="AY9"/>
  <c r="AZ8"/>
  <c r="BA8"/>
  <c r="AY8"/>
  <c r="AW10"/>
  <c r="AX10"/>
  <c r="AV10"/>
  <c r="AW9"/>
  <c r="AX9"/>
  <c r="AV9"/>
  <c r="AW8"/>
  <c r="AX8"/>
  <c r="AV8"/>
  <c r="AT9"/>
  <c r="AS9"/>
  <c r="AU9"/>
  <c r="AT8"/>
  <c r="AS8"/>
  <c r="AU8"/>
  <c r="BD4"/>
  <c r="BC4"/>
  <c r="BB4"/>
  <c r="BD3"/>
  <c r="BC3"/>
  <c r="BB3"/>
  <c r="AZ5"/>
  <c r="BA5"/>
  <c r="AY5"/>
  <c r="AZ4"/>
  <c r="BA4"/>
  <c r="AY4"/>
  <c r="AZ3"/>
  <c r="BA3"/>
  <c r="AY3"/>
  <c r="AX5"/>
  <c r="AW5"/>
  <c r="AV5"/>
  <c r="AX4"/>
  <c r="AW4"/>
  <c r="AV4"/>
  <c r="AX3"/>
  <c r="AW3"/>
  <c r="AV3"/>
  <c r="AT4"/>
  <c r="AS4"/>
  <c r="AU4"/>
  <c r="AT3"/>
  <c r="AS3"/>
  <c r="AU3"/>
  <c r="P10" i="2"/>
  <c r="P9"/>
  <c r="P8"/>
  <c r="P7"/>
  <c r="P6"/>
  <c r="P5"/>
  <c r="P4"/>
  <c r="AC5" i="4"/>
  <c r="AC3" s="1"/>
  <c r="Y3"/>
  <c r="U10"/>
  <c r="U9"/>
  <c r="U8"/>
  <c r="U7"/>
  <c r="U6"/>
  <c r="U5"/>
  <c r="U4"/>
  <c r="AE9"/>
  <c r="AE7"/>
  <c r="BJ5"/>
  <c r="BI11"/>
  <c r="BI10"/>
  <c r="BI9"/>
  <c r="BI8"/>
  <c r="BI7"/>
  <c r="BI6"/>
  <c r="BI5"/>
  <c r="BI4"/>
  <c r="BI3"/>
  <c r="BH69"/>
  <c r="BH68"/>
  <c r="BH67"/>
  <c r="BH66"/>
  <c r="BH65"/>
  <c r="BH64"/>
  <c r="BH63"/>
  <c r="BH62"/>
  <c r="BH61"/>
  <c r="BH60"/>
  <c r="BH59"/>
  <c r="BH58"/>
  <c r="BH57"/>
  <c r="BH56"/>
  <c r="BH55"/>
  <c r="BH54"/>
  <c r="BH53"/>
  <c r="BH52"/>
  <c r="BH51"/>
  <c r="BH50"/>
  <c r="BH49"/>
  <c r="BH48"/>
  <c r="BH47"/>
  <c r="BH46"/>
  <c r="BH45"/>
  <c r="BH44"/>
  <c r="BH43"/>
  <c r="BH42"/>
  <c r="BH41"/>
  <c r="BH40"/>
  <c r="BH39"/>
  <c r="BH38"/>
  <c r="BH37"/>
  <c r="BH36"/>
  <c r="BH35"/>
  <c r="BH34"/>
  <c r="BH33"/>
  <c r="BH32"/>
  <c r="BH31"/>
  <c r="BH30"/>
  <c r="BH29"/>
  <c r="BH28"/>
  <c r="BH27"/>
  <c r="BH26"/>
  <c r="BH25"/>
  <c r="BH24"/>
  <c r="BH23"/>
  <c r="BH22"/>
  <c r="BH21"/>
  <c r="BH20"/>
  <c r="BH19"/>
  <c r="BH18"/>
  <c r="BH17"/>
  <c r="BH16"/>
  <c r="BH15"/>
  <c r="BH14"/>
  <c r="BH13"/>
  <c r="BH12"/>
  <c r="BH11"/>
  <c r="BH10"/>
  <c r="BH9"/>
  <c r="BH8"/>
  <c r="BH7"/>
  <c r="BH6"/>
  <c r="BH5"/>
  <c r="BH4"/>
  <c r="BH3"/>
  <c r="AB110"/>
  <c r="AB106"/>
  <c r="AB102"/>
  <c r="AB94"/>
  <c r="AB86"/>
  <c r="AB82"/>
  <c r="AB76"/>
  <c r="AB72"/>
  <c r="AB64"/>
  <c r="AB60"/>
  <c r="AB56"/>
  <c r="AB48"/>
  <c r="AB40"/>
  <c r="AB36"/>
  <c r="AB28"/>
  <c r="AB24"/>
  <c r="AB20"/>
  <c r="AB12"/>
  <c r="AB8"/>
  <c r="AB4"/>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3"/>
  <c r="Q302"/>
  <c r="Q301"/>
  <c r="Q300"/>
  <c r="Q299"/>
  <c r="Q298"/>
  <c r="Q297"/>
  <c r="Q296"/>
  <c r="Q295"/>
  <c r="Q294"/>
  <c r="Q293"/>
  <c r="Q292"/>
  <c r="Q291"/>
  <c r="Q290"/>
  <c r="Q289"/>
  <c r="Q288"/>
  <c r="Q287"/>
  <c r="Q286"/>
  <c r="Q285"/>
  <c r="Q284"/>
  <c r="Q283"/>
  <c r="Q282"/>
  <c r="Q281"/>
  <c r="Q280"/>
  <c r="Q279"/>
  <c r="Q278"/>
  <c r="Q277"/>
  <c r="Q276"/>
  <c r="Q275"/>
  <c r="Q274"/>
  <c r="Q273"/>
  <c r="Q272"/>
  <c r="Q271"/>
  <c r="Q270"/>
  <c r="Q269"/>
  <c r="Q268"/>
  <c r="Q267"/>
  <c r="Q266"/>
  <c r="Q265"/>
  <c r="Q264"/>
  <c r="Q263"/>
  <c r="Q262"/>
  <c r="Q261"/>
  <c r="Q260"/>
  <c r="Q259"/>
  <c r="Q258"/>
  <c r="Q257"/>
  <c r="Q256"/>
  <c r="Q255"/>
  <c r="Q254"/>
  <c r="Q253"/>
  <c r="Q252"/>
  <c r="Q251"/>
  <c r="Q250"/>
  <c r="Q249"/>
  <c r="Q248"/>
  <c r="Q247"/>
  <c r="Q246"/>
  <c r="Q245"/>
  <c r="Q244"/>
  <c r="Q243"/>
  <c r="Q242"/>
  <c r="Q241"/>
  <c r="Q240"/>
  <c r="Q239"/>
  <c r="Q238"/>
  <c r="Q237"/>
  <c r="Q236"/>
  <c r="Q235"/>
  <c r="Q234"/>
  <c r="Q233"/>
  <c r="Q232"/>
  <c r="Q231"/>
  <c r="Q230"/>
  <c r="Q229"/>
  <c r="Q228"/>
  <c r="Q227"/>
  <c r="Q226"/>
  <c r="Q225"/>
  <c r="Q224"/>
  <c r="Q223"/>
  <c r="Q222"/>
  <c r="Q221"/>
  <c r="Q220"/>
  <c r="Q219"/>
  <c r="Q218"/>
  <c r="Q217"/>
  <c r="Q216"/>
  <c r="Q215"/>
  <c r="Q214"/>
  <c r="Q213"/>
  <c r="Q212"/>
  <c r="Q211"/>
  <c r="Q210"/>
  <c r="Q209"/>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AK7"/>
  <c r="AK6"/>
  <c r="AK5"/>
  <c r="AK4"/>
  <c r="AK3"/>
  <c r="AI8"/>
  <c r="AI7"/>
  <c r="AI6"/>
  <c r="AI5"/>
  <c r="AI4"/>
  <c r="AJ4" s="1"/>
  <c r="AI3"/>
  <c r="AJ3" s="1"/>
  <c r="DV5" i="2"/>
  <c r="DU5"/>
  <c r="DS5"/>
  <c r="DR5"/>
  <c r="DP5"/>
  <c r="DO5"/>
  <c r="DM5"/>
  <c r="DL5"/>
  <c r="DV4"/>
  <c r="DU4"/>
  <c r="DS4"/>
  <c r="DR4"/>
  <c r="DP4"/>
  <c r="DO4"/>
  <c r="DM4"/>
  <c r="DL4"/>
  <c r="DV3"/>
  <c r="DU3"/>
  <c r="DS3"/>
  <c r="DR3"/>
  <c r="DP3"/>
  <c r="DO3"/>
  <c r="DM3"/>
  <c r="DL3"/>
  <c r="DI5"/>
  <c r="DH5"/>
  <c r="DF5"/>
  <c r="DE5"/>
  <c r="DC5"/>
  <c r="DB5"/>
  <c r="CZ5"/>
  <c r="CY5"/>
  <c r="DI4"/>
  <c r="DH4"/>
  <c r="DF4"/>
  <c r="DE4"/>
  <c r="DC4"/>
  <c r="DB4"/>
  <c r="CZ4"/>
  <c r="CY4"/>
  <c r="DI3"/>
  <c r="DH3"/>
  <c r="DF3"/>
  <c r="DE3"/>
  <c r="DC3"/>
  <c r="DB3"/>
  <c r="CZ3"/>
  <c r="CY3"/>
  <c r="EA36" i="3"/>
  <c r="DZ36"/>
  <c r="DY36"/>
  <c r="EA35"/>
  <c r="DZ35"/>
  <c r="DY35"/>
  <c r="EA32"/>
  <c r="DZ32"/>
  <c r="DY32"/>
  <c r="EA29"/>
  <c r="DZ29"/>
  <c r="DY29"/>
  <c r="EA28"/>
  <c r="DZ28"/>
  <c r="DY28"/>
  <c r="EA26"/>
  <c r="DZ26"/>
  <c r="DY26"/>
  <c r="EA25"/>
  <c r="DZ25"/>
  <c r="DY25"/>
  <c r="EA22"/>
  <c r="DZ22"/>
  <c r="DY22"/>
  <c r="EA21"/>
  <c r="DZ21"/>
  <c r="DY21"/>
  <c r="EA20"/>
  <c r="DZ20"/>
  <c r="DY20"/>
  <c r="EA17"/>
  <c r="DZ17"/>
  <c r="DY17"/>
  <c r="EA14"/>
  <c r="DZ14"/>
  <c r="DY14"/>
  <c r="EA13"/>
  <c r="DZ13"/>
  <c r="DY13"/>
  <c r="EA10"/>
  <c r="DZ10"/>
  <c r="DY10"/>
  <c r="EA9"/>
  <c r="DZ9"/>
  <c r="DY9"/>
  <c r="EA8"/>
  <c r="DZ8"/>
  <c r="DY8"/>
  <c r="EA5"/>
  <c r="DZ5"/>
  <c r="DY5"/>
  <c r="EA4"/>
  <c r="DZ4"/>
  <c r="DY4"/>
  <c r="EA3"/>
  <c r="CV5" i="2" s="1"/>
  <c r="DZ3" i="3"/>
  <c r="DY3"/>
  <c r="DX37"/>
  <c r="DW37"/>
  <c r="DV37"/>
  <c r="DX36"/>
  <c r="DW36"/>
  <c r="DV36"/>
  <c r="DX35"/>
  <c r="DW35"/>
  <c r="DV35"/>
  <c r="DX32"/>
  <c r="DW32"/>
  <c r="DV32"/>
  <c r="DX29"/>
  <c r="DW29"/>
  <c r="DV29"/>
  <c r="DX28"/>
  <c r="DW28"/>
  <c r="DV28"/>
  <c r="DX25"/>
  <c r="DW25"/>
  <c r="DV25"/>
  <c r="DX22"/>
  <c r="DW22"/>
  <c r="DV22"/>
  <c r="DX21"/>
  <c r="DW21"/>
  <c r="DV21"/>
  <c r="DX20"/>
  <c r="DW20"/>
  <c r="DV20"/>
  <c r="DX17"/>
  <c r="DW17"/>
  <c r="DV17"/>
  <c r="DX14"/>
  <c r="DW14"/>
  <c r="DV14"/>
  <c r="DX13"/>
  <c r="DW13"/>
  <c r="DV13"/>
  <c r="DX10"/>
  <c r="DW10"/>
  <c r="DV10"/>
  <c r="DX9"/>
  <c r="DW9"/>
  <c r="DV9"/>
  <c r="DX8"/>
  <c r="DW8"/>
  <c r="DV8"/>
  <c r="DX5"/>
  <c r="DW5"/>
  <c r="DV5"/>
  <c r="DX4"/>
  <c r="DW4"/>
  <c r="DV4"/>
  <c r="DX3"/>
  <c r="DW3"/>
  <c r="DV3"/>
  <c r="DU37"/>
  <c r="DT37"/>
  <c r="DS37"/>
  <c r="DU36"/>
  <c r="DT36"/>
  <c r="DS36"/>
  <c r="DU35"/>
  <c r="DT35"/>
  <c r="DS35"/>
  <c r="DU33"/>
  <c r="DT33"/>
  <c r="DS33"/>
  <c r="DU32"/>
  <c r="DT32"/>
  <c r="DS32"/>
  <c r="DU29"/>
  <c r="DT29"/>
  <c r="DS29"/>
  <c r="DU28"/>
  <c r="DT28"/>
  <c r="DS28"/>
  <c r="DU26"/>
  <c r="DT26"/>
  <c r="DS26"/>
  <c r="DU25"/>
  <c r="DT25"/>
  <c r="DS25"/>
  <c r="DU23"/>
  <c r="DT23"/>
  <c r="DS23"/>
  <c r="DU22"/>
  <c r="DT22"/>
  <c r="DS22"/>
  <c r="DU21"/>
  <c r="DT21"/>
  <c r="DS21"/>
  <c r="DU20"/>
  <c r="DT20"/>
  <c r="DS20"/>
  <c r="DU18"/>
  <c r="DT18"/>
  <c r="DS18"/>
  <c r="DU17"/>
  <c r="DT17"/>
  <c r="DS17"/>
  <c r="DU14"/>
  <c r="DT14"/>
  <c r="DS14"/>
  <c r="DU13"/>
  <c r="DT13"/>
  <c r="DS13"/>
  <c r="DU11"/>
  <c r="DT11"/>
  <c r="DS11"/>
  <c r="DU10"/>
  <c r="DT10"/>
  <c r="DS10"/>
  <c r="DU9"/>
  <c r="DT9"/>
  <c r="DS9"/>
  <c r="DU8"/>
  <c r="DT8"/>
  <c r="DS8"/>
  <c r="DU6"/>
  <c r="DT6"/>
  <c r="DS6"/>
  <c r="DU5"/>
  <c r="DT5"/>
  <c r="DS5"/>
  <c r="DU4"/>
  <c r="DT4"/>
  <c r="DS4"/>
  <c r="DU3"/>
  <c r="DT3"/>
  <c r="DS3"/>
  <c r="DR37"/>
  <c r="DQ37"/>
  <c r="DP37"/>
  <c r="DR36"/>
  <c r="DQ36"/>
  <c r="DP36"/>
  <c r="DR35"/>
  <c r="DQ35"/>
  <c r="DP35"/>
  <c r="DR32"/>
  <c r="DQ32"/>
  <c r="DP32"/>
  <c r="DR30"/>
  <c r="DQ30"/>
  <c r="DP30"/>
  <c r="DR29"/>
  <c r="DQ29"/>
  <c r="DP29"/>
  <c r="DR28"/>
  <c r="DQ28"/>
  <c r="DP28"/>
  <c r="DR26"/>
  <c r="DQ26"/>
  <c r="DP26"/>
  <c r="DR25"/>
  <c r="DQ25"/>
  <c r="DP25"/>
  <c r="DR22"/>
  <c r="DQ22"/>
  <c r="DP22"/>
  <c r="DR21"/>
  <c r="DQ21"/>
  <c r="DP21"/>
  <c r="DR20"/>
  <c r="DQ20"/>
  <c r="DP20"/>
  <c r="DR17"/>
  <c r="DQ17"/>
  <c r="DP17"/>
  <c r="DR15"/>
  <c r="DQ15"/>
  <c r="DP15"/>
  <c r="DR14"/>
  <c r="DQ14"/>
  <c r="DP14"/>
  <c r="DR13"/>
  <c r="DQ13"/>
  <c r="DP13"/>
  <c r="DR10"/>
  <c r="DQ10"/>
  <c r="DP10"/>
  <c r="DR9"/>
  <c r="DQ9"/>
  <c r="DP9"/>
  <c r="DR8"/>
  <c r="DQ8"/>
  <c r="DP8"/>
  <c r="DR5"/>
  <c r="DQ5"/>
  <c r="DP5"/>
  <c r="DR4"/>
  <c r="DQ4"/>
  <c r="DP4"/>
  <c r="DR3"/>
  <c r="DQ3"/>
  <c r="DP3"/>
  <c r="CL3" i="2" s="1"/>
  <c r="DN36" i="3"/>
  <c r="DM36"/>
  <c r="DL36"/>
  <c r="DN35"/>
  <c r="DM35"/>
  <c r="DL35"/>
  <c r="DN29"/>
  <c r="DM29"/>
  <c r="DL29"/>
  <c r="DN28"/>
  <c r="DM28"/>
  <c r="DL28"/>
  <c r="DN25"/>
  <c r="DM25"/>
  <c r="DL25"/>
  <c r="DN21"/>
  <c r="DM21"/>
  <c r="DL21"/>
  <c r="DN20"/>
  <c r="DM20"/>
  <c r="DL20"/>
  <c r="DN14"/>
  <c r="DM14"/>
  <c r="DL14"/>
  <c r="DN13"/>
  <c r="DM13"/>
  <c r="DL13"/>
  <c r="DN9"/>
  <c r="DM9"/>
  <c r="DL9"/>
  <c r="DN8"/>
  <c r="DM8"/>
  <c r="DL8"/>
  <c r="DN4"/>
  <c r="DM4"/>
  <c r="DL4"/>
  <c r="DN3"/>
  <c r="DM3"/>
  <c r="DL3"/>
  <c r="DK36"/>
  <c r="DJ36"/>
  <c r="DI36"/>
  <c r="DK35"/>
  <c r="DJ35"/>
  <c r="DI35"/>
  <c r="DK32"/>
  <c r="DJ32"/>
  <c r="DI32"/>
  <c r="DK28"/>
  <c r="DJ28"/>
  <c r="DI28"/>
  <c r="DK25"/>
  <c r="DJ25"/>
  <c r="DI25"/>
  <c r="DK22"/>
  <c r="DJ22"/>
  <c r="DI22"/>
  <c r="DK21"/>
  <c r="DJ21"/>
  <c r="DI21"/>
  <c r="DK20"/>
  <c r="DJ20"/>
  <c r="DI20"/>
  <c r="DK17"/>
  <c r="DJ17"/>
  <c r="DI17"/>
  <c r="DK13"/>
  <c r="DJ13"/>
  <c r="DI13"/>
  <c r="DK10"/>
  <c r="DJ10"/>
  <c r="DI10"/>
  <c r="DK9"/>
  <c r="DJ9"/>
  <c r="DI9"/>
  <c r="DK8"/>
  <c r="DJ8"/>
  <c r="DI8"/>
  <c r="DK5"/>
  <c r="DJ5"/>
  <c r="DI5"/>
  <c r="DK4"/>
  <c r="DJ4"/>
  <c r="DI4"/>
  <c r="DK3"/>
  <c r="DJ3"/>
  <c r="DI3"/>
  <c r="DH36"/>
  <c r="DG36"/>
  <c r="DF36"/>
  <c r="DH35"/>
  <c r="DG35"/>
  <c r="DF35"/>
  <c r="DH32"/>
  <c r="DG32"/>
  <c r="DF32"/>
  <c r="DH28"/>
  <c r="DG28"/>
  <c r="DF28"/>
  <c r="DH25"/>
  <c r="DG25"/>
  <c r="DF25"/>
  <c r="DH22"/>
  <c r="DG22"/>
  <c r="DF22"/>
  <c r="DH21"/>
  <c r="DG21"/>
  <c r="DF21"/>
  <c r="DH20"/>
  <c r="DG20"/>
  <c r="DF20"/>
  <c r="DH17"/>
  <c r="DG17"/>
  <c r="DF17"/>
  <c r="DH13"/>
  <c r="DG13"/>
  <c r="DF13"/>
  <c r="DH10"/>
  <c r="DG10"/>
  <c r="DF10"/>
  <c r="DH9"/>
  <c r="DG9"/>
  <c r="DF9"/>
  <c r="DH8"/>
  <c r="DG8"/>
  <c r="DF8"/>
  <c r="DH5"/>
  <c r="DG5"/>
  <c r="DF5"/>
  <c r="DH4"/>
  <c r="DG4"/>
  <c r="DF4"/>
  <c r="DH3"/>
  <c r="DG3"/>
  <c r="DF3"/>
  <c r="DE36"/>
  <c r="DD36"/>
  <c r="DC36"/>
  <c r="DE35"/>
  <c r="DD35"/>
  <c r="DC35"/>
  <c r="DE29"/>
  <c r="DD29"/>
  <c r="DC29"/>
  <c r="DE28"/>
  <c r="DD28"/>
  <c r="DC28"/>
  <c r="DE25"/>
  <c r="DD25"/>
  <c r="DC25"/>
  <c r="DE21"/>
  <c r="DD21"/>
  <c r="DC21"/>
  <c r="DE20"/>
  <c r="DD20"/>
  <c r="DC20"/>
  <c r="DE14"/>
  <c r="DD14"/>
  <c r="DC14"/>
  <c r="DE13"/>
  <c r="DD13"/>
  <c r="DC13"/>
  <c r="DE9"/>
  <c r="DD9"/>
  <c r="DC9"/>
  <c r="DE8"/>
  <c r="DD8"/>
  <c r="DC8"/>
  <c r="DE4"/>
  <c r="DD4"/>
  <c r="DC4"/>
  <c r="DE3"/>
  <c r="DD3"/>
  <c r="DC3"/>
  <c r="BD36"/>
  <c r="AY36"/>
  <c r="BD35"/>
  <c r="AY35"/>
  <c r="BD29"/>
  <c r="AY29"/>
  <c r="BD28"/>
  <c r="AY28"/>
  <c r="BD25"/>
  <c r="AY25"/>
  <c r="BD21"/>
  <c r="AY21"/>
  <c r="BD20"/>
  <c r="AY20"/>
  <c r="BD14"/>
  <c r="AY14"/>
  <c r="BD13"/>
  <c r="AY13"/>
  <c r="BD9"/>
  <c r="AY9"/>
  <c r="BD8"/>
  <c r="AY8"/>
  <c r="BD4"/>
  <c r="AY4"/>
  <c r="BD3"/>
  <c r="BH12" i="2" s="1"/>
  <c r="AY3" i="3"/>
  <c r="BC36"/>
  <c r="AX36"/>
  <c r="BC35"/>
  <c r="AX35"/>
  <c r="BC32"/>
  <c r="AX32"/>
  <c r="BC28"/>
  <c r="AX28"/>
  <c r="BC25"/>
  <c r="AX25"/>
  <c r="BC22"/>
  <c r="AX22"/>
  <c r="BC21"/>
  <c r="AX21"/>
  <c r="BC20"/>
  <c r="AX20"/>
  <c r="BC17"/>
  <c r="AX17"/>
  <c r="BC13"/>
  <c r="AX13"/>
  <c r="BC10"/>
  <c r="AX10"/>
  <c r="BC9"/>
  <c r="AX9"/>
  <c r="BC8"/>
  <c r="AX8"/>
  <c r="BC5"/>
  <c r="AX5"/>
  <c r="BC4"/>
  <c r="AX4"/>
  <c r="BE11" i="2" s="1"/>
  <c r="BC3" i="3"/>
  <c r="AX3"/>
  <c r="BB36"/>
  <c r="AW36"/>
  <c r="BB35"/>
  <c r="AW35"/>
  <c r="BB32"/>
  <c r="AW32"/>
  <c r="BB28"/>
  <c r="AW28"/>
  <c r="BB25"/>
  <c r="AW25"/>
  <c r="BB22"/>
  <c r="AW22"/>
  <c r="BB21"/>
  <c r="AW21"/>
  <c r="BB20"/>
  <c r="AW20"/>
  <c r="BB17"/>
  <c r="AW17"/>
  <c r="BB13"/>
  <c r="AW13"/>
  <c r="BB10"/>
  <c r="AW10"/>
  <c r="BB9"/>
  <c r="AW9"/>
  <c r="BB8"/>
  <c r="AW8"/>
  <c r="BB5"/>
  <c r="AW5"/>
  <c r="BB4"/>
  <c r="AW4"/>
  <c r="BB3"/>
  <c r="BC12" i="2" s="1"/>
  <c r="AW3" i="3"/>
  <c r="BA36"/>
  <c r="AV36"/>
  <c r="BA35"/>
  <c r="AV35"/>
  <c r="BA29"/>
  <c r="AV29"/>
  <c r="BA28"/>
  <c r="AV28"/>
  <c r="BA25"/>
  <c r="AV25"/>
  <c r="BA21"/>
  <c r="AV21"/>
  <c r="BA20"/>
  <c r="AV20"/>
  <c r="BA14"/>
  <c r="AV14"/>
  <c r="BA13"/>
  <c r="AV13"/>
  <c r="BA9"/>
  <c r="AV9"/>
  <c r="BA8"/>
  <c r="AV8"/>
  <c r="BA4"/>
  <c r="AY12" i="2" s="1"/>
  <c r="AV4" i="3"/>
  <c r="BA3"/>
  <c r="AV3"/>
  <c r="AM36"/>
  <c r="AM35"/>
  <c r="AM29"/>
  <c r="AM28"/>
  <c r="AM25"/>
  <c r="AM21"/>
  <c r="AM20"/>
  <c r="AM14"/>
  <c r="AM13"/>
  <c r="AM9"/>
  <c r="AM8"/>
  <c r="AM4"/>
  <c r="AM3"/>
  <c r="BI9" i="2" s="1"/>
  <c r="AL36" i="3"/>
  <c r="AL35"/>
  <c r="AL32"/>
  <c r="AL28"/>
  <c r="AL25"/>
  <c r="AL22"/>
  <c r="AL21"/>
  <c r="AL20"/>
  <c r="AL17"/>
  <c r="AL13"/>
  <c r="AL10"/>
  <c r="AL9"/>
  <c r="AL8"/>
  <c r="AL5"/>
  <c r="AL4"/>
  <c r="AL3"/>
  <c r="BE9" i="2" s="1"/>
  <c r="AK36" i="3"/>
  <c r="AK35"/>
  <c r="AK32"/>
  <c r="AK28"/>
  <c r="AK25"/>
  <c r="AK22"/>
  <c r="AK21"/>
  <c r="AK20"/>
  <c r="AK17"/>
  <c r="AK13"/>
  <c r="AK10"/>
  <c r="AK9"/>
  <c r="AK8"/>
  <c r="AK5"/>
  <c r="AK4"/>
  <c r="AK3"/>
  <c r="BB9" i="2" s="1"/>
  <c r="AJ36" i="3"/>
  <c r="AJ35"/>
  <c r="AJ29"/>
  <c r="AJ28"/>
  <c r="AJ25"/>
  <c r="AJ21"/>
  <c r="AJ20"/>
  <c r="AJ14"/>
  <c r="AJ13"/>
  <c r="AJ9"/>
  <c r="AJ8"/>
  <c r="AJ4"/>
  <c r="AJ3"/>
  <c r="X36"/>
  <c r="X35"/>
  <c r="X29"/>
  <c r="X28"/>
  <c r="X25"/>
  <c r="X21"/>
  <c r="X20"/>
  <c r="X14"/>
  <c r="X13"/>
  <c r="X9"/>
  <c r="X8"/>
  <c r="X4"/>
  <c r="X3"/>
  <c r="W36"/>
  <c r="W35"/>
  <c r="W32"/>
  <c r="W28"/>
  <c r="W25"/>
  <c r="W22"/>
  <c r="W21"/>
  <c r="W20"/>
  <c r="W17"/>
  <c r="W13"/>
  <c r="W10"/>
  <c r="W9"/>
  <c r="W8"/>
  <c r="W5"/>
  <c r="W4"/>
  <c r="W3"/>
  <c r="V36"/>
  <c r="V35"/>
  <c r="V32"/>
  <c r="V28"/>
  <c r="V25"/>
  <c r="V22"/>
  <c r="V21"/>
  <c r="V20"/>
  <c r="V17"/>
  <c r="V13"/>
  <c r="V10"/>
  <c r="V9"/>
  <c r="V8"/>
  <c r="V5"/>
  <c r="BB7" i="2" s="1"/>
  <c r="V4" i="3"/>
  <c r="V3"/>
  <c r="AP3" s="1"/>
  <c r="U36"/>
  <c r="U35"/>
  <c r="U29"/>
  <c r="U28"/>
  <c r="U25"/>
  <c r="U21"/>
  <c r="U20"/>
  <c r="U14"/>
  <c r="U13"/>
  <c r="U9"/>
  <c r="U8"/>
  <c r="U4"/>
  <c r="U3"/>
  <c r="S36"/>
  <c r="S35"/>
  <c r="S32"/>
  <c r="S29"/>
  <c r="S28"/>
  <c r="S26"/>
  <c r="S25"/>
  <c r="S22"/>
  <c r="S21"/>
  <c r="S20"/>
  <c r="S17"/>
  <c r="S14"/>
  <c r="S13"/>
  <c r="S10"/>
  <c r="S9"/>
  <c r="S8"/>
  <c r="S5"/>
  <c r="S4"/>
  <c r="S3"/>
  <c r="R37"/>
  <c r="R36"/>
  <c r="R35"/>
  <c r="R32"/>
  <c r="R29"/>
  <c r="R28"/>
  <c r="R25"/>
  <c r="R22"/>
  <c r="R21"/>
  <c r="R20"/>
  <c r="R17"/>
  <c r="R14"/>
  <c r="R13"/>
  <c r="R10"/>
  <c r="R9"/>
  <c r="R8"/>
  <c r="R5"/>
  <c r="R4"/>
  <c r="R3"/>
  <c r="Q37"/>
  <c r="Q36"/>
  <c r="Q35"/>
  <c r="Q33"/>
  <c r="Q32"/>
  <c r="Q29"/>
  <c r="Q28"/>
  <c r="Q26"/>
  <c r="Q25"/>
  <c r="Q23"/>
  <c r="Q22"/>
  <c r="Q21"/>
  <c r="Q20"/>
  <c r="Q18"/>
  <c r="Q17"/>
  <c r="Q14"/>
  <c r="Q13"/>
  <c r="Q11"/>
  <c r="Q10"/>
  <c r="Q9"/>
  <c r="Q8"/>
  <c r="Q6"/>
  <c r="Q5"/>
  <c r="Q4"/>
  <c r="Q3"/>
  <c r="P37"/>
  <c r="P36"/>
  <c r="P35"/>
  <c r="P32"/>
  <c r="P30"/>
  <c r="P29"/>
  <c r="P28"/>
  <c r="P26"/>
  <c r="P25"/>
  <c r="P22"/>
  <c r="P21"/>
  <c r="P20"/>
  <c r="P17"/>
  <c r="P15"/>
  <c r="P14"/>
  <c r="P13"/>
  <c r="P10"/>
  <c r="P9"/>
  <c r="AY6" i="2" s="1"/>
  <c r="P8" i="3"/>
  <c r="P5"/>
  <c r="P4"/>
  <c r="P3"/>
  <c r="N36"/>
  <c r="N35"/>
  <c r="N29"/>
  <c r="N28"/>
  <c r="N25"/>
  <c r="N21"/>
  <c r="N20"/>
  <c r="N14"/>
  <c r="N13"/>
  <c r="N9"/>
  <c r="N8"/>
  <c r="N4"/>
  <c r="N3"/>
  <c r="M36"/>
  <c r="M35"/>
  <c r="M32"/>
  <c r="M28"/>
  <c r="M25"/>
  <c r="M22"/>
  <c r="M21"/>
  <c r="M20"/>
  <c r="M17"/>
  <c r="M13"/>
  <c r="M10"/>
  <c r="M9"/>
  <c r="M8"/>
  <c r="M5"/>
  <c r="M4"/>
  <c r="M3"/>
  <c r="L36"/>
  <c r="L35"/>
  <c r="L32"/>
  <c r="L28"/>
  <c r="L25"/>
  <c r="L22"/>
  <c r="L21"/>
  <c r="L20"/>
  <c r="L17"/>
  <c r="L13"/>
  <c r="L10"/>
  <c r="L9"/>
  <c r="L8"/>
  <c r="L5"/>
  <c r="L4"/>
  <c r="BC5" i="2" s="1"/>
  <c r="L3" i="3"/>
  <c r="K36"/>
  <c r="K35"/>
  <c r="K29"/>
  <c r="K28"/>
  <c r="K25"/>
  <c r="K21"/>
  <c r="K20"/>
  <c r="K14"/>
  <c r="K13"/>
  <c r="K9"/>
  <c r="K8"/>
  <c r="AZ5" i="2" s="1"/>
  <c r="K4" i="3"/>
  <c r="BI4" i="2"/>
  <c r="BH4"/>
  <c r="BF4"/>
  <c r="BE4"/>
  <c r="BC4"/>
  <c r="BB4"/>
  <c r="AZ4"/>
  <c r="AY4"/>
  <c r="BI3"/>
  <c r="BH3"/>
  <c r="BF3"/>
  <c r="BE3"/>
  <c r="BC3"/>
  <c r="BB3"/>
  <c r="AZ3"/>
  <c r="AY3"/>
  <c r="BP6"/>
  <c r="BQ6"/>
  <c r="BP7"/>
  <c r="BQ7"/>
  <c r="BP37" i="3"/>
  <c r="BG37"/>
  <c r="BF37"/>
  <c r="BP36"/>
  <c r="BO36"/>
  <c r="BM36"/>
  <c r="BL36"/>
  <c r="BG36"/>
  <c r="BF36"/>
  <c r="AC36"/>
  <c r="AR36" s="1"/>
  <c r="AB36"/>
  <c r="AA36"/>
  <c r="Z36"/>
  <c r="BP35"/>
  <c r="BO35"/>
  <c r="BM35"/>
  <c r="BL35"/>
  <c r="BG35"/>
  <c r="BF35"/>
  <c r="AC35"/>
  <c r="AB35"/>
  <c r="AQ35" s="1"/>
  <c r="AA35"/>
  <c r="AP35" s="1"/>
  <c r="Z35"/>
  <c r="AO35" s="1"/>
  <c r="BP32"/>
  <c r="BO32"/>
  <c r="BM32"/>
  <c r="BG32"/>
  <c r="BF32"/>
  <c r="AB32"/>
  <c r="AQ32" s="1"/>
  <c r="AA32"/>
  <c r="AP32" s="1"/>
  <c r="BP29"/>
  <c r="BO29"/>
  <c r="BL29"/>
  <c r="BG29"/>
  <c r="BF29"/>
  <c r="AC29"/>
  <c r="Z29"/>
  <c r="AO29" s="1"/>
  <c r="BP28"/>
  <c r="BO28"/>
  <c r="BM28"/>
  <c r="BL28"/>
  <c r="BG28"/>
  <c r="BF28"/>
  <c r="AC28"/>
  <c r="AR28" s="1"/>
  <c r="AB28"/>
  <c r="AQ28" s="1"/>
  <c r="AA28"/>
  <c r="AP28" s="1"/>
  <c r="Z28"/>
  <c r="AO28" s="1"/>
  <c r="BO26"/>
  <c r="BG26"/>
  <c r="BF26"/>
  <c r="BP25"/>
  <c r="BO25"/>
  <c r="BM25"/>
  <c r="BL25"/>
  <c r="BG25"/>
  <c r="BF25"/>
  <c r="AC25"/>
  <c r="AB25"/>
  <c r="AA25"/>
  <c r="Z25"/>
  <c r="BP22"/>
  <c r="BO22"/>
  <c r="BM22"/>
  <c r="BG22"/>
  <c r="BF22"/>
  <c r="AB22"/>
  <c r="AA22"/>
  <c r="BP21"/>
  <c r="BO21"/>
  <c r="BM21"/>
  <c r="BL21"/>
  <c r="BG21"/>
  <c r="BF21"/>
  <c r="AC21"/>
  <c r="AB21"/>
  <c r="AQ21" s="1"/>
  <c r="AA21"/>
  <c r="AP21" s="1"/>
  <c r="Z21"/>
  <c r="BP20"/>
  <c r="BO20"/>
  <c r="BM20"/>
  <c r="BL20"/>
  <c r="BG20"/>
  <c r="BF20"/>
  <c r="AC20"/>
  <c r="AR20" s="1"/>
  <c r="AB20"/>
  <c r="AA20"/>
  <c r="AP20" s="1"/>
  <c r="Z20"/>
  <c r="AO20" s="1"/>
  <c r="BP17"/>
  <c r="BO17"/>
  <c r="BM17"/>
  <c r="BG17"/>
  <c r="BF17"/>
  <c r="AB17"/>
  <c r="AA17"/>
  <c r="AP17" s="1"/>
  <c r="BP14"/>
  <c r="BO14"/>
  <c r="BL14"/>
  <c r="BG14"/>
  <c r="BF14"/>
  <c r="AC14"/>
  <c r="AR14" s="1"/>
  <c r="Z14"/>
  <c r="BP13"/>
  <c r="BO13"/>
  <c r="BM13"/>
  <c r="BL13"/>
  <c r="BG13"/>
  <c r="BF13"/>
  <c r="AC13"/>
  <c r="AR13" s="1"/>
  <c r="AB13"/>
  <c r="AQ13" s="1"/>
  <c r="AA13"/>
  <c r="AP13" s="1"/>
  <c r="Z13"/>
  <c r="BP10"/>
  <c r="BO10"/>
  <c r="BM10"/>
  <c r="BG10"/>
  <c r="BF10"/>
  <c r="AB10"/>
  <c r="AQ10" s="1"/>
  <c r="AA10"/>
  <c r="AP10" s="1"/>
  <c r="BP9"/>
  <c r="BO9"/>
  <c r="BM9"/>
  <c r="BL9"/>
  <c r="BG9"/>
  <c r="BF9"/>
  <c r="AC9"/>
  <c r="AR9" s="1"/>
  <c r="AB9"/>
  <c r="AA9"/>
  <c r="AP9" s="1"/>
  <c r="Z9"/>
  <c r="AO9" s="1"/>
  <c r="BP8"/>
  <c r="BO8"/>
  <c r="BM8"/>
  <c r="BL8"/>
  <c r="BG8"/>
  <c r="BF8"/>
  <c r="AC8"/>
  <c r="AB8"/>
  <c r="AQ8" s="1"/>
  <c r="AA8"/>
  <c r="AP8" s="1"/>
  <c r="Z8"/>
  <c r="BP5"/>
  <c r="BO5"/>
  <c r="BM5"/>
  <c r="BG5"/>
  <c r="BF5"/>
  <c r="AB5"/>
  <c r="AA5"/>
  <c r="BP4"/>
  <c r="BO4"/>
  <c r="BM4"/>
  <c r="BL4"/>
  <c r="BG4"/>
  <c r="BF4"/>
  <c r="AC4"/>
  <c r="AR4" s="1"/>
  <c r="AB4"/>
  <c r="AQ4" s="1"/>
  <c r="AA4"/>
  <c r="AP4" s="1"/>
  <c r="Z4"/>
  <c r="AO4" s="1"/>
  <c r="BP3"/>
  <c r="BO3"/>
  <c r="BM3"/>
  <c r="BL3"/>
  <c r="BG3"/>
  <c r="BF3"/>
  <c r="AC3"/>
  <c r="AB3"/>
  <c r="AA3"/>
  <c r="AO3"/>
  <c r="AQ5" l="1"/>
  <c r="AZ12" i="2"/>
  <c r="CV3"/>
  <c r="AR25" i="3"/>
  <c r="CF4" i="2"/>
  <c r="CS3"/>
  <c r="CU3"/>
  <c r="AO25" i="3"/>
  <c r="AR29"/>
  <c r="AR35"/>
  <c r="AP36"/>
  <c r="AY7" i="2"/>
  <c r="BY3"/>
  <c r="CB4"/>
  <c r="CE4"/>
  <c r="CI4"/>
  <c r="CL5"/>
  <c r="CO3"/>
  <c r="CR5"/>
  <c r="BE7"/>
  <c r="BC6"/>
  <c r="CH4"/>
  <c r="CU5"/>
  <c r="AO14" i="3"/>
  <c r="AQ17"/>
  <c r="AQ20"/>
  <c r="AO21"/>
  <c r="AO36"/>
  <c r="AZ7" i="2"/>
  <c r="BC9"/>
  <c r="AY11"/>
  <c r="BI11"/>
  <c r="CB3"/>
  <c r="CB5"/>
  <c r="CE3"/>
  <c r="CI3"/>
  <c r="CL4"/>
  <c r="CO4"/>
  <c r="CR4"/>
  <c r="AR8" i="3"/>
  <c r="BB5" i="2"/>
  <c r="BE5"/>
  <c r="BI5"/>
  <c r="AZ6"/>
  <c r="BC7"/>
  <c r="AG3" i="3"/>
  <c r="BH7" i="2"/>
  <c r="AZ11"/>
  <c r="BC11"/>
  <c r="CV4"/>
  <c r="CH3"/>
  <c r="CS5"/>
  <c r="AR21" i="3"/>
  <c r="AQ22"/>
  <c r="AQ25"/>
  <c r="BB6" i="2"/>
  <c r="BE6"/>
  <c r="AY9"/>
  <c r="BF12"/>
  <c r="BI12"/>
  <c r="BY5"/>
  <c r="CC3"/>
  <c r="CC5"/>
  <c r="CF3"/>
  <c r="CF5"/>
  <c r="CO5"/>
  <c r="CP4"/>
  <c r="CS4"/>
  <c r="BI6"/>
  <c r="BI7"/>
  <c r="AP5" i="3"/>
  <c r="CH5" i="2"/>
  <c r="CU4"/>
  <c r="BE8"/>
  <c r="AP22" i="3"/>
  <c r="AP25"/>
  <c r="AQ36"/>
  <c r="BF6" i="2"/>
  <c r="AZ9"/>
  <c r="BF11"/>
  <c r="BY4"/>
  <c r="CE5"/>
  <c r="CI5"/>
  <c r="AA5"/>
  <c r="AU5"/>
  <c r="X3"/>
  <c r="AB3"/>
  <c r="AE4"/>
  <c r="AG4"/>
  <c r="AS5"/>
  <c r="AA3"/>
  <c r="X5"/>
  <c r="AL5"/>
  <c r="AO5"/>
  <c r="AR5"/>
  <c r="AV3"/>
  <c r="BL4" i="4"/>
  <c r="AH3" i="2"/>
  <c r="AM4"/>
  <c r="BL3" i="4"/>
  <c r="BJ3"/>
  <c r="AE5" i="2"/>
  <c r="AG3"/>
  <c r="AL4"/>
  <c r="AV5"/>
  <c r="AA4"/>
  <c r="AE3"/>
  <c r="Y3"/>
  <c r="Y5"/>
  <c r="AB5"/>
  <c r="AL3"/>
  <c r="AP3"/>
  <c r="AR4"/>
  <c r="AV4"/>
  <c r="AP4"/>
  <c r="AR3"/>
  <c r="Y4"/>
  <c r="AD3"/>
  <c r="AG5"/>
  <c r="AD5"/>
  <c r="AD4"/>
  <c r="AU4"/>
  <c r="AU3"/>
  <c r="AP5"/>
  <c r="AS3"/>
  <c r="AE3" i="4"/>
  <c r="AJ7"/>
  <c r="AJ6"/>
  <c r="AE5"/>
  <c r="AJ5"/>
  <c r="BQ10" i="2"/>
  <c r="BF8"/>
  <c r="BQ9"/>
  <c r="BP9"/>
  <c r="AY8"/>
  <c r="BP4"/>
  <c r="BQ3"/>
  <c r="BP12"/>
  <c r="BQ4"/>
  <c r="BP3"/>
  <c r="BQ13"/>
  <c r="BI8"/>
  <c r="BB8"/>
  <c r="AZ8"/>
  <c r="BQ12"/>
  <c r="AQ3" i="3"/>
  <c r="BC8" i="2"/>
  <c r="BP13"/>
  <c r="BM3" i="4"/>
  <c r="BE12" i="2"/>
  <c r="AT7" i="3"/>
  <c r="BH8" i="2"/>
  <c r="BP10"/>
  <c r="AT5" i="3"/>
  <c r="AR3"/>
  <c r="AB4" i="2"/>
  <c r="AS4"/>
  <c r="BF5"/>
  <c r="AH3" i="3"/>
  <c r="BH11" i="2"/>
  <c r="CR3"/>
  <c r="AO13" i="3"/>
  <c r="AO8"/>
  <c r="X4" i="2"/>
  <c r="AO3"/>
  <c r="AO4"/>
  <c r="AY5"/>
  <c r="AE3" i="3"/>
  <c r="BF9" i="2"/>
  <c r="BZ3"/>
  <c r="BZ4"/>
  <c r="BZ5"/>
  <c r="CM3"/>
  <c r="CM4"/>
  <c r="CM5"/>
  <c r="AQ9" i="3"/>
  <c r="AH4" i="2"/>
  <c r="AH5"/>
  <c r="AM3"/>
  <c r="AM5"/>
  <c r="BH5"/>
  <c r="BF7"/>
  <c r="CC4"/>
  <c r="CP3"/>
  <c r="CP5"/>
  <c r="AF3" i="3"/>
  <c r="BH6" i="2"/>
  <c r="BH9"/>
  <c r="BB11"/>
  <c r="BB12"/>
  <c r="BL3" l="1"/>
  <c r="BM3"/>
  <c r="AT3" i="3"/>
</calcChain>
</file>

<file path=xl/sharedStrings.xml><?xml version="1.0" encoding="utf-8"?>
<sst xmlns="http://schemas.openxmlformats.org/spreadsheetml/2006/main" count="1262" uniqueCount="634">
  <si>
    <t>Frame</t>
  </si>
  <si>
    <t>FR.X</t>
  </si>
  <si>
    <t>FR.Y</t>
  </si>
  <si>
    <t>FL.X</t>
  </si>
  <si>
    <t>FL.Y</t>
  </si>
  <si>
    <t>RR.X</t>
  </si>
  <si>
    <t>RR.Y</t>
  </si>
  <si>
    <t>RL.X</t>
  </si>
  <si>
    <t>RL.Y</t>
  </si>
  <si>
    <t>Start/Stop.X</t>
  </si>
  <si>
    <t>Start/Stop.Y</t>
  </si>
  <si>
    <t>IC FR X</t>
  </si>
  <si>
    <t>IC FR Y</t>
  </si>
  <si>
    <t>IC FL X</t>
  </si>
  <si>
    <t>IC FL Y</t>
  </si>
  <si>
    <t>IC RR X</t>
  </si>
  <si>
    <t>IC RR Y</t>
  </si>
  <si>
    <t>IC RL X</t>
  </si>
  <si>
    <t>IC RL Y</t>
  </si>
  <si>
    <t>STOP</t>
  </si>
  <si>
    <t>FR StrideLen(cm)</t>
  </si>
  <si>
    <t>FL StrideLen(cm)</t>
  </si>
  <si>
    <t>RR StrideLen(cm)</t>
  </si>
  <si>
    <t>RL StrideLen(cm)</t>
  </si>
  <si>
    <t>Front Trk Width(cm)</t>
  </si>
  <si>
    <t>Rear Trk Width(cm)</t>
  </si>
  <si>
    <t>Track Width</t>
  </si>
  <si>
    <t>AVG</t>
  </si>
  <si>
    <t>SD</t>
  </si>
  <si>
    <t>Front (cm)</t>
  </si>
  <si>
    <t>Rear (cm)</t>
  </si>
  <si>
    <t>Front Lat Move(cm)</t>
  </si>
  <si>
    <t>Rear Lat Move(cm)</t>
  </si>
  <si>
    <t>Lateral Movement</t>
  </si>
  <si>
    <t>Right Ft Base(cm)</t>
  </si>
  <si>
    <t>Left Ft Base(cm)</t>
  </si>
  <si>
    <t>Foot Base</t>
  </si>
  <si>
    <t>Right (cm)</t>
  </si>
  <si>
    <t>Left (cm)</t>
  </si>
  <si>
    <t>Diag Dist FRRL(cm)</t>
  </si>
  <si>
    <t>Diag Dist FLRR(cm)</t>
  </si>
  <si>
    <t>Diagonal Distance</t>
  </si>
  <si>
    <t>FR SW</t>
  </si>
  <si>
    <t>FRFL SW overlap</t>
  </si>
  <si>
    <t>FRRR SW overlap</t>
  </si>
  <si>
    <t>FRRL SW overlap</t>
  </si>
  <si>
    <t>FL SW</t>
  </si>
  <si>
    <t>FLFR SW overlap</t>
  </si>
  <si>
    <t>FLRR SW overlap</t>
  </si>
  <si>
    <t>FLRL SW overlap</t>
  </si>
  <si>
    <t>RR SW</t>
  </si>
  <si>
    <t>RRFR SW overlap</t>
  </si>
  <si>
    <t>RRFL SW overlap</t>
  </si>
  <si>
    <t>RRRL SW overlap</t>
  </si>
  <si>
    <t>RL SW</t>
  </si>
  <si>
    <t>RLFR SW overlap</t>
  </si>
  <si>
    <t>RLFL SW overlap</t>
  </si>
  <si>
    <t>RLRR SW overlap</t>
  </si>
  <si>
    <t>FR ST</t>
  </si>
  <si>
    <t>FRFL ST overlap</t>
  </si>
  <si>
    <t>FRRR ST overlap</t>
  </si>
  <si>
    <t>FRRL ST overlap</t>
  </si>
  <si>
    <t>FL ST</t>
  </si>
  <si>
    <t>FLFR ST overlap</t>
  </si>
  <si>
    <t>FLRR ST overlap</t>
  </si>
  <si>
    <t>FLRL ST overlap</t>
  </si>
  <si>
    <t>RR ST</t>
  </si>
  <si>
    <t>RRFR ST overlap</t>
  </si>
  <si>
    <t>RRFL ST overlap</t>
  </si>
  <si>
    <t>RRRL ST overlap</t>
  </si>
  <si>
    <t>RL ST</t>
  </si>
  <si>
    <t>RLFR ST overlap</t>
  </si>
  <si>
    <t>RLFL ST overlap</t>
  </si>
  <si>
    <t>RLRR ST overlap</t>
  </si>
  <si>
    <t>FR Swing Time(s)</t>
  </si>
  <si>
    <t>FL Swing Time(s)</t>
  </si>
  <si>
    <t>RR Swing Time(s)</t>
  </si>
  <si>
    <t>RL Swing Time(s)</t>
  </si>
  <si>
    <t>FR Stance Time(s)</t>
  </si>
  <si>
    <t>FL Stance Time(s)</t>
  </si>
  <si>
    <t>RR Stance Time(s)</t>
  </si>
  <si>
    <t>RL Stance Time(s)</t>
  </si>
  <si>
    <t>FR Stride Time(s)</t>
  </si>
  <si>
    <t>FL Stride Time(s)</t>
  </si>
  <si>
    <t>RR Stride Time(s)</t>
  </si>
  <si>
    <t>RL Stride Time(s)</t>
  </si>
  <si>
    <t>FR Swing %</t>
  </si>
  <si>
    <t>FL Swing %</t>
  </si>
  <si>
    <t>RR Swing %</t>
  </si>
  <si>
    <t>RL Swing %</t>
  </si>
  <si>
    <t>FR Stance %</t>
  </si>
  <si>
    <t>FL Stance %</t>
  </si>
  <si>
    <t>RR Stance %</t>
  </si>
  <si>
    <t>RL Stance %</t>
  </si>
  <si>
    <t>FR = Front Right</t>
  </si>
  <si>
    <t>FL = Front Left</t>
  </si>
  <si>
    <t>RR = Rear Right</t>
  </si>
  <si>
    <t>RL = Rear Left</t>
  </si>
  <si>
    <t>FR Stance Frames</t>
  </si>
  <si>
    <t>FL Stance Frames</t>
  </si>
  <si>
    <t>RR Stance Frames</t>
  </si>
  <si>
    <t>RL Stance Frames</t>
  </si>
  <si>
    <t>FR Swing Frames</t>
  </si>
  <si>
    <t>FL Swing Frames</t>
  </si>
  <si>
    <t>RR Swing Frames</t>
  </si>
  <si>
    <t>RL Swing Frames</t>
  </si>
  <si>
    <t>FR Swing Time (s)</t>
  </si>
  <si>
    <t>FL Swing Time (s)</t>
  </si>
  <si>
    <t>RR Swing Time (s)</t>
  </si>
  <si>
    <t>RL Swing Time (s)</t>
  </si>
  <si>
    <t>FR Stance Time (s)</t>
  </si>
  <si>
    <t>FL Stance Time (s)</t>
  </si>
  <si>
    <t>RR Stance Time (s)</t>
  </si>
  <si>
    <t>RL Stance Time (s)</t>
  </si>
  <si>
    <t>FR Stride Time (s)</t>
  </si>
  <si>
    <t>FL Stride Time (s)</t>
  </si>
  <si>
    <t>RR Stride Time (s)</t>
  </si>
  <si>
    <t>RL Stride Time (s)</t>
  </si>
  <si>
    <t>FR Overall Stride Freq</t>
  </si>
  <si>
    <t>FL Overall Stride Freq</t>
  </si>
  <si>
    <t>RR Overall Stride Freq</t>
  </si>
  <si>
    <t>RL Overall Stride Freq</t>
  </si>
  <si>
    <t>FR Overall Stride Freq(Hz)</t>
  </si>
  <si>
    <t>FL Overall Stride Freq(Hz)</t>
  </si>
  <si>
    <t>RR Overall Stride Freq(Hz)</t>
  </si>
  <si>
    <t>RL Overall Stride Freq(Hz)</t>
  </si>
  <si>
    <t>FR Ind Stride Freq(Hz)</t>
  </si>
  <si>
    <t>FL Ind Stride Freq(Hz)</t>
  </si>
  <si>
    <t>RR Ind Stride Freq(Hz)</t>
  </si>
  <si>
    <t>RL Ind Stride Freq(Hz)</t>
  </si>
  <si>
    <t>FR Ind Stride Freq</t>
  </si>
  <si>
    <t>FL Ind Stride Freq</t>
  </si>
  <si>
    <t>RR Ind Stride Freq</t>
  </si>
  <si>
    <t>RL Ind Stride Freq</t>
  </si>
  <si>
    <t>FRFL Swing O%</t>
  </si>
  <si>
    <t>FRRR Swing O%</t>
  </si>
  <si>
    <t>FRRL Swing O%</t>
  </si>
  <si>
    <t>FLFR Swing O%</t>
  </si>
  <si>
    <t>FLRR Swing O%</t>
  </si>
  <si>
    <t>FLRL Swing O%</t>
  </si>
  <si>
    <t>RRFR Swing O%</t>
  </si>
  <si>
    <t>RRFL Swing O%</t>
  </si>
  <si>
    <t>RRRL Swing O%</t>
  </si>
  <si>
    <t>RLFR Swing O%</t>
  </si>
  <si>
    <t>RLFL Swing O%</t>
  </si>
  <si>
    <t>RLRR Swing O%</t>
  </si>
  <si>
    <t>FRFL Stance O%</t>
  </si>
  <si>
    <t>FRRR Stance O%</t>
  </si>
  <si>
    <t>FRRL Stance O%</t>
  </si>
  <si>
    <t>FLFR Stance O%</t>
  </si>
  <si>
    <t>FLRR Stance O%</t>
  </si>
  <si>
    <t>FLRL Stance O%</t>
  </si>
  <si>
    <t>RRFR Stance O%</t>
  </si>
  <si>
    <t>RRFL Stance O%</t>
  </si>
  <si>
    <t>RRRL Stance O%</t>
  </si>
  <si>
    <t>RLFR Stance O%</t>
  </si>
  <si>
    <t>RLFL Stance O%</t>
  </si>
  <si>
    <t>RLRR Stance O%</t>
  </si>
  <si>
    <t>FR Swing O%</t>
  </si>
  <si>
    <t>FL Swing O%</t>
  </si>
  <si>
    <t>RR Swing O%</t>
  </si>
  <si>
    <t>RL Swing O%</t>
  </si>
  <si>
    <t>FR Stance O%</t>
  </si>
  <si>
    <t>FL Stance O%</t>
  </si>
  <si>
    <t>RR Stance O%</t>
  </si>
  <si>
    <t>RL Stance O%</t>
  </si>
  <si>
    <t>FR Swing O(s)</t>
  </si>
  <si>
    <t>FL Swing O(s)</t>
  </si>
  <si>
    <t>RR Swing O(s)</t>
  </si>
  <si>
    <t>RL Swing O(s)</t>
  </si>
  <si>
    <t>FRFL Swing O(s)</t>
  </si>
  <si>
    <t>FLFR Swing O(s)</t>
  </si>
  <si>
    <t>RRFR Swing O(s)</t>
  </si>
  <si>
    <t>RLFR Swing O(s)</t>
  </si>
  <si>
    <t>FRRR Swing O(s)</t>
  </si>
  <si>
    <t>FLRR Swing O(s)</t>
  </si>
  <si>
    <t>RRFL Swing O(s)</t>
  </si>
  <si>
    <t>RLFL Swing O(s)</t>
  </si>
  <si>
    <t>FRRL Swing O(s)</t>
  </si>
  <si>
    <t>FLRL Swing O(s)</t>
  </si>
  <si>
    <t>RRRL Swing O(s)</t>
  </si>
  <si>
    <t>RLRR Swing O(s)</t>
  </si>
  <si>
    <t>FR Stance O(s)</t>
  </si>
  <si>
    <t>FL Stance O(s)</t>
  </si>
  <si>
    <t>RR Stance O(s)</t>
  </si>
  <si>
    <t>RL Stance O(s)</t>
  </si>
  <si>
    <t>FRFL Stance O(s)</t>
  </si>
  <si>
    <t>FLFR Stance O(s)</t>
  </si>
  <si>
    <t>RRFR Stance O(s)</t>
  </si>
  <si>
    <t>RLFR Stance O(s)</t>
  </si>
  <si>
    <t>FRRR Stance O(s)</t>
  </si>
  <si>
    <t>FLRR Stance O(s)</t>
  </si>
  <si>
    <t>RRFL Stance O(s)</t>
  </si>
  <si>
    <t>RLFL Stance O(s)</t>
  </si>
  <si>
    <t>FRRL Stance O(s)</t>
  </si>
  <si>
    <t>FLRL Stance O(s)</t>
  </si>
  <si>
    <t>RRRL Stance O(s)</t>
  </si>
  <si>
    <t>RLRR Stance O(s)</t>
  </si>
  <si>
    <t># Feet Down</t>
  </si>
  <si>
    <t>Which Feet</t>
  </si>
  <si>
    <t>0 Feet</t>
  </si>
  <si>
    <t>1 Foot</t>
  </si>
  <si>
    <t>2 Feet</t>
  </si>
  <si>
    <t>3 Feet</t>
  </si>
  <si>
    <t>4 Feet</t>
  </si>
  <si>
    <t>Total Frames</t>
  </si>
  <si>
    <t>Frames</t>
  </si>
  <si>
    <t>% Down</t>
  </si>
  <si>
    <t>Time Down</t>
  </si>
  <si>
    <t>FR</t>
  </si>
  <si>
    <t>FL</t>
  </si>
  <si>
    <t>RR</t>
  </si>
  <si>
    <t>RL</t>
  </si>
  <si>
    <t>SS</t>
  </si>
  <si>
    <t>Coupling</t>
  </si>
  <si>
    <t>FRFL</t>
  </si>
  <si>
    <t>FRRR</t>
  </si>
  <si>
    <t>FRRL</t>
  </si>
  <si>
    <t>FLFR</t>
  </si>
  <si>
    <t>FLRR</t>
  </si>
  <si>
    <t>FLRL</t>
  </si>
  <si>
    <t>RRFR</t>
  </si>
  <si>
    <t>RRFL</t>
  </si>
  <si>
    <t>RRRL</t>
  </si>
  <si>
    <t>RLFR</t>
  </si>
  <si>
    <t>RLFL</t>
  </si>
  <si>
    <t>RLRR</t>
  </si>
  <si>
    <t>FootFalls</t>
  </si>
  <si>
    <t>ICs</t>
  </si>
  <si>
    <t>IC Time(s)</t>
  </si>
  <si>
    <t>Sequence Time(s)</t>
  </si>
  <si>
    <t>Passes</t>
  </si>
  <si>
    <t>Pass Time(s)</t>
  </si>
  <si>
    <t>Sequence Freq(Hz)</t>
  </si>
  <si>
    <t>CPI Step Sequences</t>
  </si>
  <si>
    <t>Number</t>
  </si>
  <si>
    <t>Percent</t>
  </si>
  <si>
    <t>Sequence Type</t>
  </si>
  <si>
    <t>CPI</t>
  </si>
  <si>
    <t>RI</t>
  </si>
  <si>
    <t>PSI</t>
  </si>
  <si>
    <t>Total</t>
  </si>
  <si>
    <t>Correct</t>
  </si>
  <si>
    <t>DSI</t>
  </si>
  <si>
    <t>FPP</t>
  </si>
  <si>
    <t>HPP</t>
  </si>
  <si>
    <t>HPD</t>
  </si>
  <si>
    <t>RHPD</t>
  </si>
  <si>
    <t>LHPD</t>
  </si>
  <si>
    <t>%Right Dorsal</t>
  </si>
  <si>
    <t>%Left Dorsal</t>
  </si>
  <si>
    <t>DSI/Pass</t>
  </si>
  <si>
    <t>Dorsal/Pass</t>
  </si>
  <si>
    <t>2314</t>
  </si>
  <si>
    <t>3142</t>
  </si>
  <si>
    <t>1423</t>
  </si>
  <si>
    <t>4231</t>
  </si>
  <si>
    <t>Ab</t>
  </si>
  <si>
    <t>Cruciate a</t>
  </si>
  <si>
    <t>Alternate a</t>
  </si>
  <si>
    <t>Rotate a</t>
  </si>
  <si>
    <t>Cruciate b</t>
  </si>
  <si>
    <t>Alternate b</t>
  </si>
  <si>
    <t>Rotate b</t>
  </si>
  <si>
    <t>Other</t>
  </si>
  <si>
    <t>Coordinated Pattern Index</t>
  </si>
  <si>
    <t>Ratio Index</t>
  </si>
  <si>
    <t>Plantar Stepping Index</t>
  </si>
  <si>
    <t>Dorsal Stepping Index</t>
  </si>
  <si>
    <t>FR Instant Speed(cm/s)</t>
  </si>
  <si>
    <t>FL Instant Speed(cm/s)</t>
  </si>
  <si>
    <t>RR Instant Speed(cm/s)</t>
  </si>
  <si>
    <t>RL Instant Speed(cm/s)</t>
  </si>
  <si>
    <t>Overall Speed(cm/s)</t>
  </si>
  <si>
    <t>T Stride Length(cm)</t>
  </si>
  <si>
    <t xml:space="preserve"> T Stride Time(s)</t>
  </si>
  <si>
    <t>Speed</t>
  </si>
  <si>
    <t>Instant Speed(cm/s)</t>
  </si>
  <si>
    <t>CouplingDFN</t>
  </si>
  <si>
    <t>FRFL DFN</t>
  </si>
  <si>
    <t>FRRR DFN</t>
  </si>
  <si>
    <t>FRRL DFN</t>
  </si>
  <si>
    <t>FLFR DFN</t>
  </si>
  <si>
    <t>FLRR DFN</t>
  </si>
  <si>
    <t>FLRL DFN</t>
  </si>
  <si>
    <t>RRFR DFN</t>
  </si>
  <si>
    <t>RRFL DFN</t>
  </si>
  <si>
    <t>RRRL DFN</t>
  </si>
  <si>
    <t>RLFR DFN</t>
  </si>
  <si>
    <t>RLFL DFN</t>
  </si>
  <si>
    <t>RLRR DFN</t>
  </si>
  <si>
    <t>RR Gait Angle(Deg)</t>
  </si>
  <si>
    <t>RL Gait Angle(Deg)</t>
  </si>
  <si>
    <t>Gait Angle</t>
  </si>
  <si>
    <t>Rear Right (Deg)</t>
  </si>
  <si>
    <t>Rear Left (Deg)</t>
  </si>
  <si>
    <t>Frame Rate</t>
  </si>
  <si>
    <t>Front Right Coordinate</t>
  </si>
  <si>
    <t>Front Left Coordinate</t>
  </si>
  <si>
    <t>Rear Right Plantar Coordinate</t>
  </si>
  <si>
    <t>Rear Left PlantarCoordinate</t>
  </si>
  <si>
    <t>Start/Stop Coordinate</t>
  </si>
  <si>
    <t>Rear Right Dorsal Coordinate</t>
  </si>
  <si>
    <t>Rear Left Dorsal Coordinate</t>
  </si>
  <si>
    <t>Raw Data From Digitized File</t>
  </si>
  <si>
    <t>RRD.X</t>
  </si>
  <si>
    <t>RRD.Y</t>
  </si>
  <si>
    <t>RLD.X</t>
  </si>
  <si>
    <t>RLD.Y</t>
  </si>
  <si>
    <t>Data Averages for Other Tabs</t>
  </si>
  <si>
    <t>Cell A2</t>
  </si>
  <si>
    <t>Color Code</t>
  </si>
  <si>
    <t>Column A</t>
  </si>
  <si>
    <t>Located on Cycle Tab</t>
  </si>
  <si>
    <t>Column B /1</t>
  </si>
  <si>
    <t>Front Right Stance</t>
  </si>
  <si>
    <t>Located on Coordination Tab</t>
  </si>
  <si>
    <t>Column C /2</t>
  </si>
  <si>
    <t>Front Left Stance</t>
  </si>
  <si>
    <t>Descriptions/Headers</t>
  </si>
  <si>
    <t>Column D /3</t>
  </si>
  <si>
    <t>Rear Right Stance</t>
  </si>
  <si>
    <t>Column E /4</t>
  </si>
  <si>
    <t>Rear Left Stance</t>
  </si>
  <si>
    <t>Column F /STOP</t>
  </si>
  <si>
    <t>Beginning/End of Pass</t>
  </si>
  <si>
    <t>Coordination Indexes</t>
  </si>
  <si>
    <t>% --&gt;</t>
  </si>
  <si>
    <t>Step Cycle Sequence/Pattern Data</t>
  </si>
  <si>
    <t>Frequency of Step Sequence Patterns ^</t>
  </si>
  <si>
    <t>Sequence (4 consecutive paw placements)</t>
  </si>
  <si>
    <t>* Distance is only from normal IF normal (Baseline) values are entered</t>
  </si>
  <si>
    <t>* Most Baseline values as Alternate Stepping Pattern, IF pattern is not Alternate this will not be acurate</t>
  </si>
  <si>
    <t>** IF normal values are left blank the measures are just transposed from a 0-1 scale to a 0-0.5 scale by subtracting everything above 0.5 from 1</t>
  </si>
  <si>
    <t>Spatiotemporal Paramters</t>
  </si>
  <si>
    <t>Ind = Individual</t>
  </si>
  <si>
    <t>Ov = Overall</t>
  </si>
  <si>
    <t>Freq = Frequency</t>
  </si>
  <si>
    <t>* Units depend on how you calibated the file.  cm in this example.</t>
  </si>
  <si>
    <t>O = Overall</t>
  </si>
  <si>
    <t>I = Instintanious</t>
  </si>
  <si>
    <t xml:space="preserve">* Units depend on how you calibated the file. </t>
  </si>
  <si>
    <t xml:space="preserve"> * cm in this example.</t>
  </si>
  <si>
    <t xml:space="preserve">Balance/Posture/Trunk control </t>
  </si>
  <si>
    <t>Number of concurrent feet in stance</t>
  </si>
  <si>
    <t>Swing Overlap Percentage</t>
  </si>
  <si>
    <t>SW = Swing</t>
  </si>
  <si>
    <t>O% = Overlap Percentage</t>
  </si>
  <si>
    <t>Stance Overlap Percentage</t>
  </si>
  <si>
    <t>ST = Stance</t>
  </si>
  <si>
    <t>Swing Overlap Time</t>
  </si>
  <si>
    <t>OT = Overlap Time</t>
  </si>
  <si>
    <t>Stance Overlap Time</t>
  </si>
  <si>
    <t>Reference = Contact Coordinates</t>
  </si>
  <si>
    <t>IC = Initial Contact</t>
  </si>
  <si>
    <t>FL= Front Left</t>
  </si>
  <si>
    <t>X = X Coordinate</t>
  </si>
  <si>
    <t>Y = Y Coordinate</t>
  </si>
  <si>
    <t>Reference = Swing Time</t>
  </si>
  <si>
    <t>Calculation = Frames/Frame Rate</t>
  </si>
  <si>
    <t>Reference = Stance Time</t>
  </si>
  <si>
    <t>Reference = Stride Time</t>
  </si>
  <si>
    <t>Calculation = Stance time + Swing Time</t>
  </si>
  <si>
    <t>Reference = Length of Stride Calculated by Distance between Consecutive Initial Contacts</t>
  </si>
  <si>
    <t>Stride Len= Stride Length</t>
  </si>
  <si>
    <t>*  Pythagorean theorem</t>
  </si>
  <si>
    <t>Calculation = SQRT((ICX2-ICX1)^2+(ICY2-ICY1)^2)</t>
  </si>
  <si>
    <t>SQRT = Square Root</t>
  </si>
  <si>
    <t>ICX2 = 2nd X Coordinate at Initial Contact</t>
  </si>
  <si>
    <t>ICX1 = 1st X Coordinate at Initial Contact</t>
  </si>
  <si>
    <t>ICY2 = 2nd Y Coordinate at Initial Contact</t>
  </si>
  <si>
    <t>ICY1 = 1st Y Coordinate at Initial Contact</t>
  </si>
  <si>
    <t xml:space="preserve">* Units depend on the video calibration </t>
  </si>
  <si>
    <t>Reference =Overall Stride Frequency</t>
  </si>
  <si>
    <t>Sd = Stride</t>
  </si>
  <si>
    <t>Calculation = Stride Count/Stride Time</t>
  </si>
  <si>
    <t>Reference =Individual Stride Frequency</t>
  </si>
  <si>
    <t>Calculation = 1/Stride Time</t>
  </si>
  <si>
    <t>Reference = Speed of Limb Stride</t>
  </si>
  <si>
    <t>Calculation = Stride Distance/Stride Time</t>
  </si>
  <si>
    <t>Reference = Overall Body Speed</t>
  </si>
  <si>
    <t>T = Total</t>
  </si>
  <si>
    <t>Calculation = Sum Stride Lengths</t>
  </si>
  <si>
    <t>Calculation = Sum Stride Times</t>
  </si>
  <si>
    <t>Calculation = Total Stride Lengths/ Total Stride Times</t>
  </si>
  <si>
    <t>Reference = Percentage of Stride that is Swing</t>
  </si>
  <si>
    <t>Calculation = Swing time/Stride Time</t>
  </si>
  <si>
    <t>Reference = Percentage of Stride that is Stance</t>
  </si>
  <si>
    <t>Calculation = Stance time/Stride Time</t>
  </si>
  <si>
    <t xml:space="preserve">Reference = The Differences in the Y Coordinate of Forepaws or Hindpaws  </t>
  </si>
  <si>
    <t>Trk Width= Track Width</t>
  </si>
  <si>
    <t>Calculation = ABS(ICY1-ICY2)</t>
  </si>
  <si>
    <t>ABS = Absolute Value</t>
  </si>
  <si>
    <t>Reference = Average Change in Y Coordinate during a Pass of Front or Rear</t>
  </si>
  <si>
    <t>Lat Mov = Lateral Movement</t>
  </si>
  <si>
    <t>Calculation = AVERAGE(MAX(RY)-MIN(RY),MAX(LY)-MIN(LY))</t>
  </si>
  <si>
    <t xml:space="preserve">RY = Y Coordinates of Right in Pass </t>
  </si>
  <si>
    <t>LY = Y Coordinates of Left in Pass</t>
  </si>
  <si>
    <t xml:space="preserve">Max(Y) - Min(Y) = Range of Y Coordinate </t>
  </si>
  <si>
    <t>Average = Average Left and Right Side</t>
  </si>
  <si>
    <t>Reference = Distance Between the Initial Contacts of Ipsilateral Paws</t>
  </si>
  <si>
    <t>* Only calculate when hindpaw follow forepaw</t>
  </si>
  <si>
    <t>Reference = Distance Between the Initial Contacts of Diagonal Paws</t>
  </si>
  <si>
    <t>Diag = Diagonal</t>
  </si>
  <si>
    <t>Dist = Distance</t>
  </si>
  <si>
    <t xml:space="preserve">Reference = Angle Between Two Consecutive Initial Contacts of Rear Foot and Opposite Foot </t>
  </si>
  <si>
    <t>Calculations = Sides of Triangles</t>
  </si>
  <si>
    <t>*  Pythagorean Theorem</t>
  </si>
  <si>
    <t xml:space="preserve">A = SQRT[(IC1X-IC2X)^2+(IC1Y-IC2Y)^2] </t>
  </si>
  <si>
    <t xml:space="preserve">B = SQRT[(IC1X-IC3X)^2+(IC1Y-IC3Y)^2] </t>
  </si>
  <si>
    <t xml:space="preserve">C = SQRT[(IC2X-IC3X)^2+(IC2Y-IC3Y)^2] </t>
  </si>
  <si>
    <t>A = Side A, B = Side B, C = Side C</t>
  </si>
  <si>
    <t>IC = Initial Contact Coordinate</t>
  </si>
  <si>
    <t>1 = Chosen Foot First Initial Contact</t>
  </si>
  <si>
    <t>2 = Chosen Foot Second Initial Contact</t>
  </si>
  <si>
    <t>3 = Opposite Rear Paw Initial Contact</t>
  </si>
  <si>
    <t>X = X coordinate</t>
  </si>
  <si>
    <t>^2 = Squared</t>
  </si>
  <si>
    <t>Calculations =Angle</t>
  </si>
  <si>
    <t>* Law of Cosines</t>
  </si>
  <si>
    <t>Angle = DEGREES(ACOS[(B^2+C^2-A^2)/(2*B*C)])</t>
  </si>
  <si>
    <t>DEGREES = Convert Radians to Degrees</t>
  </si>
  <si>
    <t>ACOS = Inverse Cosine (Radians)</t>
  </si>
  <si>
    <t>Reference = Number of Frames Where Both Limbs are in Swing</t>
  </si>
  <si>
    <t xml:space="preserve">Reference = Number of Frames Where Both Limbs are in Stance </t>
  </si>
  <si>
    <t>Reference = Percentage of Total Swing that is Overlapped</t>
  </si>
  <si>
    <t xml:space="preserve">SW  = Swing </t>
  </si>
  <si>
    <t>O % = Overlap Percentage</t>
  </si>
  <si>
    <t>Calculation = Overlap Frames/Total Swing Frames</t>
  </si>
  <si>
    <t>Reference = Percentage of Total Stance that is Overlapped</t>
  </si>
  <si>
    <t>Calculation = Overlap Frames/Total Stance Frames</t>
  </si>
  <si>
    <t>Pass Separater</t>
  </si>
  <si>
    <t>Dorsal Step Indiator</t>
  </si>
  <si>
    <t>Front Right</t>
  </si>
  <si>
    <t>Front Left</t>
  </si>
  <si>
    <t>Rear Right</t>
  </si>
  <si>
    <t>Rear Left</t>
  </si>
  <si>
    <t>Pass Ends</t>
  </si>
  <si>
    <t>Dorsal RR</t>
  </si>
  <si>
    <t>Dorsal RL</t>
  </si>
  <si>
    <t>Point #6.X</t>
  </si>
  <si>
    <t>Point #7.X</t>
  </si>
  <si>
    <t>Feet in Stance Per Frame</t>
  </si>
  <si>
    <t>Foot Fall Order</t>
  </si>
  <si>
    <t>CPI Step Sequence Number &amp; Frequency</t>
  </si>
  <si>
    <t>Cruciate a (Ca)</t>
  </si>
  <si>
    <t>Alternate a (Aa)</t>
  </si>
  <si>
    <t>Rotate a (Ra)</t>
  </si>
  <si>
    <t>Cruciate b (Cb)</t>
  </si>
  <si>
    <t>Alternate b (Ab)</t>
  </si>
  <si>
    <t>Rotate b (Rb)</t>
  </si>
  <si>
    <t xml:space="preserve"> Coordinated Pattern Index</t>
  </si>
  <si>
    <t>CPI-Patt</t>
  </si>
  <si>
    <t>Step until correct</t>
  </si>
  <si>
    <t>then step 4</t>
  </si>
  <si>
    <t>repeat</t>
  </si>
  <si>
    <t>Step 1 Foot Fall</t>
  </si>
  <si>
    <t>Sequences --&gt;</t>
  </si>
  <si>
    <t xml:space="preserve">PSI=Plantar Stepping Index </t>
  </si>
  <si>
    <t>Calculation = HPP/FPP</t>
  </si>
  <si>
    <t>DSI = Dorsal Stepping Index</t>
  </si>
  <si>
    <t>Calculation = HPD/(HPD+HPP)</t>
  </si>
  <si>
    <t>FPP = Fore Paw Plantar</t>
  </si>
  <si>
    <t>Total--&gt;</t>
  </si>
  <si>
    <t>HPP = Hind Paw Plantar</t>
  </si>
  <si>
    <t>HPD = Hind Paw Dorsal</t>
  </si>
  <si>
    <t xml:space="preserve">Plantar Stepping Index </t>
  </si>
  <si>
    <t>RHPD = Right Hind Paw Dorsal</t>
  </si>
  <si>
    <t>LHPD = Left Hind Paw Dorsal</t>
  </si>
  <si>
    <t>Calculation = (RHPD/(RHPD+LHPP))*100</t>
  </si>
  <si>
    <t>Calculation = (LHPD/(RHPD+LHPP))*100</t>
  </si>
  <si>
    <t>Dorsal Stepping Index per pass</t>
  </si>
  <si>
    <t>Calculation = HPD/(HPD+HPP) for 1 pass</t>
  </si>
  <si>
    <t>Dorsal Steps Per pass</t>
  </si>
  <si>
    <t>Percent of Doral are Right Dorsal</t>
  </si>
  <si>
    <t>Percent of Doral are Left Dorsal</t>
  </si>
  <si>
    <t>Percent of Time/Total Time with concurrent feet in stance</t>
  </si>
  <si>
    <t>Initial Contact Frames</t>
  </si>
  <si>
    <t>Reference = Interlimb Coordination (Coupling)</t>
  </si>
  <si>
    <t>Calculation = ((RIC-C IC1)/(C IC2-C IC1))</t>
  </si>
  <si>
    <t>C = Chose (Primary Stride)</t>
  </si>
  <si>
    <t>R = Reference (Foot Being Compared)</t>
  </si>
  <si>
    <t>IC = Initial Contact Frame Number</t>
  </si>
  <si>
    <t>*R Must Fall Between C1 and C2</t>
  </si>
  <si>
    <t>Reference = Pass and Pattern Data</t>
  </si>
  <si>
    <t>IC Time = Frame of IC</t>
  </si>
  <si>
    <t>Pattern Times = Time for 4 Ics</t>
  </si>
  <si>
    <t>Passes = Time of Pass</t>
  </si>
  <si>
    <t>Pass Time = Sum(Passes)</t>
  </si>
  <si>
    <t>Patterns = Total Patterns</t>
  </si>
  <si>
    <t>Pattern Freq = Pass Time/Patterns</t>
  </si>
  <si>
    <t>* If Normal Data Submitted</t>
  </si>
  <si>
    <t>. If Calculation is Higher Than Normal</t>
  </si>
  <si>
    <t>* If Normal Data is Absent</t>
  </si>
  <si>
    <t>. If Calculation is Higher Than 0.5</t>
  </si>
  <si>
    <t>Interlimb Coordination (Coupling) Distance From Normal or Transposed</t>
  </si>
  <si>
    <t>Calculation = (1- ((RIC-C IC1)/(C IC2-C IC1)))</t>
  </si>
  <si>
    <t>Stance Graphs 1 for each Pass</t>
  </si>
  <si>
    <t>Data Location</t>
  </si>
  <si>
    <t>Cycle Tab</t>
  </si>
  <si>
    <t>Coordination Tab</t>
  </si>
  <si>
    <t>1 )</t>
  </si>
  <si>
    <t>Stride Time</t>
  </si>
  <si>
    <t>Stride Time is the time elapsed between two successive initiations of stances. It is the sum of stance time and swing time.</t>
  </si>
  <si>
    <t>2 )</t>
  </si>
  <si>
    <t>Stride Length</t>
  </si>
  <si>
    <t>Stride Length is the distance between two successive initiations of stances.</t>
  </si>
  <si>
    <t>3 )</t>
  </si>
  <si>
    <t>Stance Time</t>
  </si>
  <si>
    <t>Stance Time is the time elapsed while the foot is in contact with the tank floor, in its stance phase.</t>
  </si>
  <si>
    <t>4 )</t>
  </si>
  <si>
    <t>Percentage of Stance</t>
  </si>
  <si>
    <t>Percentage of Stance is the percentage of stride time spent in the stance phase.</t>
  </si>
  <si>
    <t>5 )</t>
  </si>
  <si>
    <t xml:space="preserve">Stance Overlap Percentage is percentage that a chosen foot's stance coincides with the reference foot's stance. </t>
  </si>
  <si>
    <t>6 )</t>
  </si>
  <si>
    <t xml:space="preserve">Stance Overlap Time is amount of time that a chosen foot's stance coincides with the reference foot's stance. </t>
  </si>
  <si>
    <t>7 )</t>
  </si>
  <si>
    <t>Swing Time</t>
  </si>
  <si>
    <t>Swing Time is the time elapsed while the foot is in the air, in its swing phase.</t>
  </si>
  <si>
    <t>8 )</t>
  </si>
  <si>
    <t>Percentage of Swing</t>
  </si>
  <si>
    <t>Percentage of Swing is the percentage of stride time spent in the swing phase.</t>
  </si>
  <si>
    <t>9 )</t>
  </si>
  <si>
    <t xml:space="preserve">Swing Overlap Percentage is the percentage that a chosen foot's swing coincides with the reference foot's swing. </t>
  </si>
  <si>
    <t>10 )</t>
  </si>
  <si>
    <t xml:space="preserve">Swing Overlap Time is the amount of time that a chosen foot's swing coincides with the reference foot's swing. </t>
  </si>
  <si>
    <t>11 )</t>
  </si>
  <si>
    <t>Front Track Width</t>
  </si>
  <si>
    <t>Front Track Width is the difference between the initiation of the front left foot stance, and the initiation of the front right foot stance. It is essentially the distance between the front two feet.</t>
  </si>
  <si>
    <t>12 )</t>
  </si>
  <si>
    <t>Rear Track Width</t>
  </si>
  <si>
    <t>Rear Track Width is the difference between the initiation of the rear left foot stance, and the initiation of the rear right foot stance. It is essentially the distance between the rear two feet.</t>
  </si>
  <si>
    <t>13 )</t>
  </si>
  <si>
    <t>Front Lateral Movement</t>
  </si>
  <si>
    <t>Front Lateral Movement is the average range of the Y coordinate in the front paws.  It is essentially the amount of side to side movement in the front of the animal.</t>
  </si>
  <si>
    <t>14 )</t>
  </si>
  <si>
    <t>Rear Lateral Movement</t>
  </si>
  <si>
    <t>Rear Lateral Movement is the average range of the Y coordinate in the rear paws.  It is essentially the amount of side to side movement in the rear of the animal.</t>
  </si>
  <si>
    <t>15 )</t>
  </si>
  <si>
    <t xml:space="preserve">Diagonal Distance is the distance between the initiation of stance of the front paw, and the successive initiation of stance of the diagonal rear paw. (Front Right &amp; Rear Left) </t>
  </si>
  <si>
    <t>16 )</t>
  </si>
  <si>
    <t>Instantaneous Speed</t>
  </si>
  <si>
    <t>Instantaneous Running Speed of a stride is the change in distance between two successive initiations of stances divided by the stance time.</t>
  </si>
  <si>
    <t>17 )</t>
  </si>
  <si>
    <t>Overall Running Speed</t>
  </si>
  <si>
    <t>Overall Running Speed is obtained by summing the total distances that all the feet have moved over the entire video and dividing by the sum of the stance times for all the feet.</t>
  </si>
  <si>
    <t>18 )</t>
  </si>
  <si>
    <t>Gait Angle is the angle between the line connecting two successive initiations of stances of the same foot, and the line connecting the first initiation of stance of that same rear foot to the next initiation of stance of the opposite rear foot.</t>
  </si>
  <si>
    <t>19 )</t>
  </si>
  <si>
    <t>Cruciate</t>
  </si>
  <si>
    <t xml:space="preserve">Cruciate sequence is where  the step cycle begins with the right of left forelimb, then  continues with the other forelimb, followed by the contralateral hindlimb, and ending the cycle with the other hindlimb. </t>
  </si>
  <si>
    <t>20 )</t>
  </si>
  <si>
    <t>Alternate</t>
  </si>
  <si>
    <t xml:space="preserve">Alternate sequence is where  the step cycle begins with the right or left forelimb, followed by either the ipsi- or the contralateral hindlimb, then continues with the other forelimb, and ending with the remaining hindlimb. </t>
  </si>
  <si>
    <t>21 )</t>
  </si>
  <si>
    <t>Rotate</t>
  </si>
  <si>
    <t xml:space="preserve">Rotate sequence is where the step cycle begins with the right or left forelimb, then  continues with the other forelimb, followed by the ipsilateral hindlimb, and ending with the remaining hindlimb. </t>
  </si>
  <si>
    <t>22 )</t>
  </si>
  <si>
    <t>Coordinated Pattern Index (CPI) is the percentage of normal step sequence patterns of the total step sequence patterns.  (A correct sequence includes one initiation of stance for each foot for four consecutive initiations of stance, dorsal footfalls are included, and new sequence is created with every new initiation of stance)</t>
  </si>
  <si>
    <t>23 )</t>
  </si>
  <si>
    <t>Regularity Index (RI) is the percentage of normal step cycle sequence patterns of the total number of step cycle sequence patterns.  (A correct sequence includes one initiation of stance of each foot from 4 consecutive initiations of stance, dorsal footfall are not included, when a correct sequence is seen move to the end of that sequence, change in pattern does not negatively effect RI)</t>
  </si>
  <si>
    <t>24 )</t>
  </si>
  <si>
    <t>The Plantar Stepping Index (PSI) is a ratio of the number of hindlimb to forelimb plantar steps expressed as a percentage (Hindlimb Plantar steps / Forelimb Plantar steps × 100).</t>
  </si>
  <si>
    <t>25 )</t>
  </si>
  <si>
    <t>The Dorsal Stepping Index (PSI) is a ratio of the number of hindlimb dorsal to total hindlimb steps expressed as a percentage (Hindlimb Dorsal/(Hindlimb Dorsal + Hindlimb Plantar) × 100).</t>
  </si>
  <si>
    <t>26 )</t>
  </si>
  <si>
    <t>% Down is the ratio of total frames that a paricular number of feet are in contact with the floor</t>
  </si>
  <si>
    <t>27 )</t>
  </si>
  <si>
    <t>Time Down is the total time that a particual number of feet are in contact with the floor</t>
  </si>
  <si>
    <t>28 )</t>
  </si>
  <si>
    <t>Interlimb Coordination (Coupling)</t>
  </si>
  <si>
    <t xml:space="preserve">Homologous coupling </t>
  </si>
  <si>
    <t>The homologous coupling parameter is the ratio of the stride of a reference foot, when the given foot on the same half (front half or rear half) starts its stride.</t>
  </si>
  <si>
    <t xml:space="preserve">Homolateral coupling </t>
  </si>
  <si>
    <t>The homolateral coupling parameter is the ratio of the stride of a reference foot, when the given foot on the same side (left side or right side) starts its stride.</t>
  </si>
  <si>
    <t>Diagonal coupling</t>
  </si>
  <si>
    <t>The diagonal coupling parameter is the ratio of the stride of a reference foot, when the given foot diagonally opposite to the reference foot starts its stride.</t>
  </si>
  <si>
    <t>29 )</t>
  </si>
  <si>
    <t>Distance from Normal</t>
  </si>
  <si>
    <t>If a baseline value is entered, then any value that is above that baseline will be subtracted from 1.  In the absence of a baseline the data will be transposed by subtracting everything over 0.5 from 1.</t>
  </si>
  <si>
    <t>30 )</t>
  </si>
  <si>
    <t>Step Sequence Time</t>
  </si>
  <si>
    <t>Step Sequence Time is the amount of time that it takes for four consecutive initiations of stance.</t>
  </si>
  <si>
    <t>31 )</t>
  </si>
  <si>
    <t>Step Sequence Frequency</t>
  </si>
  <si>
    <t>Step Sequence Frequency is the ratio of 1/4 the total initiations of stance to the sum of the step sequence times.</t>
  </si>
  <si>
    <t>32 )</t>
  </si>
  <si>
    <t>Overall Stride Frequency</t>
  </si>
  <si>
    <t>Overall Stride Frequency is the ratio of the number of strides to the sum of the stride times of these strides.</t>
  </si>
  <si>
    <t>33)</t>
  </si>
  <si>
    <t>Individual Stride Frequency</t>
  </si>
  <si>
    <t>Individual Stride Frequency is the inverse of an individual Stride Time</t>
  </si>
  <si>
    <t>1)</t>
  </si>
  <si>
    <t>Quantitative aspects of normal locomotion in rats.</t>
  </si>
  <si>
    <t>Hruska RE, Kennedy S, Silbergeld EK.</t>
  </si>
  <si>
    <t>Life Sci. 1979 Jul 9;25(2):171-9.</t>
  </si>
  <si>
    <t>2)</t>
  </si>
  <si>
    <t>Gait Analysis of Adult Paraplegic Rats after Spinal Cord Repair</t>
  </si>
  <si>
    <t>Henrich Cheng, Susanne Almström, Lydia Giménez-Llort, Robert Chang, Sven Ove Ögren, Barry Hoffer, Lars Olson</t>
  </si>
  <si>
    <t>Experimental Neurology Volume 148, Issue 2, December 1997, Pages 544-557</t>
  </si>
  <si>
    <t>3)</t>
  </si>
  <si>
    <t>Treadmill locomotion in the intact and spinal mouse.</t>
  </si>
  <si>
    <t>Leblond H, L'Esperance M, Orsal D, Rossignol S.</t>
  </si>
  <si>
    <t>J Neurosci. 2003 Dec 10;23(36):11411-9</t>
  </si>
  <si>
    <t>4)</t>
  </si>
  <si>
    <t>Automated Quantitative Gait Analysis During Overground Locomotion in the Rat: Its Application to Spinal Cord Contusion and Transection Injuries</t>
  </si>
  <si>
    <t>Frank P.T. Hamers, Alex J. Lankhorst, Teus Jan van Laar, Wouter B. Veldhuis, and Willem Hendrik Gispen</t>
  </si>
  <si>
    <t>Journal of Neurotrauma. July 2004, 18(2): 187-201</t>
  </si>
  <si>
    <t>5)</t>
  </si>
  <si>
    <t>The  Assessment  of  Locomotor  Function  in  Spinal  Cord  Injured  Rats:  The  Importance  of  Objective  Analysis  of  Coordination</t>
  </si>
  <si>
    <t>Guido  C.  Koopmans, Ronald  Deumens, Wiel  M.M.  Honig, Frank  P.T.  Hamers, Harry  W.M.  Steinbusch, and  Elbert  A.J.  Joosten</t>
  </si>
  <si>
    <t>Journal of Neurotrauma. 2005, 22(2): 214-225</t>
  </si>
  <si>
    <t>6)</t>
  </si>
  <si>
    <t>Neuromechanical control of locomotion in the rat.</t>
  </si>
  <si>
    <t>Thota AK, Watson SC, Knapp E, Thompson B, Jung R.</t>
  </si>
  <si>
    <t>J Neurotrauma. 2005 Apr;22(4):442-65.</t>
  </si>
  <si>
    <t>7)</t>
  </si>
  <si>
    <t>Gait analysis in normal and spinal contused mice using the TreadScan system.</t>
  </si>
  <si>
    <t>Beare JE, Morehouse JR, DeVries WH, Enzmann GU, Burke DA, Magnuson DS, Whittemore SR.</t>
  </si>
  <si>
    <t>J Neurotrauma. 2009 Nov;26(11):2045-56</t>
  </si>
  <si>
    <t>8)</t>
  </si>
  <si>
    <t>Task-specificity vs. ceiling effect: step-training in shallow water after spinal cord injury.</t>
  </si>
  <si>
    <r>
      <t>Kuerzi J</t>
    </r>
    <r>
      <rPr>
        <vertAlign val="superscript"/>
        <sz val="10"/>
        <color theme="1"/>
        <rFont val="Calibri"/>
        <family val="2"/>
        <scheme val="minor"/>
      </rPr>
      <t>1</t>
    </r>
    <r>
      <rPr>
        <sz val="10"/>
        <color theme="1"/>
        <rFont val="Calibri"/>
        <family val="2"/>
        <scheme val="minor"/>
      </rPr>
      <t>, Brown EH, Shum-Siu A, Siu A, Burke D, Morehouse J, Smith RR, Magnuson DS.</t>
    </r>
  </si>
  <si>
    <t>Exp Neurol. 2010 Jul;224(1):178-87. doi: 10.1016/j.expneurol.2010.03.008. Epub 2010 Mar 17.</t>
  </si>
  <si>
    <t>9)</t>
  </si>
  <si>
    <t xml:space="preserve"> Phenotypic characterization of speed-associated gait changes in mice reveals modular organization of locomotor networks</t>
  </si>
  <si>
    <t>Bellardita, C. &amp; Kiehn, O.</t>
  </si>
  <si>
    <t>Curr Biol. 2015 Jun 1; 25(11): 1426–1436.</t>
  </si>
  <si>
    <t>/Pass</t>
  </si>
  <si>
    <t>DSI calculated for each individual crossing of the walkway</t>
  </si>
  <si>
    <t>ex.) Front Right makes contact at frame 1 then again at frame 11, at frame 5 the Front Left makes contact.  (6-1)/(11-1) = 0.5</t>
  </si>
  <si>
    <t>ex.) Front Right makes contact at frame 1 then again at frame 11, at frame 5 the Rear Right makes contact.  (6-1)/(11-1) = 0.5</t>
  </si>
  <si>
    <t>ex.) Front Right makes contact at frame 1 then again at frame 11, at frame 10 the Rear Left makes contact.  (10-1)/(11-1) = 0.9</t>
  </si>
</sst>
</file>

<file path=xl/styles.xml><?xml version="1.0" encoding="utf-8"?>
<styleSheet xmlns="http://schemas.openxmlformats.org/spreadsheetml/2006/main">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Times New Roman"/>
      <family val="1"/>
    </font>
    <font>
      <sz val="12"/>
      <color theme="1"/>
      <name val="Arial"/>
      <family val="2"/>
    </font>
    <font>
      <u/>
      <sz val="11"/>
      <color theme="10"/>
      <name val="Calibri"/>
      <family val="2"/>
    </font>
    <font>
      <sz val="10"/>
      <color theme="1"/>
      <name val="Calibri"/>
      <family val="2"/>
      <scheme val="minor"/>
    </font>
    <font>
      <vertAlign val="superscript"/>
      <sz val="10"/>
      <color theme="1"/>
      <name val="Calibri"/>
      <family val="2"/>
      <scheme val="minor"/>
    </font>
    <font>
      <sz val="10"/>
      <name val="Calibri"/>
      <family val="2"/>
    </font>
    <font>
      <sz val="10"/>
      <color theme="1"/>
      <name val="Calibri"/>
      <family val="2"/>
    </font>
    <font>
      <sz val="14"/>
      <color theme="1"/>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70C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alignment vertical="top"/>
      <protection locked="0"/>
    </xf>
  </cellStyleXfs>
  <cellXfs count="122">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45" borderId="0" xfId="0" applyFill="1"/>
    <xf numFmtId="0" fontId="26" fillId="39" borderId="0" xfId="0" applyFont="1" applyFill="1"/>
    <xf numFmtId="0" fontId="0" fillId="33" borderId="0" xfId="0" applyFill="1"/>
    <xf numFmtId="0" fontId="0" fillId="34" borderId="0" xfId="0" applyFill="1"/>
    <xf numFmtId="0" fontId="0" fillId="37" borderId="0" xfId="0" applyFill="1"/>
    <xf numFmtId="0" fontId="0" fillId="41" borderId="0" xfId="0" applyFill="1"/>
    <xf numFmtId="0" fontId="0" fillId="42" borderId="0" xfId="0" applyFill="1"/>
    <xf numFmtId="0" fontId="0" fillId="39" borderId="0" xfId="0" applyFill="1"/>
    <xf numFmtId="0" fontId="0" fillId="40" borderId="0" xfId="0" applyFill="1"/>
    <xf numFmtId="0" fontId="0" fillId="44" borderId="0" xfId="0" applyFill="1"/>
    <xf numFmtId="0" fontId="0" fillId="0" borderId="0" xfId="0"/>
    <xf numFmtId="0" fontId="0" fillId="41" borderId="0" xfId="0" applyFill="1"/>
    <xf numFmtId="0" fontId="0" fillId="0" borderId="0" xfId="0"/>
    <xf numFmtId="0" fontId="0" fillId="33" borderId="0" xfId="0" applyFill="1"/>
    <xf numFmtId="0" fontId="0" fillId="34" borderId="0" xfId="0" applyFill="1"/>
    <xf numFmtId="0" fontId="0" fillId="36" borderId="0" xfId="0" applyFill="1"/>
    <xf numFmtId="0" fontId="0" fillId="37" borderId="0" xfId="0" applyFill="1"/>
    <xf numFmtId="0" fontId="0" fillId="0" borderId="0" xfId="0" applyFill="1"/>
    <xf numFmtId="0" fontId="0" fillId="38" borderId="0" xfId="0" applyFill="1"/>
    <xf numFmtId="0" fontId="0" fillId="42" borderId="0" xfId="0" applyFill="1"/>
    <xf numFmtId="0" fontId="0" fillId="43" borderId="0" xfId="0" applyFill="1"/>
    <xf numFmtId="0" fontId="0" fillId="39" borderId="0" xfId="0" applyFill="1"/>
    <xf numFmtId="0" fontId="0" fillId="37" borderId="0" xfId="0" applyFill="1"/>
    <xf numFmtId="0" fontId="0" fillId="0" borderId="0" xfId="0" applyFill="1"/>
    <xf numFmtId="0" fontId="0" fillId="38" borderId="0" xfId="0" applyFill="1"/>
    <xf numFmtId="0" fontId="0" fillId="37" borderId="0" xfId="0" applyFill="1"/>
    <xf numFmtId="0" fontId="0" fillId="38" borderId="0" xfId="0" applyFill="1"/>
    <xf numFmtId="0" fontId="0" fillId="37" borderId="0" xfId="0" applyFill="1"/>
    <xf numFmtId="0" fontId="0" fillId="37" borderId="0" xfId="0" applyFill="1"/>
    <xf numFmtId="0" fontId="0" fillId="38" borderId="0" xfId="0" applyFill="1"/>
    <xf numFmtId="0" fontId="0" fillId="37" borderId="0" xfId="0" applyFill="1" applyBorder="1"/>
    <xf numFmtId="0" fontId="0" fillId="0" borderId="0" xfId="0"/>
    <xf numFmtId="0" fontId="0" fillId="37" borderId="0" xfId="0" applyFill="1"/>
    <xf numFmtId="0" fontId="0" fillId="38" borderId="0" xfId="0" applyFill="1"/>
    <xf numFmtId="0" fontId="0" fillId="0" borderId="0" xfId="0"/>
    <xf numFmtId="0" fontId="0" fillId="37" borderId="0" xfId="0" applyFill="1"/>
    <xf numFmtId="0" fontId="0" fillId="0" borderId="0" xfId="0" applyFill="1"/>
    <xf numFmtId="0" fontId="0" fillId="38" borderId="0" xfId="0" applyFill="1"/>
    <xf numFmtId="0" fontId="0" fillId="0" borderId="0" xfId="0"/>
    <xf numFmtId="0" fontId="0" fillId="37" borderId="0" xfId="0" applyFill="1"/>
    <xf numFmtId="0" fontId="0" fillId="37" borderId="0" xfId="0" applyFill="1"/>
    <xf numFmtId="0" fontId="0" fillId="37" borderId="0" xfId="0" applyFill="1"/>
    <xf numFmtId="0" fontId="0" fillId="37" borderId="0" xfId="0" applyFill="1"/>
    <xf numFmtId="0" fontId="0" fillId="0" borderId="0" xfId="0"/>
    <xf numFmtId="0" fontId="0" fillId="37" borderId="0" xfId="0" applyFill="1"/>
    <xf numFmtId="0" fontId="0" fillId="0" borderId="0" xfId="0"/>
    <xf numFmtId="0" fontId="0" fillId="37" borderId="0" xfId="0" applyFill="1"/>
    <xf numFmtId="0" fontId="0" fillId="37" borderId="0" xfId="0" applyFill="1"/>
    <xf numFmtId="0" fontId="0" fillId="38" borderId="0" xfId="0" applyFill="1"/>
    <xf numFmtId="0" fontId="0" fillId="37" borderId="0" xfId="0" applyFill="1"/>
    <xf numFmtId="0" fontId="0" fillId="37" borderId="0" xfId="0" applyFill="1"/>
    <xf numFmtId="0" fontId="0" fillId="37" borderId="0" xfId="0" applyFill="1"/>
    <xf numFmtId="0" fontId="0" fillId="0" borderId="0" xfId="0"/>
    <xf numFmtId="0" fontId="0" fillId="37" borderId="0" xfId="0" applyFill="1"/>
    <xf numFmtId="0" fontId="0" fillId="37" borderId="0" xfId="0" applyFill="1"/>
    <xf numFmtId="0" fontId="0" fillId="0" borderId="0" xfId="0" applyFill="1"/>
    <xf numFmtId="0" fontId="0" fillId="39"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0" borderId="0" xfId="0"/>
    <xf numFmtId="0" fontId="0" fillId="37" borderId="0" xfId="0" applyFill="1"/>
    <xf numFmtId="0" fontId="0" fillId="0" borderId="0" xfId="0"/>
    <xf numFmtId="0" fontId="0" fillId="33" borderId="0" xfId="0" applyFill="1"/>
    <xf numFmtId="0" fontId="0" fillId="34" borderId="0" xfId="0" applyFill="1"/>
    <xf numFmtId="0" fontId="0" fillId="36" borderId="0" xfId="0" applyFill="1"/>
    <xf numFmtId="0" fontId="0" fillId="37" borderId="0" xfId="0" applyFill="1"/>
    <xf numFmtId="0" fontId="0" fillId="39" borderId="0" xfId="0" applyFill="1"/>
    <xf numFmtId="0" fontId="26" fillId="34" borderId="0" xfId="0" applyFont="1" applyFill="1"/>
    <xf numFmtId="0" fontId="0" fillId="0" borderId="0" xfId="0"/>
    <xf numFmtId="0" fontId="0" fillId="37" borderId="0" xfId="0" applyFill="1"/>
    <xf numFmtId="0" fontId="0" fillId="0" borderId="0" xfId="0"/>
    <xf numFmtId="0" fontId="0" fillId="37" borderId="0" xfId="0" applyFill="1"/>
    <xf numFmtId="0" fontId="0" fillId="0" borderId="0" xfId="0"/>
    <xf numFmtId="0" fontId="0" fillId="37" borderId="0" xfId="0" applyFill="1"/>
    <xf numFmtId="0" fontId="0" fillId="0" borderId="0" xfId="0"/>
    <xf numFmtId="0" fontId="0" fillId="37" borderId="0" xfId="0" applyFill="1"/>
    <xf numFmtId="0" fontId="0" fillId="37" borderId="0" xfId="0" applyFill="1"/>
    <xf numFmtId="0" fontId="0" fillId="0" borderId="0" xfId="0" applyFill="1"/>
    <xf numFmtId="0" fontId="0" fillId="37" borderId="0" xfId="0" applyFill="1"/>
    <xf numFmtId="0" fontId="0" fillId="37" borderId="0" xfId="0" applyFill="1"/>
    <xf numFmtId="0" fontId="0" fillId="37" borderId="0" xfId="0" applyFill="1"/>
    <xf numFmtId="0" fontId="0" fillId="37" borderId="0" xfId="0" applyFill="1"/>
    <xf numFmtId="0" fontId="0" fillId="0" borderId="0" xfId="0"/>
    <xf numFmtId="0" fontId="0" fillId="33" borderId="0" xfId="0" applyFill="1"/>
    <xf numFmtId="0" fontId="0" fillId="34" borderId="0" xfId="0" applyFill="1"/>
    <xf numFmtId="0" fontId="0" fillId="36" borderId="0" xfId="0" applyFill="1"/>
    <xf numFmtId="0" fontId="0" fillId="39" borderId="0" xfId="0" applyFill="1"/>
    <xf numFmtId="0" fontId="0" fillId="37" borderId="0" xfId="0" applyFill="1"/>
    <xf numFmtId="0" fontId="0" fillId="0" borderId="0" xfId="0"/>
    <xf numFmtId="0" fontId="0" fillId="33" borderId="0" xfId="0" applyFill="1"/>
    <xf numFmtId="0" fontId="0" fillId="38" borderId="0" xfId="0" applyFill="1"/>
    <xf numFmtId="0" fontId="18" fillId="0" borderId="0" xfId="0" applyFont="1"/>
    <xf numFmtId="0" fontId="19" fillId="0" borderId="0" xfId="0" applyFont="1"/>
    <xf numFmtId="0" fontId="0" fillId="0" borderId="0" xfId="0" applyNumberFormat="1"/>
    <xf numFmtId="0" fontId="0" fillId="0" borderId="0" xfId="0"/>
    <xf numFmtId="0" fontId="26" fillId="0" borderId="0" xfId="0" applyFont="1"/>
    <xf numFmtId="0" fontId="25" fillId="0" borderId="0" xfId="0" applyFont="1"/>
    <xf numFmtId="0" fontId="21" fillId="0" borderId="0" xfId="0" applyFont="1"/>
    <xf numFmtId="0" fontId="23" fillId="0" borderId="0" xfId="42" applyFont="1" applyAlignment="1" applyProtection="1"/>
    <xf numFmtId="0" fontId="24" fillId="0" borderId="0" xfId="0" applyFont="1"/>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1</a:t>
            </a:r>
          </a:p>
        </c:rich>
      </c:tx>
      <c:layout/>
    </c:title>
    <c:plotArea>
      <c:layout/>
      <c:scatterChart>
        <c:scatterStyle val="smoothMarker"/>
        <c:ser>
          <c:idx val="0"/>
          <c:order val="0"/>
          <c:tx>
            <c:v>RR</c:v>
          </c:tx>
          <c:spPr>
            <a:ln>
              <a:solidFill>
                <a:srgbClr val="0070C0"/>
              </a:solidFill>
              <a:prstDash val="solid"/>
            </a:ln>
          </c:spPr>
          <c:marker>
            <c:symbol val="none"/>
          </c:marker>
          <c:xVal>
            <c:numRef>
              <c:f>Graph!$A$5:$A$88</c:f>
              <c:numCache>
                <c:formatCode>General</c:formatCode>
                <c:ptCount val="8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numCache>
            </c:numRef>
          </c:xVal>
          <c:yVal>
            <c:numRef>
              <c:f>Graph!$D$6:$D$87</c:f>
              <c:numCache>
                <c:formatCode>General</c:formatCode>
                <c:ptCount val="82"/>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27">
                  <c:v>3</c:v>
                </c:pt>
                <c:pt idx="28">
                  <c:v>3</c:v>
                </c:pt>
                <c:pt idx="29">
                  <c:v>3</c:v>
                </c:pt>
                <c:pt idx="30">
                  <c:v>3</c:v>
                </c:pt>
                <c:pt idx="31">
                  <c:v>3</c:v>
                </c:pt>
                <c:pt idx="32">
                  <c:v>3</c:v>
                </c:pt>
                <c:pt idx="33">
                  <c:v>3</c:v>
                </c:pt>
                <c:pt idx="34">
                  <c:v>3</c:v>
                </c:pt>
                <c:pt idx="35">
                  <c:v>3</c:v>
                </c:pt>
                <c:pt idx="36">
                  <c:v>3</c:v>
                </c:pt>
                <c:pt idx="37">
                  <c:v>3</c:v>
                </c:pt>
                <c:pt idx="38">
                  <c:v>3</c:v>
                </c:pt>
                <c:pt idx="39">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71">
                  <c:v>3</c:v>
                </c:pt>
                <c:pt idx="72">
                  <c:v>3</c:v>
                </c:pt>
                <c:pt idx="73">
                  <c:v>3</c:v>
                </c:pt>
                <c:pt idx="74">
                  <c:v>3</c:v>
                </c:pt>
                <c:pt idx="75">
                  <c:v>3</c:v>
                </c:pt>
                <c:pt idx="76">
                  <c:v>3</c:v>
                </c:pt>
                <c:pt idx="77">
                  <c:v>3</c:v>
                </c:pt>
                <c:pt idx="78">
                  <c:v>3</c:v>
                </c:pt>
                <c:pt idx="79">
                  <c:v>3</c:v>
                </c:pt>
                <c:pt idx="80">
                  <c:v>3</c:v>
                </c:pt>
                <c:pt idx="81">
                  <c:v>3</c:v>
                </c:pt>
              </c:numCache>
            </c:numRef>
          </c:yVal>
          <c:smooth val="1"/>
        </c:ser>
        <c:ser>
          <c:idx val="1"/>
          <c:order val="1"/>
          <c:tx>
            <c:v>FR</c:v>
          </c:tx>
          <c:spPr>
            <a:ln>
              <a:solidFill>
                <a:srgbClr val="C00000"/>
              </a:solidFill>
              <a:prstDash val="solid"/>
            </a:ln>
          </c:spPr>
          <c:marker>
            <c:symbol val="none"/>
          </c:marker>
          <c:xVal>
            <c:numRef>
              <c:f>Graph!$A$5:$A$88</c:f>
              <c:numCache>
                <c:formatCode>General</c:formatCode>
                <c:ptCount val="8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numCache>
            </c:numRef>
          </c:xVal>
          <c:yVal>
            <c:numRef>
              <c:f>Graph!$B$6:$B$87</c:f>
              <c:numCache>
                <c:formatCode>General</c:formatCode>
                <c:ptCount val="82"/>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35">
                  <c:v>1</c:v>
                </c:pt>
                <c:pt idx="36">
                  <c:v>1</c:v>
                </c:pt>
                <c:pt idx="37">
                  <c:v>1</c:v>
                </c:pt>
                <c:pt idx="38">
                  <c:v>1</c:v>
                </c:pt>
                <c:pt idx="39">
                  <c:v>1</c:v>
                </c:pt>
                <c:pt idx="40">
                  <c:v>1</c:v>
                </c:pt>
                <c:pt idx="41">
                  <c:v>1</c:v>
                </c:pt>
                <c:pt idx="42">
                  <c:v>1</c:v>
                </c:pt>
                <c:pt idx="43">
                  <c:v>1</c:v>
                </c:pt>
                <c:pt idx="44">
                  <c:v>1</c:v>
                </c:pt>
                <c:pt idx="45">
                  <c:v>1</c:v>
                </c:pt>
                <c:pt idx="46">
                  <c:v>1</c:v>
                </c:pt>
                <c:pt idx="47">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yVal>
          <c:smooth val="1"/>
        </c:ser>
        <c:ser>
          <c:idx val="2"/>
          <c:order val="2"/>
          <c:tx>
            <c:v>FL</c:v>
          </c:tx>
          <c:spPr>
            <a:ln>
              <a:solidFill>
                <a:srgbClr val="00B050"/>
              </a:solidFill>
              <a:prstDash val="solid"/>
            </a:ln>
          </c:spPr>
          <c:marker>
            <c:symbol val="none"/>
          </c:marker>
          <c:xVal>
            <c:numRef>
              <c:f>Graph!$A$5:$A$88</c:f>
              <c:numCache>
                <c:formatCode>General</c:formatCode>
                <c:ptCount val="8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numCache>
            </c:numRef>
          </c:xVal>
          <c:yVal>
            <c:numRef>
              <c:f>Graph!$C$6:$C$87</c:f>
              <c:numCache>
                <c:formatCode>General</c:formatCode>
                <c:ptCount val="8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25">
                  <c:v>2</c:v>
                </c:pt>
                <c:pt idx="26">
                  <c:v>2</c:v>
                </c:pt>
                <c:pt idx="27">
                  <c:v>2</c:v>
                </c:pt>
                <c:pt idx="28">
                  <c:v>2</c:v>
                </c:pt>
                <c:pt idx="29">
                  <c:v>2</c:v>
                </c:pt>
                <c:pt idx="30">
                  <c:v>2</c:v>
                </c:pt>
                <c:pt idx="31">
                  <c:v>2</c:v>
                </c:pt>
                <c:pt idx="32">
                  <c:v>2</c:v>
                </c:pt>
                <c:pt idx="33">
                  <c:v>2</c:v>
                </c:pt>
                <c:pt idx="34">
                  <c:v>2</c:v>
                </c:pt>
                <c:pt idx="35">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69">
                  <c:v>2</c:v>
                </c:pt>
                <c:pt idx="70">
                  <c:v>2</c:v>
                </c:pt>
                <c:pt idx="71">
                  <c:v>2</c:v>
                </c:pt>
                <c:pt idx="72">
                  <c:v>2</c:v>
                </c:pt>
                <c:pt idx="73">
                  <c:v>2</c:v>
                </c:pt>
                <c:pt idx="74">
                  <c:v>2</c:v>
                </c:pt>
                <c:pt idx="75">
                  <c:v>2</c:v>
                </c:pt>
                <c:pt idx="76">
                  <c:v>2</c:v>
                </c:pt>
                <c:pt idx="77">
                  <c:v>2</c:v>
                </c:pt>
              </c:numCache>
            </c:numRef>
          </c:yVal>
          <c:smooth val="1"/>
        </c:ser>
        <c:ser>
          <c:idx val="3"/>
          <c:order val="3"/>
          <c:tx>
            <c:v>RL</c:v>
          </c:tx>
          <c:spPr>
            <a:ln>
              <a:solidFill>
                <a:srgbClr val="FFC000"/>
              </a:solidFill>
              <a:prstDash val="solid"/>
            </a:ln>
          </c:spPr>
          <c:marker>
            <c:symbol val="none"/>
          </c:marker>
          <c:xVal>
            <c:numRef>
              <c:f>Graph!$A$5:$A$88</c:f>
              <c:numCache>
                <c:formatCode>General</c:formatCode>
                <c:ptCount val="8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numCache>
            </c:numRef>
          </c:xVal>
          <c:yVal>
            <c:numRef>
              <c:f>Graph!$E$6:$E$87</c:f>
              <c:numCache>
                <c:formatCode>General</c:formatCode>
                <c:ptCount val="82"/>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8">
                  <c:v>4</c:v>
                </c:pt>
                <c:pt idx="39">
                  <c:v>4</c:v>
                </c:pt>
                <c:pt idx="40">
                  <c:v>4</c:v>
                </c:pt>
                <c:pt idx="41">
                  <c:v>4</c:v>
                </c:pt>
                <c:pt idx="42">
                  <c:v>4</c:v>
                </c:pt>
                <c:pt idx="43">
                  <c:v>4</c:v>
                </c:pt>
                <c:pt idx="44">
                  <c:v>4</c:v>
                </c:pt>
                <c:pt idx="45">
                  <c:v>4</c:v>
                </c:pt>
                <c:pt idx="46">
                  <c:v>4</c:v>
                </c:pt>
                <c:pt idx="47">
                  <c:v>4</c:v>
                </c:pt>
                <c:pt idx="48">
                  <c:v>4</c:v>
                </c:pt>
                <c:pt idx="49">
                  <c:v>4</c:v>
                </c:pt>
                <c:pt idx="50">
                  <c:v>4</c:v>
                </c:pt>
                <c:pt idx="60">
                  <c:v>4</c:v>
                </c:pt>
                <c:pt idx="61">
                  <c:v>4</c:v>
                </c:pt>
                <c:pt idx="62">
                  <c:v>4</c:v>
                </c:pt>
                <c:pt idx="63">
                  <c:v>4</c:v>
                </c:pt>
                <c:pt idx="64">
                  <c:v>4</c:v>
                </c:pt>
                <c:pt idx="65">
                  <c:v>4</c:v>
                </c:pt>
                <c:pt idx="66">
                  <c:v>4</c:v>
                </c:pt>
                <c:pt idx="67">
                  <c:v>4</c:v>
                </c:pt>
                <c:pt idx="68">
                  <c:v>4</c:v>
                </c:pt>
                <c:pt idx="69">
                  <c:v>4</c:v>
                </c:pt>
                <c:pt idx="70">
                  <c:v>4</c:v>
                </c:pt>
                <c:pt idx="71">
                  <c:v>4</c:v>
                </c:pt>
              </c:numCache>
            </c:numRef>
          </c:yVal>
          <c:smooth val="1"/>
        </c:ser>
        <c:axId val="141644544"/>
        <c:axId val="178066560"/>
      </c:scatterChart>
      <c:valAx>
        <c:axId val="141644544"/>
        <c:scaling>
          <c:orientation val="minMax"/>
          <c:max val="88"/>
          <c:min val="5"/>
        </c:scaling>
        <c:axPos val="b"/>
        <c:numFmt formatCode="General" sourceLinked="1"/>
        <c:tickLblPos val="nextTo"/>
        <c:crossAx val="178066560"/>
        <c:crosses val="autoZero"/>
        <c:crossBetween val="midCat"/>
      </c:valAx>
      <c:valAx>
        <c:axId val="178066560"/>
        <c:scaling>
          <c:orientation val="minMax"/>
        </c:scaling>
        <c:delete val="1"/>
        <c:axPos val="l"/>
        <c:numFmt formatCode="General" sourceLinked="1"/>
        <c:tickLblPos val="none"/>
        <c:crossAx val="141644544"/>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2</a:t>
            </a:r>
          </a:p>
        </c:rich>
      </c:tx>
    </c:title>
    <c:plotArea>
      <c:layout/>
      <c:scatterChart>
        <c:scatterStyle val="smoothMarker"/>
        <c:ser>
          <c:idx val="0"/>
          <c:order val="0"/>
          <c:tx>
            <c:v>RR</c:v>
          </c:tx>
          <c:spPr>
            <a:ln>
              <a:solidFill>
                <a:srgbClr val="0070C0"/>
              </a:solidFill>
              <a:prstDash val="solid"/>
            </a:ln>
          </c:spPr>
          <c:marker>
            <c:symbol val="none"/>
          </c:marker>
          <c:xVal>
            <c:numRef>
              <c:f>Graph!$A$91:$A$155</c:f>
              <c:numCache>
                <c:formatCode>General</c:formatCode>
                <c:ptCount val="65"/>
                <c:pt idx="0">
                  <c:v>2391</c:v>
                </c:pt>
                <c:pt idx="1">
                  <c:v>2392</c:v>
                </c:pt>
                <c:pt idx="2">
                  <c:v>2393</c:v>
                </c:pt>
                <c:pt idx="3">
                  <c:v>2394</c:v>
                </c:pt>
                <c:pt idx="4">
                  <c:v>2395</c:v>
                </c:pt>
                <c:pt idx="5">
                  <c:v>2396</c:v>
                </c:pt>
                <c:pt idx="6">
                  <c:v>2397</c:v>
                </c:pt>
                <c:pt idx="7">
                  <c:v>2398</c:v>
                </c:pt>
                <c:pt idx="8">
                  <c:v>2399</c:v>
                </c:pt>
                <c:pt idx="9">
                  <c:v>2400</c:v>
                </c:pt>
                <c:pt idx="10">
                  <c:v>2401</c:v>
                </c:pt>
                <c:pt idx="11">
                  <c:v>2402</c:v>
                </c:pt>
                <c:pt idx="12">
                  <c:v>2403</c:v>
                </c:pt>
                <c:pt idx="13">
                  <c:v>2404</c:v>
                </c:pt>
                <c:pt idx="14">
                  <c:v>2405</c:v>
                </c:pt>
                <c:pt idx="15">
                  <c:v>2406</c:v>
                </c:pt>
                <c:pt idx="16">
                  <c:v>2407</c:v>
                </c:pt>
                <c:pt idx="17">
                  <c:v>2408</c:v>
                </c:pt>
                <c:pt idx="18">
                  <c:v>2409</c:v>
                </c:pt>
                <c:pt idx="19">
                  <c:v>2410</c:v>
                </c:pt>
                <c:pt idx="20">
                  <c:v>2411</c:v>
                </c:pt>
                <c:pt idx="21">
                  <c:v>2412</c:v>
                </c:pt>
                <c:pt idx="22">
                  <c:v>2413</c:v>
                </c:pt>
                <c:pt idx="23">
                  <c:v>2414</c:v>
                </c:pt>
                <c:pt idx="24">
                  <c:v>2415</c:v>
                </c:pt>
                <c:pt idx="25">
                  <c:v>2416</c:v>
                </c:pt>
                <c:pt idx="26">
                  <c:v>2417</c:v>
                </c:pt>
                <c:pt idx="27">
                  <c:v>2418</c:v>
                </c:pt>
                <c:pt idx="28">
                  <c:v>2419</c:v>
                </c:pt>
                <c:pt idx="29">
                  <c:v>2420</c:v>
                </c:pt>
                <c:pt idx="30">
                  <c:v>2421</c:v>
                </c:pt>
                <c:pt idx="31">
                  <c:v>2422</c:v>
                </c:pt>
                <c:pt idx="32">
                  <c:v>2423</c:v>
                </c:pt>
                <c:pt idx="33">
                  <c:v>2424</c:v>
                </c:pt>
                <c:pt idx="34">
                  <c:v>2425</c:v>
                </c:pt>
                <c:pt idx="35">
                  <c:v>2426</c:v>
                </c:pt>
                <c:pt idx="36">
                  <c:v>2427</c:v>
                </c:pt>
                <c:pt idx="37">
                  <c:v>2428</c:v>
                </c:pt>
                <c:pt idx="38">
                  <c:v>2429</c:v>
                </c:pt>
                <c:pt idx="39">
                  <c:v>2430</c:v>
                </c:pt>
                <c:pt idx="40">
                  <c:v>2431</c:v>
                </c:pt>
                <c:pt idx="41">
                  <c:v>2432</c:v>
                </c:pt>
                <c:pt idx="42">
                  <c:v>2433</c:v>
                </c:pt>
                <c:pt idx="43">
                  <c:v>2434</c:v>
                </c:pt>
                <c:pt idx="44">
                  <c:v>2435</c:v>
                </c:pt>
                <c:pt idx="45">
                  <c:v>2436</c:v>
                </c:pt>
                <c:pt idx="46">
                  <c:v>2437</c:v>
                </c:pt>
                <c:pt idx="47">
                  <c:v>2438</c:v>
                </c:pt>
                <c:pt idx="48">
                  <c:v>2439</c:v>
                </c:pt>
                <c:pt idx="49">
                  <c:v>2440</c:v>
                </c:pt>
                <c:pt idx="50">
                  <c:v>2441</c:v>
                </c:pt>
                <c:pt idx="51">
                  <c:v>2442</c:v>
                </c:pt>
                <c:pt idx="52">
                  <c:v>2443</c:v>
                </c:pt>
                <c:pt idx="53">
                  <c:v>2444</c:v>
                </c:pt>
                <c:pt idx="54">
                  <c:v>2445</c:v>
                </c:pt>
                <c:pt idx="55">
                  <c:v>2446</c:v>
                </c:pt>
                <c:pt idx="56">
                  <c:v>2447</c:v>
                </c:pt>
                <c:pt idx="57">
                  <c:v>2448</c:v>
                </c:pt>
                <c:pt idx="58">
                  <c:v>2449</c:v>
                </c:pt>
                <c:pt idx="59">
                  <c:v>2450</c:v>
                </c:pt>
                <c:pt idx="60">
                  <c:v>2451</c:v>
                </c:pt>
                <c:pt idx="61">
                  <c:v>2452</c:v>
                </c:pt>
                <c:pt idx="62">
                  <c:v>2453</c:v>
                </c:pt>
                <c:pt idx="63">
                  <c:v>2454</c:v>
                </c:pt>
                <c:pt idx="64">
                  <c:v>2455</c:v>
                </c:pt>
              </c:numCache>
            </c:numRef>
          </c:xVal>
          <c:yVal>
            <c:numRef>
              <c:f>Graph!$D$92:$D$154</c:f>
              <c:numCache>
                <c:formatCode>General</c:formatCode>
                <c:ptCount val="63"/>
                <c:pt idx="2">
                  <c:v>3</c:v>
                </c:pt>
                <c:pt idx="3">
                  <c:v>3</c:v>
                </c:pt>
                <c:pt idx="4">
                  <c:v>3</c:v>
                </c:pt>
                <c:pt idx="5">
                  <c:v>3</c:v>
                </c:pt>
                <c:pt idx="6">
                  <c:v>3</c:v>
                </c:pt>
                <c:pt idx="7">
                  <c:v>3</c:v>
                </c:pt>
                <c:pt idx="8">
                  <c:v>3</c:v>
                </c:pt>
                <c:pt idx="9">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7">
                  <c:v>3</c:v>
                </c:pt>
                <c:pt idx="38">
                  <c:v>3</c:v>
                </c:pt>
                <c:pt idx="39">
                  <c:v>3</c:v>
                </c:pt>
                <c:pt idx="40">
                  <c:v>3</c:v>
                </c:pt>
                <c:pt idx="41">
                  <c:v>3</c:v>
                </c:pt>
                <c:pt idx="42">
                  <c:v>3</c:v>
                </c:pt>
                <c:pt idx="43">
                  <c:v>3</c:v>
                </c:pt>
                <c:pt idx="44">
                  <c:v>3</c:v>
                </c:pt>
                <c:pt idx="45">
                  <c:v>3</c:v>
                </c:pt>
                <c:pt idx="46">
                  <c:v>3</c:v>
                </c:pt>
                <c:pt idx="47">
                  <c:v>3</c:v>
                </c:pt>
                <c:pt idx="56">
                  <c:v>3</c:v>
                </c:pt>
                <c:pt idx="57">
                  <c:v>3</c:v>
                </c:pt>
                <c:pt idx="58">
                  <c:v>3</c:v>
                </c:pt>
                <c:pt idx="59">
                  <c:v>3</c:v>
                </c:pt>
                <c:pt idx="60">
                  <c:v>3</c:v>
                </c:pt>
                <c:pt idx="61">
                  <c:v>3</c:v>
                </c:pt>
                <c:pt idx="62">
                  <c:v>3</c:v>
                </c:pt>
              </c:numCache>
            </c:numRef>
          </c:yVal>
          <c:smooth val="1"/>
        </c:ser>
        <c:ser>
          <c:idx val="1"/>
          <c:order val="1"/>
          <c:tx>
            <c:v>FR</c:v>
          </c:tx>
          <c:spPr>
            <a:ln>
              <a:solidFill>
                <a:srgbClr val="C00000"/>
              </a:solidFill>
              <a:prstDash val="solid"/>
            </a:ln>
          </c:spPr>
          <c:marker>
            <c:symbol val="none"/>
          </c:marker>
          <c:xVal>
            <c:numRef>
              <c:f>Graph!$A$91:$A$155</c:f>
              <c:numCache>
                <c:formatCode>General</c:formatCode>
                <c:ptCount val="65"/>
                <c:pt idx="0">
                  <c:v>2391</c:v>
                </c:pt>
                <c:pt idx="1">
                  <c:v>2392</c:v>
                </c:pt>
                <c:pt idx="2">
                  <c:v>2393</c:v>
                </c:pt>
                <c:pt idx="3">
                  <c:v>2394</c:v>
                </c:pt>
                <c:pt idx="4">
                  <c:v>2395</c:v>
                </c:pt>
                <c:pt idx="5">
                  <c:v>2396</c:v>
                </c:pt>
                <c:pt idx="6">
                  <c:v>2397</c:v>
                </c:pt>
                <c:pt idx="7">
                  <c:v>2398</c:v>
                </c:pt>
                <c:pt idx="8">
                  <c:v>2399</c:v>
                </c:pt>
                <c:pt idx="9">
                  <c:v>2400</c:v>
                </c:pt>
                <c:pt idx="10">
                  <c:v>2401</c:v>
                </c:pt>
                <c:pt idx="11">
                  <c:v>2402</c:v>
                </c:pt>
                <c:pt idx="12">
                  <c:v>2403</c:v>
                </c:pt>
                <c:pt idx="13">
                  <c:v>2404</c:v>
                </c:pt>
                <c:pt idx="14">
                  <c:v>2405</c:v>
                </c:pt>
                <c:pt idx="15">
                  <c:v>2406</c:v>
                </c:pt>
                <c:pt idx="16">
                  <c:v>2407</c:v>
                </c:pt>
                <c:pt idx="17">
                  <c:v>2408</c:v>
                </c:pt>
                <c:pt idx="18">
                  <c:v>2409</c:v>
                </c:pt>
                <c:pt idx="19">
                  <c:v>2410</c:v>
                </c:pt>
                <c:pt idx="20">
                  <c:v>2411</c:v>
                </c:pt>
                <c:pt idx="21">
                  <c:v>2412</c:v>
                </c:pt>
                <c:pt idx="22">
                  <c:v>2413</c:v>
                </c:pt>
                <c:pt idx="23">
                  <c:v>2414</c:v>
                </c:pt>
                <c:pt idx="24">
                  <c:v>2415</c:v>
                </c:pt>
                <c:pt idx="25">
                  <c:v>2416</c:v>
                </c:pt>
                <c:pt idx="26">
                  <c:v>2417</c:v>
                </c:pt>
                <c:pt idx="27">
                  <c:v>2418</c:v>
                </c:pt>
                <c:pt idx="28">
                  <c:v>2419</c:v>
                </c:pt>
                <c:pt idx="29">
                  <c:v>2420</c:v>
                </c:pt>
                <c:pt idx="30">
                  <c:v>2421</c:v>
                </c:pt>
                <c:pt idx="31">
                  <c:v>2422</c:v>
                </c:pt>
                <c:pt idx="32">
                  <c:v>2423</c:v>
                </c:pt>
                <c:pt idx="33">
                  <c:v>2424</c:v>
                </c:pt>
                <c:pt idx="34">
                  <c:v>2425</c:v>
                </c:pt>
                <c:pt idx="35">
                  <c:v>2426</c:v>
                </c:pt>
                <c:pt idx="36">
                  <c:v>2427</c:v>
                </c:pt>
                <c:pt idx="37">
                  <c:v>2428</c:v>
                </c:pt>
                <c:pt idx="38">
                  <c:v>2429</c:v>
                </c:pt>
                <c:pt idx="39">
                  <c:v>2430</c:v>
                </c:pt>
                <c:pt idx="40">
                  <c:v>2431</c:v>
                </c:pt>
                <c:pt idx="41">
                  <c:v>2432</c:v>
                </c:pt>
                <c:pt idx="42">
                  <c:v>2433</c:v>
                </c:pt>
                <c:pt idx="43">
                  <c:v>2434</c:v>
                </c:pt>
                <c:pt idx="44">
                  <c:v>2435</c:v>
                </c:pt>
                <c:pt idx="45">
                  <c:v>2436</c:v>
                </c:pt>
                <c:pt idx="46">
                  <c:v>2437</c:v>
                </c:pt>
                <c:pt idx="47">
                  <c:v>2438</c:v>
                </c:pt>
                <c:pt idx="48">
                  <c:v>2439</c:v>
                </c:pt>
                <c:pt idx="49">
                  <c:v>2440</c:v>
                </c:pt>
                <c:pt idx="50">
                  <c:v>2441</c:v>
                </c:pt>
                <c:pt idx="51">
                  <c:v>2442</c:v>
                </c:pt>
                <c:pt idx="52">
                  <c:v>2443</c:v>
                </c:pt>
                <c:pt idx="53">
                  <c:v>2444</c:v>
                </c:pt>
                <c:pt idx="54">
                  <c:v>2445</c:v>
                </c:pt>
                <c:pt idx="55">
                  <c:v>2446</c:v>
                </c:pt>
                <c:pt idx="56">
                  <c:v>2447</c:v>
                </c:pt>
                <c:pt idx="57">
                  <c:v>2448</c:v>
                </c:pt>
                <c:pt idx="58">
                  <c:v>2449</c:v>
                </c:pt>
                <c:pt idx="59">
                  <c:v>2450</c:v>
                </c:pt>
                <c:pt idx="60">
                  <c:v>2451</c:v>
                </c:pt>
                <c:pt idx="61">
                  <c:v>2452</c:v>
                </c:pt>
                <c:pt idx="62">
                  <c:v>2453</c:v>
                </c:pt>
                <c:pt idx="63">
                  <c:v>2454</c:v>
                </c:pt>
                <c:pt idx="64">
                  <c:v>2455</c:v>
                </c:pt>
              </c:numCache>
            </c:numRef>
          </c:xVal>
          <c:yVal>
            <c:numRef>
              <c:f>Graph!$B$92:$B$154</c:f>
              <c:numCache>
                <c:formatCode>General</c:formatCode>
                <c:ptCount val="63"/>
                <c:pt idx="7">
                  <c:v>1</c:v>
                </c:pt>
                <c:pt idx="8">
                  <c:v>1</c:v>
                </c:pt>
                <c:pt idx="9">
                  <c:v>1</c:v>
                </c:pt>
                <c:pt idx="10">
                  <c:v>1</c:v>
                </c:pt>
                <c:pt idx="11">
                  <c:v>1</c:v>
                </c:pt>
                <c:pt idx="12">
                  <c:v>1</c:v>
                </c:pt>
                <c:pt idx="13">
                  <c:v>1</c:v>
                </c:pt>
                <c:pt idx="14">
                  <c:v>1</c:v>
                </c:pt>
                <c:pt idx="15">
                  <c:v>1</c:v>
                </c:pt>
                <c:pt idx="16">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43">
                  <c:v>1</c:v>
                </c:pt>
                <c:pt idx="44">
                  <c:v>1</c:v>
                </c:pt>
                <c:pt idx="45">
                  <c:v>1</c:v>
                </c:pt>
                <c:pt idx="46">
                  <c:v>1</c:v>
                </c:pt>
                <c:pt idx="47">
                  <c:v>1</c:v>
                </c:pt>
                <c:pt idx="48">
                  <c:v>1</c:v>
                </c:pt>
                <c:pt idx="49">
                  <c:v>1</c:v>
                </c:pt>
                <c:pt idx="50">
                  <c:v>1</c:v>
                </c:pt>
                <c:pt idx="51">
                  <c:v>1</c:v>
                </c:pt>
              </c:numCache>
            </c:numRef>
          </c:yVal>
          <c:smooth val="1"/>
        </c:ser>
        <c:ser>
          <c:idx val="2"/>
          <c:order val="2"/>
          <c:tx>
            <c:v>FL</c:v>
          </c:tx>
          <c:spPr>
            <a:ln>
              <a:solidFill>
                <a:srgbClr val="00B050"/>
              </a:solidFill>
              <a:prstDash val="solid"/>
            </a:ln>
          </c:spPr>
          <c:marker>
            <c:symbol val="none"/>
          </c:marker>
          <c:xVal>
            <c:numRef>
              <c:f>Graph!$A$91:$A$155</c:f>
              <c:numCache>
                <c:formatCode>General</c:formatCode>
                <c:ptCount val="65"/>
                <c:pt idx="0">
                  <c:v>2391</c:v>
                </c:pt>
                <c:pt idx="1">
                  <c:v>2392</c:v>
                </c:pt>
                <c:pt idx="2">
                  <c:v>2393</c:v>
                </c:pt>
                <c:pt idx="3">
                  <c:v>2394</c:v>
                </c:pt>
                <c:pt idx="4">
                  <c:v>2395</c:v>
                </c:pt>
                <c:pt idx="5">
                  <c:v>2396</c:v>
                </c:pt>
                <c:pt idx="6">
                  <c:v>2397</c:v>
                </c:pt>
                <c:pt idx="7">
                  <c:v>2398</c:v>
                </c:pt>
                <c:pt idx="8">
                  <c:v>2399</c:v>
                </c:pt>
                <c:pt idx="9">
                  <c:v>2400</c:v>
                </c:pt>
                <c:pt idx="10">
                  <c:v>2401</c:v>
                </c:pt>
                <c:pt idx="11">
                  <c:v>2402</c:v>
                </c:pt>
                <c:pt idx="12">
                  <c:v>2403</c:v>
                </c:pt>
                <c:pt idx="13">
                  <c:v>2404</c:v>
                </c:pt>
                <c:pt idx="14">
                  <c:v>2405</c:v>
                </c:pt>
                <c:pt idx="15">
                  <c:v>2406</c:v>
                </c:pt>
                <c:pt idx="16">
                  <c:v>2407</c:v>
                </c:pt>
                <c:pt idx="17">
                  <c:v>2408</c:v>
                </c:pt>
                <c:pt idx="18">
                  <c:v>2409</c:v>
                </c:pt>
                <c:pt idx="19">
                  <c:v>2410</c:v>
                </c:pt>
                <c:pt idx="20">
                  <c:v>2411</c:v>
                </c:pt>
                <c:pt idx="21">
                  <c:v>2412</c:v>
                </c:pt>
                <c:pt idx="22">
                  <c:v>2413</c:v>
                </c:pt>
                <c:pt idx="23">
                  <c:v>2414</c:v>
                </c:pt>
                <c:pt idx="24">
                  <c:v>2415</c:v>
                </c:pt>
                <c:pt idx="25">
                  <c:v>2416</c:v>
                </c:pt>
                <c:pt idx="26">
                  <c:v>2417</c:v>
                </c:pt>
                <c:pt idx="27">
                  <c:v>2418</c:v>
                </c:pt>
                <c:pt idx="28">
                  <c:v>2419</c:v>
                </c:pt>
                <c:pt idx="29">
                  <c:v>2420</c:v>
                </c:pt>
                <c:pt idx="30">
                  <c:v>2421</c:v>
                </c:pt>
                <c:pt idx="31">
                  <c:v>2422</c:v>
                </c:pt>
                <c:pt idx="32">
                  <c:v>2423</c:v>
                </c:pt>
                <c:pt idx="33">
                  <c:v>2424</c:v>
                </c:pt>
                <c:pt idx="34">
                  <c:v>2425</c:v>
                </c:pt>
                <c:pt idx="35">
                  <c:v>2426</c:v>
                </c:pt>
                <c:pt idx="36">
                  <c:v>2427</c:v>
                </c:pt>
                <c:pt idx="37">
                  <c:v>2428</c:v>
                </c:pt>
                <c:pt idx="38">
                  <c:v>2429</c:v>
                </c:pt>
                <c:pt idx="39">
                  <c:v>2430</c:v>
                </c:pt>
                <c:pt idx="40">
                  <c:v>2431</c:v>
                </c:pt>
                <c:pt idx="41">
                  <c:v>2432</c:v>
                </c:pt>
                <c:pt idx="42">
                  <c:v>2433</c:v>
                </c:pt>
                <c:pt idx="43">
                  <c:v>2434</c:v>
                </c:pt>
                <c:pt idx="44">
                  <c:v>2435</c:v>
                </c:pt>
                <c:pt idx="45">
                  <c:v>2436</c:v>
                </c:pt>
                <c:pt idx="46">
                  <c:v>2437</c:v>
                </c:pt>
                <c:pt idx="47">
                  <c:v>2438</c:v>
                </c:pt>
                <c:pt idx="48">
                  <c:v>2439</c:v>
                </c:pt>
                <c:pt idx="49">
                  <c:v>2440</c:v>
                </c:pt>
                <c:pt idx="50">
                  <c:v>2441</c:v>
                </c:pt>
                <c:pt idx="51">
                  <c:v>2442</c:v>
                </c:pt>
                <c:pt idx="52">
                  <c:v>2443</c:v>
                </c:pt>
                <c:pt idx="53">
                  <c:v>2444</c:v>
                </c:pt>
                <c:pt idx="54">
                  <c:v>2445</c:v>
                </c:pt>
                <c:pt idx="55">
                  <c:v>2446</c:v>
                </c:pt>
                <c:pt idx="56">
                  <c:v>2447</c:v>
                </c:pt>
                <c:pt idx="57">
                  <c:v>2448</c:v>
                </c:pt>
                <c:pt idx="58">
                  <c:v>2449</c:v>
                </c:pt>
                <c:pt idx="59">
                  <c:v>2450</c:v>
                </c:pt>
                <c:pt idx="60">
                  <c:v>2451</c:v>
                </c:pt>
                <c:pt idx="61">
                  <c:v>2452</c:v>
                </c:pt>
                <c:pt idx="62">
                  <c:v>2453</c:v>
                </c:pt>
                <c:pt idx="63">
                  <c:v>2454</c:v>
                </c:pt>
                <c:pt idx="64">
                  <c:v>2455</c:v>
                </c:pt>
              </c:numCache>
            </c:numRef>
          </c:xVal>
          <c:yVal>
            <c:numRef>
              <c:f>Graph!$C$92:$C$154</c:f>
              <c:numCache>
                <c:formatCode>General</c:formatCode>
                <c:ptCount val="63"/>
                <c:pt idx="0">
                  <c:v>2</c:v>
                </c:pt>
                <c:pt idx="1">
                  <c:v>2</c:v>
                </c:pt>
                <c:pt idx="2">
                  <c:v>2</c:v>
                </c:pt>
                <c:pt idx="3">
                  <c:v>2</c:v>
                </c:pt>
                <c:pt idx="4">
                  <c:v>2</c:v>
                </c:pt>
                <c:pt idx="5">
                  <c:v>2</c:v>
                </c:pt>
                <c:pt idx="6">
                  <c:v>2</c:v>
                </c:pt>
                <c:pt idx="7">
                  <c:v>2</c:v>
                </c:pt>
                <c:pt idx="16">
                  <c:v>2</c:v>
                </c:pt>
                <c:pt idx="17">
                  <c:v>2</c:v>
                </c:pt>
                <c:pt idx="18">
                  <c:v>2</c:v>
                </c:pt>
                <c:pt idx="19">
                  <c:v>2</c:v>
                </c:pt>
                <c:pt idx="20">
                  <c:v>2</c:v>
                </c:pt>
                <c:pt idx="21">
                  <c:v>2</c:v>
                </c:pt>
                <c:pt idx="22">
                  <c:v>2</c:v>
                </c:pt>
                <c:pt idx="23">
                  <c:v>2</c:v>
                </c:pt>
                <c:pt idx="24">
                  <c:v>2</c:v>
                </c:pt>
                <c:pt idx="25">
                  <c:v>2</c:v>
                </c:pt>
                <c:pt idx="26">
                  <c:v>2</c:v>
                </c:pt>
                <c:pt idx="27">
                  <c:v>2</c:v>
                </c:pt>
                <c:pt idx="37">
                  <c:v>2</c:v>
                </c:pt>
                <c:pt idx="38">
                  <c:v>2</c:v>
                </c:pt>
                <c:pt idx="39">
                  <c:v>2</c:v>
                </c:pt>
                <c:pt idx="40">
                  <c:v>2</c:v>
                </c:pt>
                <c:pt idx="41">
                  <c:v>2</c:v>
                </c:pt>
                <c:pt idx="42">
                  <c:v>2</c:v>
                </c:pt>
                <c:pt idx="43">
                  <c:v>2</c:v>
                </c:pt>
                <c:pt idx="44">
                  <c:v>2</c:v>
                </c:pt>
                <c:pt idx="45">
                  <c:v>2</c:v>
                </c:pt>
                <c:pt idx="51">
                  <c:v>2</c:v>
                </c:pt>
                <c:pt idx="52">
                  <c:v>2</c:v>
                </c:pt>
                <c:pt idx="53">
                  <c:v>2</c:v>
                </c:pt>
                <c:pt idx="54">
                  <c:v>2</c:v>
                </c:pt>
                <c:pt idx="55">
                  <c:v>2</c:v>
                </c:pt>
                <c:pt idx="56">
                  <c:v>2</c:v>
                </c:pt>
                <c:pt idx="57">
                  <c:v>2</c:v>
                </c:pt>
                <c:pt idx="58">
                  <c:v>2</c:v>
                </c:pt>
                <c:pt idx="59">
                  <c:v>2</c:v>
                </c:pt>
              </c:numCache>
            </c:numRef>
          </c:yVal>
          <c:smooth val="1"/>
        </c:ser>
        <c:ser>
          <c:idx val="3"/>
          <c:order val="3"/>
          <c:tx>
            <c:v>RL</c:v>
          </c:tx>
          <c:spPr>
            <a:ln>
              <a:solidFill>
                <a:srgbClr val="FFC000"/>
              </a:solidFill>
              <a:prstDash val="solid"/>
            </a:ln>
          </c:spPr>
          <c:marker>
            <c:symbol val="none"/>
          </c:marker>
          <c:xVal>
            <c:numRef>
              <c:f>Graph!$A$91:$A$155</c:f>
              <c:numCache>
                <c:formatCode>General</c:formatCode>
                <c:ptCount val="65"/>
                <c:pt idx="0">
                  <c:v>2391</c:v>
                </c:pt>
                <c:pt idx="1">
                  <c:v>2392</c:v>
                </c:pt>
                <c:pt idx="2">
                  <c:v>2393</c:v>
                </c:pt>
                <c:pt idx="3">
                  <c:v>2394</c:v>
                </c:pt>
                <c:pt idx="4">
                  <c:v>2395</c:v>
                </c:pt>
                <c:pt idx="5">
                  <c:v>2396</c:v>
                </c:pt>
                <c:pt idx="6">
                  <c:v>2397</c:v>
                </c:pt>
                <c:pt idx="7">
                  <c:v>2398</c:v>
                </c:pt>
                <c:pt idx="8">
                  <c:v>2399</c:v>
                </c:pt>
                <c:pt idx="9">
                  <c:v>2400</c:v>
                </c:pt>
                <c:pt idx="10">
                  <c:v>2401</c:v>
                </c:pt>
                <c:pt idx="11">
                  <c:v>2402</c:v>
                </c:pt>
                <c:pt idx="12">
                  <c:v>2403</c:v>
                </c:pt>
                <c:pt idx="13">
                  <c:v>2404</c:v>
                </c:pt>
                <c:pt idx="14">
                  <c:v>2405</c:v>
                </c:pt>
                <c:pt idx="15">
                  <c:v>2406</c:v>
                </c:pt>
                <c:pt idx="16">
                  <c:v>2407</c:v>
                </c:pt>
                <c:pt idx="17">
                  <c:v>2408</c:v>
                </c:pt>
                <c:pt idx="18">
                  <c:v>2409</c:v>
                </c:pt>
                <c:pt idx="19">
                  <c:v>2410</c:v>
                </c:pt>
                <c:pt idx="20">
                  <c:v>2411</c:v>
                </c:pt>
                <c:pt idx="21">
                  <c:v>2412</c:v>
                </c:pt>
                <c:pt idx="22">
                  <c:v>2413</c:v>
                </c:pt>
                <c:pt idx="23">
                  <c:v>2414</c:v>
                </c:pt>
                <c:pt idx="24">
                  <c:v>2415</c:v>
                </c:pt>
                <c:pt idx="25">
                  <c:v>2416</c:v>
                </c:pt>
                <c:pt idx="26">
                  <c:v>2417</c:v>
                </c:pt>
                <c:pt idx="27">
                  <c:v>2418</c:v>
                </c:pt>
                <c:pt idx="28">
                  <c:v>2419</c:v>
                </c:pt>
                <c:pt idx="29">
                  <c:v>2420</c:v>
                </c:pt>
                <c:pt idx="30">
                  <c:v>2421</c:v>
                </c:pt>
                <c:pt idx="31">
                  <c:v>2422</c:v>
                </c:pt>
                <c:pt idx="32">
                  <c:v>2423</c:v>
                </c:pt>
                <c:pt idx="33">
                  <c:v>2424</c:v>
                </c:pt>
                <c:pt idx="34">
                  <c:v>2425</c:v>
                </c:pt>
                <c:pt idx="35">
                  <c:v>2426</c:v>
                </c:pt>
                <c:pt idx="36">
                  <c:v>2427</c:v>
                </c:pt>
                <c:pt idx="37">
                  <c:v>2428</c:v>
                </c:pt>
                <c:pt idx="38">
                  <c:v>2429</c:v>
                </c:pt>
                <c:pt idx="39">
                  <c:v>2430</c:v>
                </c:pt>
                <c:pt idx="40">
                  <c:v>2431</c:v>
                </c:pt>
                <c:pt idx="41">
                  <c:v>2432</c:v>
                </c:pt>
                <c:pt idx="42">
                  <c:v>2433</c:v>
                </c:pt>
                <c:pt idx="43">
                  <c:v>2434</c:v>
                </c:pt>
                <c:pt idx="44">
                  <c:v>2435</c:v>
                </c:pt>
                <c:pt idx="45">
                  <c:v>2436</c:v>
                </c:pt>
                <c:pt idx="46">
                  <c:v>2437</c:v>
                </c:pt>
                <c:pt idx="47">
                  <c:v>2438</c:v>
                </c:pt>
                <c:pt idx="48">
                  <c:v>2439</c:v>
                </c:pt>
                <c:pt idx="49">
                  <c:v>2440</c:v>
                </c:pt>
                <c:pt idx="50">
                  <c:v>2441</c:v>
                </c:pt>
                <c:pt idx="51">
                  <c:v>2442</c:v>
                </c:pt>
                <c:pt idx="52">
                  <c:v>2443</c:v>
                </c:pt>
                <c:pt idx="53">
                  <c:v>2444</c:v>
                </c:pt>
                <c:pt idx="54">
                  <c:v>2445</c:v>
                </c:pt>
                <c:pt idx="55">
                  <c:v>2446</c:v>
                </c:pt>
                <c:pt idx="56">
                  <c:v>2447</c:v>
                </c:pt>
                <c:pt idx="57">
                  <c:v>2448</c:v>
                </c:pt>
                <c:pt idx="58">
                  <c:v>2449</c:v>
                </c:pt>
                <c:pt idx="59">
                  <c:v>2450</c:v>
                </c:pt>
                <c:pt idx="60">
                  <c:v>2451</c:v>
                </c:pt>
                <c:pt idx="61">
                  <c:v>2452</c:v>
                </c:pt>
                <c:pt idx="62">
                  <c:v>2453</c:v>
                </c:pt>
                <c:pt idx="63">
                  <c:v>2454</c:v>
                </c:pt>
                <c:pt idx="64">
                  <c:v>2455</c:v>
                </c:pt>
              </c:numCache>
            </c:numRef>
          </c:xVal>
          <c:yVal>
            <c:numRef>
              <c:f>Graph!$E$92:$E$154</c:f>
              <c:numCache>
                <c:formatCode>General</c:formatCode>
                <c:ptCount val="63"/>
                <c:pt idx="10">
                  <c:v>4</c:v>
                </c:pt>
                <c:pt idx="11">
                  <c:v>4</c:v>
                </c:pt>
                <c:pt idx="12">
                  <c:v>4</c:v>
                </c:pt>
                <c:pt idx="13">
                  <c:v>4</c:v>
                </c:pt>
                <c:pt idx="14">
                  <c:v>4</c:v>
                </c:pt>
                <c:pt idx="15">
                  <c:v>4</c:v>
                </c:pt>
                <c:pt idx="16">
                  <c:v>4</c:v>
                </c:pt>
                <c:pt idx="17">
                  <c:v>4</c:v>
                </c:pt>
                <c:pt idx="18">
                  <c:v>4</c:v>
                </c:pt>
                <c:pt idx="27">
                  <c:v>4</c:v>
                </c:pt>
                <c:pt idx="28">
                  <c:v>4</c:v>
                </c:pt>
                <c:pt idx="29">
                  <c:v>4</c:v>
                </c:pt>
                <c:pt idx="30">
                  <c:v>4</c:v>
                </c:pt>
                <c:pt idx="31">
                  <c:v>4</c:v>
                </c:pt>
                <c:pt idx="32">
                  <c:v>4</c:v>
                </c:pt>
                <c:pt idx="33">
                  <c:v>4</c:v>
                </c:pt>
                <c:pt idx="34">
                  <c:v>4</c:v>
                </c:pt>
                <c:pt idx="35">
                  <c:v>4</c:v>
                </c:pt>
                <c:pt idx="36">
                  <c:v>4</c:v>
                </c:pt>
                <c:pt idx="37">
                  <c:v>4</c:v>
                </c:pt>
                <c:pt idx="46">
                  <c:v>4</c:v>
                </c:pt>
                <c:pt idx="47">
                  <c:v>4</c:v>
                </c:pt>
                <c:pt idx="48">
                  <c:v>4</c:v>
                </c:pt>
                <c:pt idx="49">
                  <c:v>4</c:v>
                </c:pt>
                <c:pt idx="50">
                  <c:v>4</c:v>
                </c:pt>
                <c:pt idx="51">
                  <c:v>4</c:v>
                </c:pt>
                <c:pt idx="52">
                  <c:v>4</c:v>
                </c:pt>
                <c:pt idx="53">
                  <c:v>4</c:v>
                </c:pt>
                <c:pt idx="54">
                  <c:v>4</c:v>
                </c:pt>
                <c:pt idx="55">
                  <c:v>4</c:v>
                </c:pt>
              </c:numCache>
            </c:numRef>
          </c:yVal>
          <c:smooth val="1"/>
        </c:ser>
        <c:axId val="186846592"/>
        <c:axId val="198103424"/>
      </c:scatterChart>
      <c:valAx>
        <c:axId val="186846592"/>
        <c:scaling>
          <c:orientation val="minMax"/>
          <c:max val="2455"/>
          <c:min val="2391"/>
        </c:scaling>
        <c:axPos val="b"/>
        <c:numFmt formatCode="General" sourceLinked="1"/>
        <c:tickLblPos val="nextTo"/>
        <c:crossAx val="198103424"/>
        <c:crosses val="autoZero"/>
        <c:crossBetween val="midCat"/>
      </c:valAx>
      <c:valAx>
        <c:axId val="198103424"/>
        <c:scaling>
          <c:orientation val="minMax"/>
        </c:scaling>
        <c:delete val="1"/>
        <c:axPos val="l"/>
        <c:numFmt formatCode="General" sourceLinked="1"/>
        <c:tickLblPos val="none"/>
        <c:crossAx val="186846592"/>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3</a:t>
            </a:r>
          </a:p>
        </c:rich>
      </c:tx>
    </c:title>
    <c:plotArea>
      <c:layout/>
      <c:scatterChart>
        <c:scatterStyle val="smoothMarker"/>
        <c:ser>
          <c:idx val="0"/>
          <c:order val="0"/>
          <c:tx>
            <c:v>RR</c:v>
          </c:tx>
          <c:spPr>
            <a:ln>
              <a:solidFill>
                <a:srgbClr val="0070C0"/>
              </a:solidFill>
              <a:prstDash val="solid"/>
            </a:ln>
          </c:spPr>
          <c:marker>
            <c:symbol val="none"/>
          </c:marker>
          <c:xVal>
            <c:numRef>
              <c:f>Graph!$A$158:$A$208</c:f>
              <c:numCache>
                <c:formatCode>General</c:formatCode>
                <c:ptCount val="51"/>
                <c:pt idx="0">
                  <c:v>3088</c:v>
                </c:pt>
                <c:pt idx="1">
                  <c:v>3089</c:v>
                </c:pt>
                <c:pt idx="2">
                  <c:v>3090</c:v>
                </c:pt>
                <c:pt idx="3">
                  <c:v>3091</c:v>
                </c:pt>
                <c:pt idx="4">
                  <c:v>3092</c:v>
                </c:pt>
                <c:pt idx="5">
                  <c:v>3093</c:v>
                </c:pt>
                <c:pt idx="6">
                  <c:v>3094</c:v>
                </c:pt>
                <c:pt idx="7">
                  <c:v>3095</c:v>
                </c:pt>
                <c:pt idx="8">
                  <c:v>3096</c:v>
                </c:pt>
                <c:pt idx="9">
                  <c:v>3097</c:v>
                </c:pt>
                <c:pt idx="10">
                  <c:v>3098</c:v>
                </c:pt>
                <c:pt idx="11">
                  <c:v>3099</c:v>
                </c:pt>
                <c:pt idx="12">
                  <c:v>3100</c:v>
                </c:pt>
                <c:pt idx="13">
                  <c:v>3101</c:v>
                </c:pt>
                <c:pt idx="14">
                  <c:v>3102</c:v>
                </c:pt>
                <c:pt idx="15">
                  <c:v>3103</c:v>
                </c:pt>
                <c:pt idx="16">
                  <c:v>3104</c:v>
                </c:pt>
                <c:pt idx="17">
                  <c:v>3105</c:v>
                </c:pt>
                <c:pt idx="18">
                  <c:v>3106</c:v>
                </c:pt>
                <c:pt idx="19">
                  <c:v>3107</c:v>
                </c:pt>
                <c:pt idx="20">
                  <c:v>3108</c:v>
                </c:pt>
                <c:pt idx="21">
                  <c:v>3109</c:v>
                </c:pt>
                <c:pt idx="22">
                  <c:v>3110</c:v>
                </c:pt>
                <c:pt idx="23">
                  <c:v>3111</c:v>
                </c:pt>
                <c:pt idx="24">
                  <c:v>3112</c:v>
                </c:pt>
                <c:pt idx="25">
                  <c:v>3113</c:v>
                </c:pt>
                <c:pt idx="26">
                  <c:v>3114</c:v>
                </c:pt>
                <c:pt idx="27">
                  <c:v>3115</c:v>
                </c:pt>
                <c:pt idx="28">
                  <c:v>3116</c:v>
                </c:pt>
                <c:pt idx="29">
                  <c:v>3117</c:v>
                </c:pt>
                <c:pt idx="30">
                  <c:v>3118</c:v>
                </c:pt>
                <c:pt idx="31">
                  <c:v>3119</c:v>
                </c:pt>
                <c:pt idx="32">
                  <c:v>3120</c:v>
                </c:pt>
                <c:pt idx="33">
                  <c:v>3121</c:v>
                </c:pt>
                <c:pt idx="34">
                  <c:v>3122</c:v>
                </c:pt>
                <c:pt idx="35">
                  <c:v>3123</c:v>
                </c:pt>
                <c:pt idx="36">
                  <c:v>3124</c:v>
                </c:pt>
                <c:pt idx="37">
                  <c:v>3125</c:v>
                </c:pt>
                <c:pt idx="38">
                  <c:v>3126</c:v>
                </c:pt>
                <c:pt idx="39">
                  <c:v>3127</c:v>
                </c:pt>
                <c:pt idx="40">
                  <c:v>3128</c:v>
                </c:pt>
                <c:pt idx="41">
                  <c:v>3129</c:v>
                </c:pt>
                <c:pt idx="42">
                  <c:v>3130</c:v>
                </c:pt>
                <c:pt idx="43">
                  <c:v>3131</c:v>
                </c:pt>
                <c:pt idx="44">
                  <c:v>3132</c:v>
                </c:pt>
                <c:pt idx="45">
                  <c:v>3133</c:v>
                </c:pt>
                <c:pt idx="46">
                  <c:v>3134</c:v>
                </c:pt>
                <c:pt idx="47">
                  <c:v>3135</c:v>
                </c:pt>
                <c:pt idx="48">
                  <c:v>3136</c:v>
                </c:pt>
                <c:pt idx="49">
                  <c:v>3137</c:v>
                </c:pt>
                <c:pt idx="50">
                  <c:v>3138</c:v>
                </c:pt>
              </c:numCache>
            </c:numRef>
          </c:xVal>
          <c:yVal>
            <c:numRef>
              <c:f>Graph!$D$159:$D$207</c:f>
              <c:numCache>
                <c:formatCode>General</c:formatCode>
                <c:ptCount val="49"/>
                <c:pt idx="12">
                  <c:v>3</c:v>
                </c:pt>
                <c:pt idx="13">
                  <c:v>3</c:v>
                </c:pt>
                <c:pt idx="14">
                  <c:v>3</c:v>
                </c:pt>
                <c:pt idx="15">
                  <c:v>3</c:v>
                </c:pt>
                <c:pt idx="16">
                  <c:v>3</c:v>
                </c:pt>
                <c:pt idx="17">
                  <c:v>3</c:v>
                </c:pt>
                <c:pt idx="18">
                  <c:v>3</c:v>
                </c:pt>
                <c:pt idx="19">
                  <c:v>3</c:v>
                </c:pt>
                <c:pt idx="20">
                  <c:v>3</c:v>
                </c:pt>
                <c:pt idx="21">
                  <c:v>3</c:v>
                </c:pt>
                <c:pt idx="30">
                  <c:v>3</c:v>
                </c:pt>
                <c:pt idx="31">
                  <c:v>3</c:v>
                </c:pt>
                <c:pt idx="32">
                  <c:v>3</c:v>
                </c:pt>
                <c:pt idx="33">
                  <c:v>3</c:v>
                </c:pt>
                <c:pt idx="34">
                  <c:v>3</c:v>
                </c:pt>
                <c:pt idx="35">
                  <c:v>3</c:v>
                </c:pt>
                <c:pt idx="36">
                  <c:v>3</c:v>
                </c:pt>
                <c:pt idx="37">
                  <c:v>3</c:v>
                </c:pt>
                <c:pt idx="38">
                  <c:v>3</c:v>
                </c:pt>
              </c:numCache>
            </c:numRef>
          </c:yVal>
          <c:smooth val="1"/>
        </c:ser>
        <c:ser>
          <c:idx val="1"/>
          <c:order val="1"/>
          <c:tx>
            <c:v>FR</c:v>
          </c:tx>
          <c:spPr>
            <a:ln>
              <a:solidFill>
                <a:srgbClr val="C00000"/>
              </a:solidFill>
              <a:prstDash val="solid"/>
            </a:ln>
          </c:spPr>
          <c:marker>
            <c:symbol val="none"/>
          </c:marker>
          <c:xVal>
            <c:numRef>
              <c:f>Graph!$A$158:$A$208</c:f>
              <c:numCache>
                <c:formatCode>General</c:formatCode>
                <c:ptCount val="51"/>
                <c:pt idx="0">
                  <c:v>3088</c:v>
                </c:pt>
                <c:pt idx="1">
                  <c:v>3089</c:v>
                </c:pt>
                <c:pt idx="2">
                  <c:v>3090</c:v>
                </c:pt>
                <c:pt idx="3">
                  <c:v>3091</c:v>
                </c:pt>
                <c:pt idx="4">
                  <c:v>3092</c:v>
                </c:pt>
                <c:pt idx="5">
                  <c:v>3093</c:v>
                </c:pt>
                <c:pt idx="6">
                  <c:v>3094</c:v>
                </c:pt>
                <c:pt idx="7">
                  <c:v>3095</c:v>
                </c:pt>
                <c:pt idx="8">
                  <c:v>3096</c:v>
                </c:pt>
                <c:pt idx="9">
                  <c:v>3097</c:v>
                </c:pt>
                <c:pt idx="10">
                  <c:v>3098</c:v>
                </c:pt>
                <c:pt idx="11">
                  <c:v>3099</c:v>
                </c:pt>
                <c:pt idx="12">
                  <c:v>3100</c:v>
                </c:pt>
                <c:pt idx="13">
                  <c:v>3101</c:v>
                </c:pt>
                <c:pt idx="14">
                  <c:v>3102</c:v>
                </c:pt>
                <c:pt idx="15">
                  <c:v>3103</c:v>
                </c:pt>
                <c:pt idx="16">
                  <c:v>3104</c:v>
                </c:pt>
                <c:pt idx="17">
                  <c:v>3105</c:v>
                </c:pt>
                <c:pt idx="18">
                  <c:v>3106</c:v>
                </c:pt>
                <c:pt idx="19">
                  <c:v>3107</c:v>
                </c:pt>
                <c:pt idx="20">
                  <c:v>3108</c:v>
                </c:pt>
                <c:pt idx="21">
                  <c:v>3109</c:v>
                </c:pt>
                <c:pt idx="22">
                  <c:v>3110</c:v>
                </c:pt>
                <c:pt idx="23">
                  <c:v>3111</c:v>
                </c:pt>
                <c:pt idx="24">
                  <c:v>3112</c:v>
                </c:pt>
                <c:pt idx="25">
                  <c:v>3113</c:v>
                </c:pt>
                <c:pt idx="26">
                  <c:v>3114</c:v>
                </c:pt>
                <c:pt idx="27">
                  <c:v>3115</c:v>
                </c:pt>
                <c:pt idx="28">
                  <c:v>3116</c:v>
                </c:pt>
                <c:pt idx="29">
                  <c:v>3117</c:v>
                </c:pt>
                <c:pt idx="30">
                  <c:v>3118</c:v>
                </c:pt>
                <c:pt idx="31">
                  <c:v>3119</c:v>
                </c:pt>
                <c:pt idx="32">
                  <c:v>3120</c:v>
                </c:pt>
                <c:pt idx="33">
                  <c:v>3121</c:v>
                </c:pt>
                <c:pt idx="34">
                  <c:v>3122</c:v>
                </c:pt>
                <c:pt idx="35">
                  <c:v>3123</c:v>
                </c:pt>
                <c:pt idx="36">
                  <c:v>3124</c:v>
                </c:pt>
                <c:pt idx="37">
                  <c:v>3125</c:v>
                </c:pt>
                <c:pt idx="38">
                  <c:v>3126</c:v>
                </c:pt>
                <c:pt idx="39">
                  <c:v>3127</c:v>
                </c:pt>
                <c:pt idx="40">
                  <c:v>3128</c:v>
                </c:pt>
                <c:pt idx="41">
                  <c:v>3129</c:v>
                </c:pt>
                <c:pt idx="42">
                  <c:v>3130</c:v>
                </c:pt>
                <c:pt idx="43">
                  <c:v>3131</c:v>
                </c:pt>
                <c:pt idx="44">
                  <c:v>3132</c:v>
                </c:pt>
                <c:pt idx="45">
                  <c:v>3133</c:v>
                </c:pt>
                <c:pt idx="46">
                  <c:v>3134</c:v>
                </c:pt>
                <c:pt idx="47">
                  <c:v>3135</c:v>
                </c:pt>
                <c:pt idx="48">
                  <c:v>3136</c:v>
                </c:pt>
                <c:pt idx="49">
                  <c:v>3137</c:v>
                </c:pt>
                <c:pt idx="50">
                  <c:v>3138</c:v>
                </c:pt>
              </c:numCache>
            </c:numRef>
          </c:xVal>
          <c:yVal>
            <c:numRef>
              <c:f>Graph!$B$159:$B$207</c:f>
              <c:numCache>
                <c:formatCode>General</c:formatCode>
                <c:ptCount val="49"/>
                <c:pt idx="0">
                  <c:v>1</c:v>
                </c:pt>
                <c:pt idx="1">
                  <c:v>1</c:v>
                </c:pt>
                <c:pt idx="2">
                  <c:v>1</c:v>
                </c:pt>
                <c:pt idx="3">
                  <c:v>1</c:v>
                </c:pt>
                <c:pt idx="4">
                  <c:v>1</c:v>
                </c:pt>
                <c:pt idx="5">
                  <c:v>1</c:v>
                </c:pt>
                <c:pt idx="6">
                  <c:v>1</c:v>
                </c:pt>
                <c:pt idx="7">
                  <c:v>1</c:v>
                </c:pt>
                <c:pt idx="8">
                  <c:v>1</c:v>
                </c:pt>
                <c:pt idx="9">
                  <c:v>1</c:v>
                </c:pt>
                <c:pt idx="10">
                  <c:v>1</c:v>
                </c:pt>
                <c:pt idx="11">
                  <c:v>1</c:v>
                </c:pt>
                <c:pt idx="20">
                  <c:v>1</c:v>
                </c:pt>
                <c:pt idx="21">
                  <c:v>1</c:v>
                </c:pt>
                <c:pt idx="22">
                  <c:v>1</c:v>
                </c:pt>
                <c:pt idx="23">
                  <c:v>1</c:v>
                </c:pt>
                <c:pt idx="24">
                  <c:v>1</c:v>
                </c:pt>
                <c:pt idx="25">
                  <c:v>1</c:v>
                </c:pt>
                <c:pt idx="26">
                  <c:v>1</c:v>
                </c:pt>
                <c:pt idx="27">
                  <c:v>1</c:v>
                </c:pt>
                <c:pt idx="28">
                  <c:v>1</c:v>
                </c:pt>
                <c:pt idx="35">
                  <c:v>1</c:v>
                </c:pt>
                <c:pt idx="36">
                  <c:v>1</c:v>
                </c:pt>
                <c:pt idx="37">
                  <c:v>1</c:v>
                </c:pt>
                <c:pt idx="38">
                  <c:v>1</c:v>
                </c:pt>
                <c:pt idx="39">
                  <c:v>1</c:v>
                </c:pt>
                <c:pt idx="40">
                  <c:v>1</c:v>
                </c:pt>
                <c:pt idx="41">
                  <c:v>1</c:v>
                </c:pt>
                <c:pt idx="42">
                  <c:v>1</c:v>
                </c:pt>
                <c:pt idx="43">
                  <c:v>1</c:v>
                </c:pt>
                <c:pt idx="44">
                  <c:v>1</c:v>
                </c:pt>
              </c:numCache>
            </c:numRef>
          </c:yVal>
          <c:smooth val="1"/>
        </c:ser>
        <c:ser>
          <c:idx val="2"/>
          <c:order val="2"/>
          <c:tx>
            <c:v>FL</c:v>
          </c:tx>
          <c:spPr>
            <a:ln>
              <a:solidFill>
                <a:srgbClr val="00B050"/>
              </a:solidFill>
              <a:prstDash val="solid"/>
            </a:ln>
          </c:spPr>
          <c:marker>
            <c:symbol val="none"/>
          </c:marker>
          <c:xVal>
            <c:numRef>
              <c:f>Graph!$A$158:$A$208</c:f>
              <c:numCache>
                <c:formatCode>General</c:formatCode>
                <c:ptCount val="51"/>
                <c:pt idx="0">
                  <c:v>3088</c:v>
                </c:pt>
                <c:pt idx="1">
                  <c:v>3089</c:v>
                </c:pt>
                <c:pt idx="2">
                  <c:v>3090</c:v>
                </c:pt>
                <c:pt idx="3">
                  <c:v>3091</c:v>
                </c:pt>
                <c:pt idx="4">
                  <c:v>3092</c:v>
                </c:pt>
                <c:pt idx="5">
                  <c:v>3093</c:v>
                </c:pt>
                <c:pt idx="6">
                  <c:v>3094</c:v>
                </c:pt>
                <c:pt idx="7">
                  <c:v>3095</c:v>
                </c:pt>
                <c:pt idx="8">
                  <c:v>3096</c:v>
                </c:pt>
                <c:pt idx="9">
                  <c:v>3097</c:v>
                </c:pt>
                <c:pt idx="10">
                  <c:v>3098</c:v>
                </c:pt>
                <c:pt idx="11">
                  <c:v>3099</c:v>
                </c:pt>
                <c:pt idx="12">
                  <c:v>3100</c:v>
                </c:pt>
                <c:pt idx="13">
                  <c:v>3101</c:v>
                </c:pt>
                <c:pt idx="14">
                  <c:v>3102</c:v>
                </c:pt>
                <c:pt idx="15">
                  <c:v>3103</c:v>
                </c:pt>
                <c:pt idx="16">
                  <c:v>3104</c:v>
                </c:pt>
                <c:pt idx="17">
                  <c:v>3105</c:v>
                </c:pt>
                <c:pt idx="18">
                  <c:v>3106</c:v>
                </c:pt>
                <c:pt idx="19">
                  <c:v>3107</c:v>
                </c:pt>
                <c:pt idx="20">
                  <c:v>3108</c:v>
                </c:pt>
                <c:pt idx="21">
                  <c:v>3109</c:v>
                </c:pt>
                <c:pt idx="22">
                  <c:v>3110</c:v>
                </c:pt>
                <c:pt idx="23">
                  <c:v>3111</c:v>
                </c:pt>
                <c:pt idx="24">
                  <c:v>3112</c:v>
                </c:pt>
                <c:pt idx="25">
                  <c:v>3113</c:v>
                </c:pt>
                <c:pt idx="26">
                  <c:v>3114</c:v>
                </c:pt>
                <c:pt idx="27">
                  <c:v>3115</c:v>
                </c:pt>
                <c:pt idx="28">
                  <c:v>3116</c:v>
                </c:pt>
                <c:pt idx="29">
                  <c:v>3117</c:v>
                </c:pt>
                <c:pt idx="30">
                  <c:v>3118</c:v>
                </c:pt>
                <c:pt idx="31">
                  <c:v>3119</c:v>
                </c:pt>
                <c:pt idx="32">
                  <c:v>3120</c:v>
                </c:pt>
                <c:pt idx="33">
                  <c:v>3121</c:v>
                </c:pt>
                <c:pt idx="34">
                  <c:v>3122</c:v>
                </c:pt>
                <c:pt idx="35">
                  <c:v>3123</c:v>
                </c:pt>
                <c:pt idx="36">
                  <c:v>3124</c:v>
                </c:pt>
                <c:pt idx="37">
                  <c:v>3125</c:v>
                </c:pt>
                <c:pt idx="38">
                  <c:v>3126</c:v>
                </c:pt>
                <c:pt idx="39">
                  <c:v>3127</c:v>
                </c:pt>
                <c:pt idx="40">
                  <c:v>3128</c:v>
                </c:pt>
                <c:pt idx="41">
                  <c:v>3129</c:v>
                </c:pt>
                <c:pt idx="42">
                  <c:v>3130</c:v>
                </c:pt>
                <c:pt idx="43">
                  <c:v>3131</c:v>
                </c:pt>
                <c:pt idx="44">
                  <c:v>3132</c:v>
                </c:pt>
                <c:pt idx="45">
                  <c:v>3133</c:v>
                </c:pt>
                <c:pt idx="46">
                  <c:v>3134</c:v>
                </c:pt>
                <c:pt idx="47">
                  <c:v>3135</c:v>
                </c:pt>
                <c:pt idx="48">
                  <c:v>3136</c:v>
                </c:pt>
                <c:pt idx="49">
                  <c:v>3137</c:v>
                </c:pt>
                <c:pt idx="50">
                  <c:v>3138</c:v>
                </c:pt>
              </c:numCache>
            </c:numRef>
          </c:xVal>
          <c:yVal>
            <c:numRef>
              <c:f>Graph!$C$159:$C$207</c:f>
              <c:numCache>
                <c:formatCode>General</c:formatCode>
                <c:ptCount val="49"/>
                <c:pt idx="12">
                  <c:v>2</c:v>
                </c:pt>
                <c:pt idx="13">
                  <c:v>2</c:v>
                </c:pt>
                <c:pt idx="14">
                  <c:v>2</c:v>
                </c:pt>
                <c:pt idx="15">
                  <c:v>2</c:v>
                </c:pt>
                <c:pt idx="16">
                  <c:v>2</c:v>
                </c:pt>
                <c:pt idx="17">
                  <c:v>2</c:v>
                </c:pt>
                <c:pt idx="18">
                  <c:v>2</c:v>
                </c:pt>
                <c:pt idx="19">
                  <c:v>2</c:v>
                </c:pt>
                <c:pt idx="20">
                  <c:v>2</c:v>
                </c:pt>
                <c:pt idx="27">
                  <c:v>2</c:v>
                </c:pt>
                <c:pt idx="28">
                  <c:v>2</c:v>
                </c:pt>
                <c:pt idx="29">
                  <c:v>2</c:v>
                </c:pt>
                <c:pt idx="30">
                  <c:v>2</c:v>
                </c:pt>
                <c:pt idx="31">
                  <c:v>2</c:v>
                </c:pt>
                <c:pt idx="32">
                  <c:v>2</c:v>
                </c:pt>
                <c:pt idx="33">
                  <c:v>2</c:v>
                </c:pt>
                <c:pt idx="34">
                  <c:v>2</c:v>
                </c:pt>
                <c:pt idx="35">
                  <c:v>2</c:v>
                </c:pt>
              </c:numCache>
            </c:numRef>
          </c:yVal>
          <c:smooth val="1"/>
        </c:ser>
        <c:ser>
          <c:idx val="3"/>
          <c:order val="3"/>
          <c:tx>
            <c:v>RL</c:v>
          </c:tx>
          <c:spPr>
            <a:ln>
              <a:solidFill>
                <a:srgbClr val="FFC000"/>
              </a:solidFill>
              <a:prstDash val="solid"/>
            </a:ln>
          </c:spPr>
          <c:marker>
            <c:symbol val="none"/>
          </c:marker>
          <c:xVal>
            <c:numRef>
              <c:f>Graph!$A$158:$A$208</c:f>
              <c:numCache>
                <c:formatCode>General</c:formatCode>
                <c:ptCount val="51"/>
                <c:pt idx="0">
                  <c:v>3088</c:v>
                </c:pt>
                <c:pt idx="1">
                  <c:v>3089</c:v>
                </c:pt>
                <c:pt idx="2">
                  <c:v>3090</c:v>
                </c:pt>
                <c:pt idx="3">
                  <c:v>3091</c:v>
                </c:pt>
                <c:pt idx="4">
                  <c:v>3092</c:v>
                </c:pt>
                <c:pt idx="5">
                  <c:v>3093</c:v>
                </c:pt>
                <c:pt idx="6">
                  <c:v>3094</c:v>
                </c:pt>
                <c:pt idx="7">
                  <c:v>3095</c:v>
                </c:pt>
                <c:pt idx="8">
                  <c:v>3096</c:v>
                </c:pt>
                <c:pt idx="9">
                  <c:v>3097</c:v>
                </c:pt>
                <c:pt idx="10">
                  <c:v>3098</c:v>
                </c:pt>
                <c:pt idx="11">
                  <c:v>3099</c:v>
                </c:pt>
                <c:pt idx="12">
                  <c:v>3100</c:v>
                </c:pt>
                <c:pt idx="13">
                  <c:v>3101</c:v>
                </c:pt>
                <c:pt idx="14">
                  <c:v>3102</c:v>
                </c:pt>
                <c:pt idx="15">
                  <c:v>3103</c:v>
                </c:pt>
                <c:pt idx="16">
                  <c:v>3104</c:v>
                </c:pt>
                <c:pt idx="17">
                  <c:v>3105</c:v>
                </c:pt>
                <c:pt idx="18">
                  <c:v>3106</c:v>
                </c:pt>
                <c:pt idx="19">
                  <c:v>3107</c:v>
                </c:pt>
                <c:pt idx="20">
                  <c:v>3108</c:v>
                </c:pt>
                <c:pt idx="21">
                  <c:v>3109</c:v>
                </c:pt>
                <c:pt idx="22">
                  <c:v>3110</c:v>
                </c:pt>
                <c:pt idx="23">
                  <c:v>3111</c:v>
                </c:pt>
                <c:pt idx="24">
                  <c:v>3112</c:v>
                </c:pt>
                <c:pt idx="25">
                  <c:v>3113</c:v>
                </c:pt>
                <c:pt idx="26">
                  <c:v>3114</c:v>
                </c:pt>
                <c:pt idx="27">
                  <c:v>3115</c:v>
                </c:pt>
                <c:pt idx="28">
                  <c:v>3116</c:v>
                </c:pt>
                <c:pt idx="29">
                  <c:v>3117</c:v>
                </c:pt>
                <c:pt idx="30">
                  <c:v>3118</c:v>
                </c:pt>
                <c:pt idx="31">
                  <c:v>3119</c:v>
                </c:pt>
                <c:pt idx="32">
                  <c:v>3120</c:v>
                </c:pt>
                <c:pt idx="33">
                  <c:v>3121</c:v>
                </c:pt>
                <c:pt idx="34">
                  <c:v>3122</c:v>
                </c:pt>
                <c:pt idx="35">
                  <c:v>3123</c:v>
                </c:pt>
                <c:pt idx="36">
                  <c:v>3124</c:v>
                </c:pt>
                <c:pt idx="37">
                  <c:v>3125</c:v>
                </c:pt>
                <c:pt idx="38">
                  <c:v>3126</c:v>
                </c:pt>
                <c:pt idx="39">
                  <c:v>3127</c:v>
                </c:pt>
                <c:pt idx="40">
                  <c:v>3128</c:v>
                </c:pt>
                <c:pt idx="41">
                  <c:v>3129</c:v>
                </c:pt>
                <c:pt idx="42">
                  <c:v>3130</c:v>
                </c:pt>
                <c:pt idx="43">
                  <c:v>3131</c:v>
                </c:pt>
                <c:pt idx="44">
                  <c:v>3132</c:v>
                </c:pt>
                <c:pt idx="45">
                  <c:v>3133</c:v>
                </c:pt>
                <c:pt idx="46">
                  <c:v>3134</c:v>
                </c:pt>
                <c:pt idx="47">
                  <c:v>3135</c:v>
                </c:pt>
                <c:pt idx="48">
                  <c:v>3136</c:v>
                </c:pt>
                <c:pt idx="49">
                  <c:v>3137</c:v>
                </c:pt>
                <c:pt idx="50">
                  <c:v>3138</c:v>
                </c:pt>
              </c:numCache>
            </c:numRef>
          </c:xVal>
          <c:yVal>
            <c:numRef>
              <c:f>Graph!$E$159:$E$207</c:f>
              <c:numCache>
                <c:formatCode>General</c:formatCode>
                <c:ptCount val="49"/>
                <c:pt idx="3">
                  <c:v>4</c:v>
                </c:pt>
                <c:pt idx="4">
                  <c:v>4</c:v>
                </c:pt>
                <c:pt idx="5">
                  <c:v>4</c:v>
                </c:pt>
                <c:pt idx="6">
                  <c:v>4</c:v>
                </c:pt>
                <c:pt idx="7">
                  <c:v>4</c:v>
                </c:pt>
                <c:pt idx="8">
                  <c:v>4</c:v>
                </c:pt>
                <c:pt idx="9">
                  <c:v>4</c:v>
                </c:pt>
                <c:pt idx="10">
                  <c:v>4</c:v>
                </c:pt>
                <c:pt idx="11">
                  <c:v>4</c:v>
                </c:pt>
                <c:pt idx="12">
                  <c:v>4</c:v>
                </c:pt>
                <c:pt idx="13">
                  <c:v>4</c:v>
                </c:pt>
                <c:pt idx="14">
                  <c:v>4</c:v>
                </c:pt>
                <c:pt idx="22">
                  <c:v>4</c:v>
                </c:pt>
                <c:pt idx="23">
                  <c:v>4</c:v>
                </c:pt>
                <c:pt idx="24">
                  <c:v>4</c:v>
                </c:pt>
                <c:pt idx="25">
                  <c:v>4</c:v>
                </c:pt>
                <c:pt idx="26">
                  <c:v>4</c:v>
                </c:pt>
                <c:pt idx="27">
                  <c:v>4</c:v>
                </c:pt>
                <c:pt idx="28">
                  <c:v>4</c:v>
                </c:pt>
                <c:pt idx="29">
                  <c:v>4</c:v>
                </c:pt>
                <c:pt idx="30">
                  <c:v>4</c:v>
                </c:pt>
                <c:pt idx="38">
                  <c:v>4</c:v>
                </c:pt>
                <c:pt idx="39">
                  <c:v>4</c:v>
                </c:pt>
                <c:pt idx="40">
                  <c:v>4</c:v>
                </c:pt>
                <c:pt idx="41">
                  <c:v>4</c:v>
                </c:pt>
                <c:pt idx="42">
                  <c:v>4</c:v>
                </c:pt>
                <c:pt idx="43">
                  <c:v>4</c:v>
                </c:pt>
                <c:pt idx="44">
                  <c:v>4</c:v>
                </c:pt>
                <c:pt idx="45">
                  <c:v>4</c:v>
                </c:pt>
                <c:pt idx="46">
                  <c:v>4</c:v>
                </c:pt>
                <c:pt idx="47">
                  <c:v>4</c:v>
                </c:pt>
                <c:pt idx="48">
                  <c:v>4</c:v>
                </c:pt>
              </c:numCache>
            </c:numRef>
          </c:yVal>
          <c:smooth val="1"/>
        </c:ser>
        <c:axId val="216719744"/>
        <c:axId val="216721664"/>
      </c:scatterChart>
      <c:valAx>
        <c:axId val="216719744"/>
        <c:scaling>
          <c:orientation val="minMax"/>
          <c:max val="3138"/>
          <c:min val="3088"/>
        </c:scaling>
        <c:axPos val="b"/>
        <c:numFmt formatCode="General" sourceLinked="1"/>
        <c:tickLblPos val="nextTo"/>
        <c:crossAx val="216721664"/>
        <c:crosses val="autoZero"/>
        <c:crossBetween val="midCat"/>
      </c:valAx>
      <c:valAx>
        <c:axId val="216721664"/>
        <c:scaling>
          <c:orientation val="minMax"/>
        </c:scaling>
        <c:delete val="1"/>
        <c:axPos val="l"/>
        <c:numFmt formatCode="General" sourceLinked="1"/>
        <c:tickLblPos val="none"/>
        <c:crossAx val="216719744"/>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4</a:t>
            </a:r>
          </a:p>
        </c:rich>
      </c:tx>
    </c:title>
    <c:plotArea>
      <c:layout/>
      <c:scatterChart>
        <c:scatterStyle val="smoothMarker"/>
        <c:ser>
          <c:idx val="0"/>
          <c:order val="0"/>
          <c:tx>
            <c:v>RR</c:v>
          </c:tx>
          <c:spPr>
            <a:ln>
              <a:solidFill>
                <a:srgbClr val="0070C0"/>
              </a:solidFill>
              <a:prstDash val="solid"/>
            </a:ln>
          </c:spPr>
          <c:marker>
            <c:symbol val="none"/>
          </c:marker>
          <c:xVal>
            <c:numRef>
              <c:f>Graph!$A$211:$A$243</c:f>
              <c:numCache>
                <c:formatCode>General</c:formatCode>
                <c:ptCount val="33"/>
                <c:pt idx="0">
                  <c:v>3538</c:v>
                </c:pt>
                <c:pt idx="1">
                  <c:v>3539</c:v>
                </c:pt>
                <c:pt idx="2">
                  <c:v>3540</c:v>
                </c:pt>
                <c:pt idx="3">
                  <c:v>3541</c:v>
                </c:pt>
                <c:pt idx="4">
                  <c:v>3542</c:v>
                </c:pt>
                <c:pt idx="5">
                  <c:v>3543</c:v>
                </c:pt>
                <c:pt idx="6">
                  <c:v>3544</c:v>
                </c:pt>
                <c:pt idx="7">
                  <c:v>3545</c:v>
                </c:pt>
                <c:pt idx="8">
                  <c:v>3546</c:v>
                </c:pt>
                <c:pt idx="9">
                  <c:v>3547</c:v>
                </c:pt>
                <c:pt idx="10">
                  <c:v>3548</c:v>
                </c:pt>
                <c:pt idx="11">
                  <c:v>3549</c:v>
                </c:pt>
                <c:pt idx="12">
                  <c:v>3550</c:v>
                </c:pt>
                <c:pt idx="13">
                  <c:v>3551</c:v>
                </c:pt>
                <c:pt idx="14">
                  <c:v>3552</c:v>
                </c:pt>
                <c:pt idx="15">
                  <c:v>3553</c:v>
                </c:pt>
                <c:pt idx="16">
                  <c:v>3554</c:v>
                </c:pt>
                <c:pt idx="17">
                  <c:v>3555</c:v>
                </c:pt>
                <c:pt idx="18">
                  <c:v>3556</c:v>
                </c:pt>
                <c:pt idx="19">
                  <c:v>3557</c:v>
                </c:pt>
                <c:pt idx="20">
                  <c:v>3558</c:v>
                </c:pt>
                <c:pt idx="21">
                  <c:v>3559</c:v>
                </c:pt>
                <c:pt idx="22">
                  <c:v>3560</c:v>
                </c:pt>
                <c:pt idx="23">
                  <c:v>3561</c:v>
                </c:pt>
                <c:pt idx="24">
                  <c:v>3562</c:v>
                </c:pt>
                <c:pt idx="25">
                  <c:v>3563</c:v>
                </c:pt>
                <c:pt idx="26">
                  <c:v>3564</c:v>
                </c:pt>
                <c:pt idx="27">
                  <c:v>3565</c:v>
                </c:pt>
                <c:pt idx="28">
                  <c:v>3566</c:v>
                </c:pt>
                <c:pt idx="29">
                  <c:v>3567</c:v>
                </c:pt>
                <c:pt idx="30">
                  <c:v>3568</c:v>
                </c:pt>
                <c:pt idx="31">
                  <c:v>3569</c:v>
                </c:pt>
                <c:pt idx="32">
                  <c:v>3570</c:v>
                </c:pt>
              </c:numCache>
            </c:numRef>
          </c:xVal>
          <c:yVal>
            <c:numRef>
              <c:f>Graph!$D$212:$D$242</c:f>
              <c:numCache>
                <c:formatCode>General</c:formatCode>
                <c:ptCount val="31"/>
                <c:pt idx="3">
                  <c:v>3</c:v>
                </c:pt>
                <c:pt idx="4">
                  <c:v>3</c:v>
                </c:pt>
                <c:pt idx="5">
                  <c:v>3</c:v>
                </c:pt>
                <c:pt idx="6">
                  <c:v>3</c:v>
                </c:pt>
                <c:pt idx="7">
                  <c:v>3</c:v>
                </c:pt>
                <c:pt idx="8">
                  <c:v>3</c:v>
                </c:pt>
                <c:pt idx="9">
                  <c:v>3</c:v>
                </c:pt>
                <c:pt idx="10">
                  <c:v>3</c:v>
                </c:pt>
                <c:pt idx="11">
                  <c:v>3</c:v>
                </c:pt>
                <c:pt idx="12">
                  <c:v>3</c:v>
                </c:pt>
                <c:pt idx="13">
                  <c:v>3</c:v>
                </c:pt>
                <c:pt idx="22">
                  <c:v>3</c:v>
                </c:pt>
                <c:pt idx="23">
                  <c:v>3</c:v>
                </c:pt>
                <c:pt idx="24">
                  <c:v>3</c:v>
                </c:pt>
                <c:pt idx="25">
                  <c:v>3</c:v>
                </c:pt>
                <c:pt idx="26">
                  <c:v>3</c:v>
                </c:pt>
                <c:pt idx="27">
                  <c:v>3</c:v>
                </c:pt>
                <c:pt idx="28">
                  <c:v>3</c:v>
                </c:pt>
                <c:pt idx="29">
                  <c:v>3</c:v>
                </c:pt>
                <c:pt idx="30">
                  <c:v>3</c:v>
                </c:pt>
              </c:numCache>
            </c:numRef>
          </c:yVal>
          <c:smooth val="1"/>
        </c:ser>
        <c:ser>
          <c:idx val="1"/>
          <c:order val="1"/>
          <c:tx>
            <c:v>FR</c:v>
          </c:tx>
          <c:spPr>
            <a:ln>
              <a:solidFill>
                <a:srgbClr val="C00000"/>
              </a:solidFill>
              <a:prstDash val="solid"/>
            </a:ln>
          </c:spPr>
          <c:marker>
            <c:symbol val="none"/>
          </c:marker>
          <c:xVal>
            <c:numRef>
              <c:f>Graph!$A$211:$A$243</c:f>
              <c:numCache>
                <c:formatCode>General</c:formatCode>
                <c:ptCount val="33"/>
                <c:pt idx="0">
                  <c:v>3538</c:v>
                </c:pt>
                <c:pt idx="1">
                  <c:v>3539</c:v>
                </c:pt>
                <c:pt idx="2">
                  <c:v>3540</c:v>
                </c:pt>
                <c:pt idx="3">
                  <c:v>3541</c:v>
                </c:pt>
                <c:pt idx="4">
                  <c:v>3542</c:v>
                </c:pt>
                <c:pt idx="5">
                  <c:v>3543</c:v>
                </c:pt>
                <c:pt idx="6">
                  <c:v>3544</c:v>
                </c:pt>
                <c:pt idx="7">
                  <c:v>3545</c:v>
                </c:pt>
                <c:pt idx="8">
                  <c:v>3546</c:v>
                </c:pt>
                <c:pt idx="9">
                  <c:v>3547</c:v>
                </c:pt>
                <c:pt idx="10">
                  <c:v>3548</c:v>
                </c:pt>
                <c:pt idx="11">
                  <c:v>3549</c:v>
                </c:pt>
                <c:pt idx="12">
                  <c:v>3550</c:v>
                </c:pt>
                <c:pt idx="13">
                  <c:v>3551</c:v>
                </c:pt>
                <c:pt idx="14">
                  <c:v>3552</c:v>
                </c:pt>
                <c:pt idx="15">
                  <c:v>3553</c:v>
                </c:pt>
                <c:pt idx="16">
                  <c:v>3554</c:v>
                </c:pt>
                <c:pt idx="17">
                  <c:v>3555</c:v>
                </c:pt>
                <c:pt idx="18">
                  <c:v>3556</c:v>
                </c:pt>
                <c:pt idx="19">
                  <c:v>3557</c:v>
                </c:pt>
                <c:pt idx="20">
                  <c:v>3558</c:v>
                </c:pt>
                <c:pt idx="21">
                  <c:v>3559</c:v>
                </c:pt>
                <c:pt idx="22">
                  <c:v>3560</c:v>
                </c:pt>
                <c:pt idx="23">
                  <c:v>3561</c:v>
                </c:pt>
                <c:pt idx="24">
                  <c:v>3562</c:v>
                </c:pt>
                <c:pt idx="25">
                  <c:v>3563</c:v>
                </c:pt>
                <c:pt idx="26">
                  <c:v>3564</c:v>
                </c:pt>
                <c:pt idx="27">
                  <c:v>3565</c:v>
                </c:pt>
                <c:pt idx="28">
                  <c:v>3566</c:v>
                </c:pt>
                <c:pt idx="29">
                  <c:v>3567</c:v>
                </c:pt>
                <c:pt idx="30">
                  <c:v>3568</c:v>
                </c:pt>
                <c:pt idx="31">
                  <c:v>3569</c:v>
                </c:pt>
                <c:pt idx="32">
                  <c:v>3570</c:v>
                </c:pt>
              </c:numCache>
            </c:numRef>
          </c:xVal>
          <c:yVal>
            <c:numRef>
              <c:f>Graph!$B$212:$B$242</c:f>
              <c:numCache>
                <c:formatCode>General</c:formatCode>
                <c:ptCount val="31"/>
                <c:pt idx="10">
                  <c:v>1</c:v>
                </c:pt>
                <c:pt idx="11">
                  <c:v>1</c:v>
                </c:pt>
                <c:pt idx="12">
                  <c:v>1</c:v>
                </c:pt>
                <c:pt idx="13">
                  <c:v>1</c:v>
                </c:pt>
                <c:pt idx="14">
                  <c:v>1</c:v>
                </c:pt>
                <c:pt idx="15">
                  <c:v>1</c:v>
                </c:pt>
                <c:pt idx="16">
                  <c:v>1</c:v>
                </c:pt>
                <c:pt idx="17">
                  <c:v>1</c:v>
                </c:pt>
                <c:pt idx="18">
                  <c:v>1</c:v>
                </c:pt>
                <c:pt idx="19">
                  <c:v>1</c:v>
                </c:pt>
                <c:pt idx="20">
                  <c:v>1</c:v>
                </c:pt>
              </c:numCache>
            </c:numRef>
          </c:yVal>
          <c:smooth val="1"/>
        </c:ser>
        <c:ser>
          <c:idx val="2"/>
          <c:order val="2"/>
          <c:tx>
            <c:v>FL</c:v>
          </c:tx>
          <c:spPr>
            <a:ln>
              <a:solidFill>
                <a:srgbClr val="00B050"/>
              </a:solidFill>
              <a:prstDash val="solid"/>
            </a:ln>
          </c:spPr>
          <c:marker>
            <c:symbol val="none"/>
          </c:marker>
          <c:xVal>
            <c:numRef>
              <c:f>Graph!$A$211:$A$243</c:f>
              <c:numCache>
                <c:formatCode>General</c:formatCode>
                <c:ptCount val="33"/>
                <c:pt idx="0">
                  <c:v>3538</c:v>
                </c:pt>
                <c:pt idx="1">
                  <c:v>3539</c:v>
                </c:pt>
                <c:pt idx="2">
                  <c:v>3540</c:v>
                </c:pt>
                <c:pt idx="3">
                  <c:v>3541</c:v>
                </c:pt>
                <c:pt idx="4">
                  <c:v>3542</c:v>
                </c:pt>
                <c:pt idx="5">
                  <c:v>3543</c:v>
                </c:pt>
                <c:pt idx="6">
                  <c:v>3544</c:v>
                </c:pt>
                <c:pt idx="7">
                  <c:v>3545</c:v>
                </c:pt>
                <c:pt idx="8">
                  <c:v>3546</c:v>
                </c:pt>
                <c:pt idx="9">
                  <c:v>3547</c:v>
                </c:pt>
                <c:pt idx="10">
                  <c:v>3548</c:v>
                </c:pt>
                <c:pt idx="11">
                  <c:v>3549</c:v>
                </c:pt>
                <c:pt idx="12">
                  <c:v>3550</c:v>
                </c:pt>
                <c:pt idx="13">
                  <c:v>3551</c:v>
                </c:pt>
                <c:pt idx="14">
                  <c:v>3552</c:v>
                </c:pt>
                <c:pt idx="15">
                  <c:v>3553</c:v>
                </c:pt>
                <c:pt idx="16">
                  <c:v>3554</c:v>
                </c:pt>
                <c:pt idx="17">
                  <c:v>3555</c:v>
                </c:pt>
                <c:pt idx="18">
                  <c:v>3556</c:v>
                </c:pt>
                <c:pt idx="19">
                  <c:v>3557</c:v>
                </c:pt>
                <c:pt idx="20">
                  <c:v>3558</c:v>
                </c:pt>
                <c:pt idx="21">
                  <c:v>3559</c:v>
                </c:pt>
                <c:pt idx="22">
                  <c:v>3560</c:v>
                </c:pt>
                <c:pt idx="23">
                  <c:v>3561</c:v>
                </c:pt>
                <c:pt idx="24">
                  <c:v>3562</c:v>
                </c:pt>
                <c:pt idx="25">
                  <c:v>3563</c:v>
                </c:pt>
                <c:pt idx="26">
                  <c:v>3564</c:v>
                </c:pt>
                <c:pt idx="27">
                  <c:v>3565</c:v>
                </c:pt>
                <c:pt idx="28">
                  <c:v>3566</c:v>
                </c:pt>
                <c:pt idx="29">
                  <c:v>3567</c:v>
                </c:pt>
                <c:pt idx="30">
                  <c:v>3568</c:v>
                </c:pt>
                <c:pt idx="31">
                  <c:v>3569</c:v>
                </c:pt>
                <c:pt idx="32">
                  <c:v>3570</c:v>
                </c:pt>
              </c:numCache>
            </c:numRef>
          </c:xVal>
          <c:yVal>
            <c:numRef>
              <c:f>Graph!$C$212:$C$242</c:f>
              <c:numCache>
                <c:formatCode>General</c:formatCode>
                <c:ptCount val="31"/>
                <c:pt idx="0">
                  <c:v>2</c:v>
                </c:pt>
                <c:pt idx="1">
                  <c:v>2</c:v>
                </c:pt>
                <c:pt idx="2">
                  <c:v>2</c:v>
                </c:pt>
                <c:pt idx="3">
                  <c:v>2</c:v>
                </c:pt>
                <c:pt idx="4">
                  <c:v>2</c:v>
                </c:pt>
                <c:pt idx="5">
                  <c:v>2</c:v>
                </c:pt>
                <c:pt idx="6">
                  <c:v>2</c:v>
                </c:pt>
                <c:pt idx="7">
                  <c:v>2</c:v>
                </c:pt>
                <c:pt idx="8">
                  <c:v>2</c:v>
                </c:pt>
                <c:pt idx="9">
                  <c:v>2</c:v>
                </c:pt>
                <c:pt idx="10">
                  <c:v>2</c:v>
                </c:pt>
                <c:pt idx="21">
                  <c:v>2</c:v>
                </c:pt>
                <c:pt idx="22">
                  <c:v>2</c:v>
                </c:pt>
                <c:pt idx="23">
                  <c:v>2</c:v>
                </c:pt>
                <c:pt idx="24">
                  <c:v>2</c:v>
                </c:pt>
                <c:pt idx="25">
                  <c:v>2</c:v>
                </c:pt>
                <c:pt idx="26">
                  <c:v>2</c:v>
                </c:pt>
                <c:pt idx="27">
                  <c:v>2</c:v>
                </c:pt>
                <c:pt idx="28">
                  <c:v>2</c:v>
                </c:pt>
              </c:numCache>
            </c:numRef>
          </c:yVal>
          <c:smooth val="1"/>
        </c:ser>
        <c:ser>
          <c:idx val="3"/>
          <c:order val="3"/>
          <c:tx>
            <c:v>RL</c:v>
          </c:tx>
          <c:spPr>
            <a:ln>
              <a:solidFill>
                <a:srgbClr val="FFC000"/>
              </a:solidFill>
              <a:prstDash val="solid"/>
            </a:ln>
          </c:spPr>
          <c:marker>
            <c:symbol val="none"/>
          </c:marker>
          <c:xVal>
            <c:numRef>
              <c:f>Graph!$A$211:$A$243</c:f>
              <c:numCache>
                <c:formatCode>General</c:formatCode>
                <c:ptCount val="33"/>
                <c:pt idx="0">
                  <c:v>3538</c:v>
                </c:pt>
                <c:pt idx="1">
                  <c:v>3539</c:v>
                </c:pt>
                <c:pt idx="2">
                  <c:v>3540</c:v>
                </c:pt>
                <c:pt idx="3">
                  <c:v>3541</c:v>
                </c:pt>
                <c:pt idx="4">
                  <c:v>3542</c:v>
                </c:pt>
                <c:pt idx="5">
                  <c:v>3543</c:v>
                </c:pt>
                <c:pt idx="6">
                  <c:v>3544</c:v>
                </c:pt>
                <c:pt idx="7">
                  <c:v>3545</c:v>
                </c:pt>
                <c:pt idx="8">
                  <c:v>3546</c:v>
                </c:pt>
                <c:pt idx="9">
                  <c:v>3547</c:v>
                </c:pt>
                <c:pt idx="10">
                  <c:v>3548</c:v>
                </c:pt>
                <c:pt idx="11">
                  <c:v>3549</c:v>
                </c:pt>
                <c:pt idx="12">
                  <c:v>3550</c:v>
                </c:pt>
                <c:pt idx="13">
                  <c:v>3551</c:v>
                </c:pt>
                <c:pt idx="14">
                  <c:v>3552</c:v>
                </c:pt>
                <c:pt idx="15">
                  <c:v>3553</c:v>
                </c:pt>
                <c:pt idx="16">
                  <c:v>3554</c:v>
                </c:pt>
                <c:pt idx="17">
                  <c:v>3555</c:v>
                </c:pt>
                <c:pt idx="18">
                  <c:v>3556</c:v>
                </c:pt>
                <c:pt idx="19">
                  <c:v>3557</c:v>
                </c:pt>
                <c:pt idx="20">
                  <c:v>3558</c:v>
                </c:pt>
                <c:pt idx="21">
                  <c:v>3559</c:v>
                </c:pt>
                <c:pt idx="22">
                  <c:v>3560</c:v>
                </c:pt>
                <c:pt idx="23">
                  <c:v>3561</c:v>
                </c:pt>
                <c:pt idx="24">
                  <c:v>3562</c:v>
                </c:pt>
                <c:pt idx="25">
                  <c:v>3563</c:v>
                </c:pt>
                <c:pt idx="26">
                  <c:v>3564</c:v>
                </c:pt>
                <c:pt idx="27">
                  <c:v>3565</c:v>
                </c:pt>
                <c:pt idx="28">
                  <c:v>3566</c:v>
                </c:pt>
                <c:pt idx="29">
                  <c:v>3567</c:v>
                </c:pt>
                <c:pt idx="30">
                  <c:v>3568</c:v>
                </c:pt>
                <c:pt idx="31">
                  <c:v>3569</c:v>
                </c:pt>
                <c:pt idx="32">
                  <c:v>3570</c:v>
                </c:pt>
              </c:numCache>
            </c:numRef>
          </c:xVal>
          <c:yVal>
            <c:numRef>
              <c:f>Graph!$E$212:$E$242</c:f>
              <c:numCache>
                <c:formatCode>General</c:formatCode>
                <c:ptCount val="31"/>
                <c:pt idx="12">
                  <c:v>4</c:v>
                </c:pt>
                <c:pt idx="13">
                  <c:v>4</c:v>
                </c:pt>
                <c:pt idx="14">
                  <c:v>4</c:v>
                </c:pt>
                <c:pt idx="15">
                  <c:v>4</c:v>
                </c:pt>
                <c:pt idx="16">
                  <c:v>4</c:v>
                </c:pt>
                <c:pt idx="17">
                  <c:v>4</c:v>
                </c:pt>
                <c:pt idx="18">
                  <c:v>4</c:v>
                </c:pt>
                <c:pt idx="19">
                  <c:v>4</c:v>
                </c:pt>
                <c:pt idx="20">
                  <c:v>4</c:v>
                </c:pt>
                <c:pt idx="21">
                  <c:v>4</c:v>
                </c:pt>
                <c:pt idx="22">
                  <c:v>4</c:v>
                </c:pt>
              </c:numCache>
            </c:numRef>
          </c:yVal>
          <c:smooth val="1"/>
        </c:ser>
        <c:axId val="228637696"/>
        <c:axId val="273154432"/>
      </c:scatterChart>
      <c:valAx>
        <c:axId val="228637696"/>
        <c:scaling>
          <c:orientation val="minMax"/>
          <c:max val="3570"/>
          <c:min val="3538"/>
        </c:scaling>
        <c:axPos val="b"/>
        <c:numFmt formatCode="General" sourceLinked="1"/>
        <c:tickLblPos val="nextTo"/>
        <c:crossAx val="273154432"/>
        <c:crosses val="autoZero"/>
        <c:crossBetween val="midCat"/>
      </c:valAx>
      <c:valAx>
        <c:axId val="273154432"/>
        <c:scaling>
          <c:orientation val="minMax"/>
        </c:scaling>
        <c:delete val="1"/>
        <c:axPos val="l"/>
        <c:numFmt formatCode="General" sourceLinked="1"/>
        <c:tickLblPos val="none"/>
        <c:crossAx val="228637696"/>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5</a:t>
            </a:r>
          </a:p>
        </c:rich>
      </c:tx>
    </c:title>
    <c:plotArea>
      <c:layout/>
      <c:scatterChart>
        <c:scatterStyle val="smoothMarker"/>
        <c:ser>
          <c:idx val="0"/>
          <c:order val="0"/>
          <c:tx>
            <c:v>RR</c:v>
          </c:tx>
          <c:spPr>
            <a:ln>
              <a:solidFill>
                <a:srgbClr val="0070C0"/>
              </a:solidFill>
              <a:prstDash val="solid"/>
            </a:ln>
          </c:spPr>
          <c:marker>
            <c:symbol val="none"/>
          </c:marker>
          <c:xVal>
            <c:numRef>
              <c:f>Graph!$A$246:$A$323</c:f>
              <c:numCache>
                <c:formatCode>General</c:formatCode>
                <c:ptCount val="78"/>
                <c:pt idx="0">
                  <c:v>4044</c:v>
                </c:pt>
                <c:pt idx="1">
                  <c:v>4045</c:v>
                </c:pt>
                <c:pt idx="2">
                  <c:v>4046</c:v>
                </c:pt>
                <c:pt idx="3">
                  <c:v>4047</c:v>
                </c:pt>
                <c:pt idx="4">
                  <c:v>4048</c:v>
                </c:pt>
                <c:pt idx="5">
                  <c:v>4049</c:v>
                </c:pt>
                <c:pt idx="6">
                  <c:v>4050</c:v>
                </c:pt>
                <c:pt idx="7">
                  <c:v>4051</c:v>
                </c:pt>
                <c:pt idx="8">
                  <c:v>4052</c:v>
                </c:pt>
                <c:pt idx="9">
                  <c:v>4053</c:v>
                </c:pt>
                <c:pt idx="10">
                  <c:v>4054</c:v>
                </c:pt>
                <c:pt idx="11">
                  <c:v>4055</c:v>
                </c:pt>
                <c:pt idx="12">
                  <c:v>4056</c:v>
                </c:pt>
                <c:pt idx="13">
                  <c:v>4057</c:v>
                </c:pt>
                <c:pt idx="14">
                  <c:v>4058</c:v>
                </c:pt>
                <c:pt idx="15">
                  <c:v>4059</c:v>
                </c:pt>
                <c:pt idx="16">
                  <c:v>4060</c:v>
                </c:pt>
                <c:pt idx="17">
                  <c:v>4061</c:v>
                </c:pt>
                <c:pt idx="18">
                  <c:v>4062</c:v>
                </c:pt>
                <c:pt idx="19">
                  <c:v>4063</c:v>
                </c:pt>
                <c:pt idx="20">
                  <c:v>4064</c:v>
                </c:pt>
                <c:pt idx="21">
                  <c:v>4065</c:v>
                </c:pt>
                <c:pt idx="22">
                  <c:v>4066</c:v>
                </c:pt>
                <c:pt idx="23">
                  <c:v>4067</c:v>
                </c:pt>
                <c:pt idx="24">
                  <c:v>4068</c:v>
                </c:pt>
                <c:pt idx="25">
                  <c:v>4069</c:v>
                </c:pt>
                <c:pt idx="26">
                  <c:v>4070</c:v>
                </c:pt>
                <c:pt idx="27">
                  <c:v>4071</c:v>
                </c:pt>
                <c:pt idx="28">
                  <c:v>4072</c:v>
                </c:pt>
                <c:pt idx="29">
                  <c:v>4073</c:v>
                </c:pt>
                <c:pt idx="30">
                  <c:v>4074</c:v>
                </c:pt>
                <c:pt idx="31">
                  <c:v>4075</c:v>
                </c:pt>
                <c:pt idx="32">
                  <c:v>4076</c:v>
                </c:pt>
                <c:pt idx="33">
                  <c:v>4077</c:v>
                </c:pt>
                <c:pt idx="34">
                  <c:v>4078</c:v>
                </c:pt>
                <c:pt idx="35">
                  <c:v>4079</c:v>
                </c:pt>
                <c:pt idx="36">
                  <c:v>4080</c:v>
                </c:pt>
                <c:pt idx="37">
                  <c:v>4081</c:v>
                </c:pt>
                <c:pt idx="38">
                  <c:v>4082</c:v>
                </c:pt>
                <c:pt idx="39">
                  <c:v>4083</c:v>
                </c:pt>
                <c:pt idx="40">
                  <c:v>4084</c:v>
                </c:pt>
                <c:pt idx="41">
                  <c:v>4085</c:v>
                </c:pt>
                <c:pt idx="42">
                  <c:v>4086</c:v>
                </c:pt>
                <c:pt idx="43">
                  <c:v>4087</c:v>
                </c:pt>
                <c:pt idx="44">
                  <c:v>4088</c:v>
                </c:pt>
                <c:pt idx="45">
                  <c:v>4089</c:v>
                </c:pt>
                <c:pt idx="46">
                  <c:v>4090</c:v>
                </c:pt>
                <c:pt idx="47">
                  <c:v>4091</c:v>
                </c:pt>
                <c:pt idx="48">
                  <c:v>4092</c:v>
                </c:pt>
                <c:pt idx="49">
                  <c:v>4093</c:v>
                </c:pt>
                <c:pt idx="50">
                  <c:v>4094</c:v>
                </c:pt>
                <c:pt idx="51">
                  <c:v>4095</c:v>
                </c:pt>
                <c:pt idx="52">
                  <c:v>4096</c:v>
                </c:pt>
                <c:pt idx="53">
                  <c:v>4097</c:v>
                </c:pt>
                <c:pt idx="54">
                  <c:v>4098</c:v>
                </c:pt>
                <c:pt idx="55">
                  <c:v>4099</c:v>
                </c:pt>
                <c:pt idx="56">
                  <c:v>4100</c:v>
                </c:pt>
                <c:pt idx="57">
                  <c:v>4101</c:v>
                </c:pt>
                <c:pt idx="58">
                  <c:v>4102</c:v>
                </c:pt>
                <c:pt idx="59">
                  <c:v>4103</c:v>
                </c:pt>
                <c:pt idx="60">
                  <c:v>4104</c:v>
                </c:pt>
                <c:pt idx="61">
                  <c:v>4105</c:v>
                </c:pt>
                <c:pt idx="62">
                  <c:v>4106</c:v>
                </c:pt>
                <c:pt idx="63">
                  <c:v>4107</c:v>
                </c:pt>
                <c:pt idx="64">
                  <c:v>4108</c:v>
                </c:pt>
                <c:pt idx="65">
                  <c:v>4109</c:v>
                </c:pt>
                <c:pt idx="66">
                  <c:v>4110</c:v>
                </c:pt>
                <c:pt idx="67">
                  <c:v>4111</c:v>
                </c:pt>
                <c:pt idx="68">
                  <c:v>4112</c:v>
                </c:pt>
                <c:pt idx="69">
                  <c:v>4113</c:v>
                </c:pt>
                <c:pt idx="70">
                  <c:v>4114</c:v>
                </c:pt>
                <c:pt idx="71">
                  <c:v>4115</c:v>
                </c:pt>
                <c:pt idx="72">
                  <c:v>4116</c:v>
                </c:pt>
                <c:pt idx="73">
                  <c:v>4117</c:v>
                </c:pt>
                <c:pt idx="74">
                  <c:v>4118</c:v>
                </c:pt>
                <c:pt idx="75">
                  <c:v>4119</c:v>
                </c:pt>
                <c:pt idx="76">
                  <c:v>4120</c:v>
                </c:pt>
                <c:pt idx="77">
                  <c:v>4121</c:v>
                </c:pt>
              </c:numCache>
            </c:numRef>
          </c:xVal>
          <c:yVal>
            <c:numRef>
              <c:f>Graph!$D$247:$D$322</c:f>
              <c:numCache>
                <c:formatCode>General</c:formatCode>
                <c:ptCount val="76"/>
                <c:pt idx="3">
                  <c:v>3</c:v>
                </c:pt>
                <c:pt idx="4">
                  <c:v>3</c:v>
                </c:pt>
                <c:pt idx="5">
                  <c:v>3</c:v>
                </c:pt>
                <c:pt idx="6">
                  <c:v>3</c:v>
                </c:pt>
                <c:pt idx="7">
                  <c:v>3</c:v>
                </c:pt>
                <c:pt idx="8">
                  <c:v>3</c:v>
                </c:pt>
                <c:pt idx="9">
                  <c:v>3</c:v>
                </c:pt>
                <c:pt idx="10">
                  <c:v>3</c:v>
                </c:pt>
                <c:pt idx="11">
                  <c:v>3</c:v>
                </c:pt>
                <c:pt idx="12">
                  <c:v>3</c:v>
                </c:pt>
                <c:pt idx="13">
                  <c:v>3</c:v>
                </c:pt>
                <c:pt idx="14">
                  <c:v>3</c:v>
                </c:pt>
                <c:pt idx="22">
                  <c:v>3</c:v>
                </c:pt>
                <c:pt idx="23">
                  <c:v>3</c:v>
                </c:pt>
                <c:pt idx="24">
                  <c:v>3</c:v>
                </c:pt>
                <c:pt idx="25">
                  <c:v>3</c:v>
                </c:pt>
                <c:pt idx="26">
                  <c:v>3</c:v>
                </c:pt>
                <c:pt idx="27">
                  <c:v>3</c:v>
                </c:pt>
                <c:pt idx="28">
                  <c:v>3</c:v>
                </c:pt>
                <c:pt idx="29">
                  <c:v>3</c:v>
                </c:pt>
                <c:pt idx="30">
                  <c:v>3</c:v>
                </c:pt>
                <c:pt idx="31">
                  <c:v>3</c:v>
                </c:pt>
                <c:pt idx="32">
                  <c:v>3</c:v>
                </c:pt>
                <c:pt idx="33">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63">
                  <c:v>3</c:v>
                </c:pt>
                <c:pt idx="64">
                  <c:v>3</c:v>
                </c:pt>
                <c:pt idx="65">
                  <c:v>3</c:v>
                </c:pt>
                <c:pt idx="66">
                  <c:v>3</c:v>
                </c:pt>
                <c:pt idx="67">
                  <c:v>3</c:v>
                </c:pt>
                <c:pt idx="68">
                  <c:v>3</c:v>
                </c:pt>
                <c:pt idx="69">
                  <c:v>3</c:v>
                </c:pt>
                <c:pt idx="70">
                  <c:v>3</c:v>
                </c:pt>
                <c:pt idx="71">
                  <c:v>3</c:v>
                </c:pt>
                <c:pt idx="72">
                  <c:v>3</c:v>
                </c:pt>
                <c:pt idx="73">
                  <c:v>3</c:v>
                </c:pt>
                <c:pt idx="74">
                  <c:v>3</c:v>
                </c:pt>
                <c:pt idx="75">
                  <c:v>3</c:v>
                </c:pt>
              </c:numCache>
            </c:numRef>
          </c:yVal>
          <c:smooth val="1"/>
        </c:ser>
        <c:ser>
          <c:idx val="1"/>
          <c:order val="1"/>
          <c:tx>
            <c:v>FR</c:v>
          </c:tx>
          <c:spPr>
            <a:ln>
              <a:solidFill>
                <a:srgbClr val="C00000"/>
              </a:solidFill>
              <a:prstDash val="solid"/>
            </a:ln>
          </c:spPr>
          <c:marker>
            <c:symbol val="none"/>
          </c:marker>
          <c:xVal>
            <c:numRef>
              <c:f>Graph!$A$246:$A$323</c:f>
              <c:numCache>
                <c:formatCode>General</c:formatCode>
                <c:ptCount val="78"/>
                <c:pt idx="0">
                  <c:v>4044</c:v>
                </c:pt>
                <c:pt idx="1">
                  <c:v>4045</c:v>
                </c:pt>
                <c:pt idx="2">
                  <c:v>4046</c:v>
                </c:pt>
                <c:pt idx="3">
                  <c:v>4047</c:v>
                </c:pt>
                <c:pt idx="4">
                  <c:v>4048</c:v>
                </c:pt>
                <c:pt idx="5">
                  <c:v>4049</c:v>
                </c:pt>
                <c:pt idx="6">
                  <c:v>4050</c:v>
                </c:pt>
                <c:pt idx="7">
                  <c:v>4051</c:v>
                </c:pt>
                <c:pt idx="8">
                  <c:v>4052</c:v>
                </c:pt>
                <c:pt idx="9">
                  <c:v>4053</c:v>
                </c:pt>
                <c:pt idx="10">
                  <c:v>4054</c:v>
                </c:pt>
                <c:pt idx="11">
                  <c:v>4055</c:v>
                </c:pt>
                <c:pt idx="12">
                  <c:v>4056</c:v>
                </c:pt>
                <c:pt idx="13">
                  <c:v>4057</c:v>
                </c:pt>
                <c:pt idx="14">
                  <c:v>4058</c:v>
                </c:pt>
                <c:pt idx="15">
                  <c:v>4059</c:v>
                </c:pt>
                <c:pt idx="16">
                  <c:v>4060</c:v>
                </c:pt>
                <c:pt idx="17">
                  <c:v>4061</c:v>
                </c:pt>
                <c:pt idx="18">
                  <c:v>4062</c:v>
                </c:pt>
                <c:pt idx="19">
                  <c:v>4063</c:v>
                </c:pt>
                <c:pt idx="20">
                  <c:v>4064</c:v>
                </c:pt>
                <c:pt idx="21">
                  <c:v>4065</c:v>
                </c:pt>
                <c:pt idx="22">
                  <c:v>4066</c:v>
                </c:pt>
                <c:pt idx="23">
                  <c:v>4067</c:v>
                </c:pt>
                <c:pt idx="24">
                  <c:v>4068</c:v>
                </c:pt>
                <c:pt idx="25">
                  <c:v>4069</c:v>
                </c:pt>
                <c:pt idx="26">
                  <c:v>4070</c:v>
                </c:pt>
                <c:pt idx="27">
                  <c:v>4071</c:v>
                </c:pt>
                <c:pt idx="28">
                  <c:v>4072</c:v>
                </c:pt>
                <c:pt idx="29">
                  <c:v>4073</c:v>
                </c:pt>
                <c:pt idx="30">
                  <c:v>4074</c:v>
                </c:pt>
                <c:pt idx="31">
                  <c:v>4075</c:v>
                </c:pt>
                <c:pt idx="32">
                  <c:v>4076</c:v>
                </c:pt>
                <c:pt idx="33">
                  <c:v>4077</c:v>
                </c:pt>
                <c:pt idx="34">
                  <c:v>4078</c:v>
                </c:pt>
                <c:pt idx="35">
                  <c:v>4079</c:v>
                </c:pt>
                <c:pt idx="36">
                  <c:v>4080</c:v>
                </c:pt>
                <c:pt idx="37">
                  <c:v>4081</c:v>
                </c:pt>
                <c:pt idx="38">
                  <c:v>4082</c:v>
                </c:pt>
                <c:pt idx="39">
                  <c:v>4083</c:v>
                </c:pt>
                <c:pt idx="40">
                  <c:v>4084</c:v>
                </c:pt>
                <c:pt idx="41">
                  <c:v>4085</c:v>
                </c:pt>
                <c:pt idx="42">
                  <c:v>4086</c:v>
                </c:pt>
                <c:pt idx="43">
                  <c:v>4087</c:v>
                </c:pt>
                <c:pt idx="44">
                  <c:v>4088</c:v>
                </c:pt>
                <c:pt idx="45">
                  <c:v>4089</c:v>
                </c:pt>
                <c:pt idx="46">
                  <c:v>4090</c:v>
                </c:pt>
                <c:pt idx="47">
                  <c:v>4091</c:v>
                </c:pt>
                <c:pt idx="48">
                  <c:v>4092</c:v>
                </c:pt>
                <c:pt idx="49">
                  <c:v>4093</c:v>
                </c:pt>
                <c:pt idx="50">
                  <c:v>4094</c:v>
                </c:pt>
                <c:pt idx="51">
                  <c:v>4095</c:v>
                </c:pt>
                <c:pt idx="52">
                  <c:v>4096</c:v>
                </c:pt>
                <c:pt idx="53">
                  <c:v>4097</c:v>
                </c:pt>
                <c:pt idx="54">
                  <c:v>4098</c:v>
                </c:pt>
                <c:pt idx="55">
                  <c:v>4099</c:v>
                </c:pt>
                <c:pt idx="56">
                  <c:v>4100</c:v>
                </c:pt>
                <c:pt idx="57">
                  <c:v>4101</c:v>
                </c:pt>
                <c:pt idx="58">
                  <c:v>4102</c:v>
                </c:pt>
                <c:pt idx="59">
                  <c:v>4103</c:v>
                </c:pt>
                <c:pt idx="60">
                  <c:v>4104</c:v>
                </c:pt>
                <c:pt idx="61">
                  <c:v>4105</c:v>
                </c:pt>
                <c:pt idx="62">
                  <c:v>4106</c:v>
                </c:pt>
                <c:pt idx="63">
                  <c:v>4107</c:v>
                </c:pt>
                <c:pt idx="64">
                  <c:v>4108</c:v>
                </c:pt>
                <c:pt idx="65">
                  <c:v>4109</c:v>
                </c:pt>
                <c:pt idx="66">
                  <c:v>4110</c:v>
                </c:pt>
                <c:pt idx="67">
                  <c:v>4111</c:v>
                </c:pt>
                <c:pt idx="68">
                  <c:v>4112</c:v>
                </c:pt>
                <c:pt idx="69">
                  <c:v>4113</c:v>
                </c:pt>
                <c:pt idx="70">
                  <c:v>4114</c:v>
                </c:pt>
                <c:pt idx="71">
                  <c:v>4115</c:v>
                </c:pt>
                <c:pt idx="72">
                  <c:v>4116</c:v>
                </c:pt>
                <c:pt idx="73">
                  <c:v>4117</c:v>
                </c:pt>
                <c:pt idx="74">
                  <c:v>4118</c:v>
                </c:pt>
                <c:pt idx="75">
                  <c:v>4119</c:v>
                </c:pt>
                <c:pt idx="76">
                  <c:v>4120</c:v>
                </c:pt>
                <c:pt idx="77">
                  <c:v>4121</c:v>
                </c:pt>
              </c:numCache>
            </c:numRef>
          </c:xVal>
          <c:yVal>
            <c:numRef>
              <c:f>Graph!$B$247:$B$322</c:f>
              <c:numCache>
                <c:formatCode>General</c:formatCode>
                <c:ptCount val="76"/>
                <c:pt idx="8">
                  <c:v>1</c:v>
                </c:pt>
                <c:pt idx="9">
                  <c:v>1</c:v>
                </c:pt>
                <c:pt idx="10">
                  <c:v>1</c:v>
                </c:pt>
                <c:pt idx="11">
                  <c:v>1</c:v>
                </c:pt>
                <c:pt idx="12">
                  <c:v>1</c:v>
                </c:pt>
                <c:pt idx="13">
                  <c:v>1</c:v>
                </c:pt>
                <c:pt idx="14">
                  <c:v>1</c:v>
                </c:pt>
                <c:pt idx="15">
                  <c:v>1</c:v>
                </c:pt>
                <c:pt idx="16">
                  <c:v>1</c:v>
                </c:pt>
                <c:pt idx="17">
                  <c:v>1</c:v>
                </c:pt>
                <c:pt idx="18">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8">
                  <c:v>1</c:v>
                </c:pt>
                <c:pt idx="49">
                  <c:v>1</c:v>
                </c:pt>
                <c:pt idx="50">
                  <c:v>1</c:v>
                </c:pt>
                <c:pt idx="51">
                  <c:v>1</c:v>
                </c:pt>
                <c:pt idx="52">
                  <c:v>1</c:v>
                </c:pt>
                <c:pt idx="53">
                  <c:v>1</c:v>
                </c:pt>
                <c:pt idx="54">
                  <c:v>1</c:v>
                </c:pt>
                <c:pt idx="55">
                  <c:v>1</c:v>
                </c:pt>
                <c:pt idx="56">
                  <c:v>1</c:v>
                </c:pt>
                <c:pt idx="57">
                  <c:v>1</c:v>
                </c:pt>
                <c:pt idx="58">
                  <c:v>1</c:v>
                </c:pt>
                <c:pt idx="59">
                  <c:v>1</c:v>
                </c:pt>
                <c:pt idx="60">
                  <c:v>1</c:v>
                </c:pt>
              </c:numCache>
            </c:numRef>
          </c:yVal>
          <c:smooth val="1"/>
        </c:ser>
        <c:ser>
          <c:idx val="2"/>
          <c:order val="2"/>
          <c:tx>
            <c:v>FL</c:v>
          </c:tx>
          <c:spPr>
            <a:ln>
              <a:solidFill>
                <a:srgbClr val="00B050"/>
              </a:solidFill>
              <a:prstDash val="solid"/>
            </a:ln>
          </c:spPr>
          <c:marker>
            <c:symbol val="none"/>
          </c:marker>
          <c:xVal>
            <c:numRef>
              <c:f>Graph!$A$246:$A$323</c:f>
              <c:numCache>
                <c:formatCode>General</c:formatCode>
                <c:ptCount val="78"/>
                <c:pt idx="0">
                  <c:v>4044</c:v>
                </c:pt>
                <c:pt idx="1">
                  <c:v>4045</c:v>
                </c:pt>
                <c:pt idx="2">
                  <c:v>4046</c:v>
                </c:pt>
                <c:pt idx="3">
                  <c:v>4047</c:v>
                </c:pt>
                <c:pt idx="4">
                  <c:v>4048</c:v>
                </c:pt>
                <c:pt idx="5">
                  <c:v>4049</c:v>
                </c:pt>
                <c:pt idx="6">
                  <c:v>4050</c:v>
                </c:pt>
                <c:pt idx="7">
                  <c:v>4051</c:v>
                </c:pt>
                <c:pt idx="8">
                  <c:v>4052</c:v>
                </c:pt>
                <c:pt idx="9">
                  <c:v>4053</c:v>
                </c:pt>
                <c:pt idx="10">
                  <c:v>4054</c:v>
                </c:pt>
                <c:pt idx="11">
                  <c:v>4055</c:v>
                </c:pt>
                <c:pt idx="12">
                  <c:v>4056</c:v>
                </c:pt>
                <c:pt idx="13">
                  <c:v>4057</c:v>
                </c:pt>
                <c:pt idx="14">
                  <c:v>4058</c:v>
                </c:pt>
                <c:pt idx="15">
                  <c:v>4059</c:v>
                </c:pt>
                <c:pt idx="16">
                  <c:v>4060</c:v>
                </c:pt>
                <c:pt idx="17">
                  <c:v>4061</c:v>
                </c:pt>
                <c:pt idx="18">
                  <c:v>4062</c:v>
                </c:pt>
                <c:pt idx="19">
                  <c:v>4063</c:v>
                </c:pt>
                <c:pt idx="20">
                  <c:v>4064</c:v>
                </c:pt>
                <c:pt idx="21">
                  <c:v>4065</c:v>
                </c:pt>
                <c:pt idx="22">
                  <c:v>4066</c:v>
                </c:pt>
                <c:pt idx="23">
                  <c:v>4067</c:v>
                </c:pt>
                <c:pt idx="24">
                  <c:v>4068</c:v>
                </c:pt>
                <c:pt idx="25">
                  <c:v>4069</c:v>
                </c:pt>
                <c:pt idx="26">
                  <c:v>4070</c:v>
                </c:pt>
                <c:pt idx="27">
                  <c:v>4071</c:v>
                </c:pt>
                <c:pt idx="28">
                  <c:v>4072</c:v>
                </c:pt>
                <c:pt idx="29">
                  <c:v>4073</c:v>
                </c:pt>
                <c:pt idx="30">
                  <c:v>4074</c:v>
                </c:pt>
                <c:pt idx="31">
                  <c:v>4075</c:v>
                </c:pt>
                <c:pt idx="32">
                  <c:v>4076</c:v>
                </c:pt>
                <c:pt idx="33">
                  <c:v>4077</c:v>
                </c:pt>
                <c:pt idx="34">
                  <c:v>4078</c:v>
                </c:pt>
                <c:pt idx="35">
                  <c:v>4079</c:v>
                </c:pt>
                <c:pt idx="36">
                  <c:v>4080</c:v>
                </c:pt>
                <c:pt idx="37">
                  <c:v>4081</c:v>
                </c:pt>
                <c:pt idx="38">
                  <c:v>4082</c:v>
                </c:pt>
                <c:pt idx="39">
                  <c:v>4083</c:v>
                </c:pt>
                <c:pt idx="40">
                  <c:v>4084</c:v>
                </c:pt>
                <c:pt idx="41">
                  <c:v>4085</c:v>
                </c:pt>
                <c:pt idx="42">
                  <c:v>4086</c:v>
                </c:pt>
                <c:pt idx="43">
                  <c:v>4087</c:v>
                </c:pt>
                <c:pt idx="44">
                  <c:v>4088</c:v>
                </c:pt>
                <c:pt idx="45">
                  <c:v>4089</c:v>
                </c:pt>
                <c:pt idx="46">
                  <c:v>4090</c:v>
                </c:pt>
                <c:pt idx="47">
                  <c:v>4091</c:v>
                </c:pt>
                <c:pt idx="48">
                  <c:v>4092</c:v>
                </c:pt>
                <c:pt idx="49">
                  <c:v>4093</c:v>
                </c:pt>
                <c:pt idx="50">
                  <c:v>4094</c:v>
                </c:pt>
                <c:pt idx="51">
                  <c:v>4095</c:v>
                </c:pt>
                <c:pt idx="52">
                  <c:v>4096</c:v>
                </c:pt>
                <c:pt idx="53">
                  <c:v>4097</c:v>
                </c:pt>
                <c:pt idx="54">
                  <c:v>4098</c:v>
                </c:pt>
                <c:pt idx="55">
                  <c:v>4099</c:v>
                </c:pt>
                <c:pt idx="56">
                  <c:v>4100</c:v>
                </c:pt>
                <c:pt idx="57">
                  <c:v>4101</c:v>
                </c:pt>
                <c:pt idx="58">
                  <c:v>4102</c:v>
                </c:pt>
                <c:pt idx="59">
                  <c:v>4103</c:v>
                </c:pt>
                <c:pt idx="60">
                  <c:v>4104</c:v>
                </c:pt>
                <c:pt idx="61">
                  <c:v>4105</c:v>
                </c:pt>
                <c:pt idx="62">
                  <c:v>4106</c:v>
                </c:pt>
                <c:pt idx="63">
                  <c:v>4107</c:v>
                </c:pt>
                <c:pt idx="64">
                  <c:v>4108</c:v>
                </c:pt>
                <c:pt idx="65">
                  <c:v>4109</c:v>
                </c:pt>
                <c:pt idx="66">
                  <c:v>4110</c:v>
                </c:pt>
                <c:pt idx="67">
                  <c:v>4111</c:v>
                </c:pt>
                <c:pt idx="68">
                  <c:v>4112</c:v>
                </c:pt>
                <c:pt idx="69">
                  <c:v>4113</c:v>
                </c:pt>
                <c:pt idx="70">
                  <c:v>4114</c:v>
                </c:pt>
                <c:pt idx="71">
                  <c:v>4115</c:v>
                </c:pt>
                <c:pt idx="72">
                  <c:v>4116</c:v>
                </c:pt>
                <c:pt idx="73">
                  <c:v>4117</c:v>
                </c:pt>
                <c:pt idx="74">
                  <c:v>4118</c:v>
                </c:pt>
                <c:pt idx="75">
                  <c:v>4119</c:v>
                </c:pt>
                <c:pt idx="76">
                  <c:v>4120</c:v>
                </c:pt>
                <c:pt idx="77">
                  <c:v>4121</c:v>
                </c:pt>
              </c:numCache>
            </c:numRef>
          </c:xVal>
          <c:yVal>
            <c:numRef>
              <c:f>Graph!$C$247:$C$322</c:f>
              <c:numCache>
                <c:formatCode>General</c:formatCode>
                <c:ptCount val="76"/>
                <c:pt idx="0">
                  <c:v>2</c:v>
                </c:pt>
                <c:pt idx="1">
                  <c:v>2</c:v>
                </c:pt>
                <c:pt idx="2">
                  <c:v>2</c:v>
                </c:pt>
                <c:pt idx="3">
                  <c:v>2</c:v>
                </c:pt>
                <c:pt idx="4">
                  <c:v>2</c:v>
                </c:pt>
                <c:pt idx="5">
                  <c:v>2</c:v>
                </c:pt>
                <c:pt idx="6">
                  <c:v>2</c:v>
                </c:pt>
                <c:pt idx="7">
                  <c:v>2</c:v>
                </c:pt>
                <c:pt idx="8">
                  <c:v>2</c:v>
                </c:pt>
                <c:pt idx="9">
                  <c:v>2</c:v>
                </c:pt>
                <c:pt idx="17">
                  <c:v>2</c:v>
                </c:pt>
                <c:pt idx="18">
                  <c:v>2</c:v>
                </c:pt>
                <c:pt idx="19">
                  <c:v>2</c:v>
                </c:pt>
                <c:pt idx="20">
                  <c:v>2</c:v>
                </c:pt>
                <c:pt idx="21">
                  <c:v>2</c:v>
                </c:pt>
                <c:pt idx="22">
                  <c:v>2</c:v>
                </c:pt>
                <c:pt idx="23">
                  <c:v>2</c:v>
                </c:pt>
                <c:pt idx="24">
                  <c:v>2</c:v>
                </c:pt>
                <c:pt idx="25">
                  <c:v>2</c:v>
                </c:pt>
                <c:pt idx="26">
                  <c:v>2</c:v>
                </c:pt>
                <c:pt idx="27">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9">
                  <c:v>2</c:v>
                </c:pt>
                <c:pt idx="60">
                  <c:v>2</c:v>
                </c:pt>
                <c:pt idx="61">
                  <c:v>2</c:v>
                </c:pt>
                <c:pt idx="62">
                  <c:v>2</c:v>
                </c:pt>
                <c:pt idx="63">
                  <c:v>2</c:v>
                </c:pt>
                <c:pt idx="64">
                  <c:v>2</c:v>
                </c:pt>
                <c:pt idx="65">
                  <c:v>2</c:v>
                </c:pt>
                <c:pt idx="66">
                  <c:v>2</c:v>
                </c:pt>
                <c:pt idx="67">
                  <c:v>2</c:v>
                </c:pt>
                <c:pt idx="68">
                  <c:v>2</c:v>
                </c:pt>
                <c:pt idx="69">
                  <c:v>2</c:v>
                </c:pt>
                <c:pt idx="70">
                  <c:v>2</c:v>
                </c:pt>
                <c:pt idx="71">
                  <c:v>2</c:v>
                </c:pt>
              </c:numCache>
            </c:numRef>
          </c:yVal>
          <c:smooth val="1"/>
        </c:ser>
        <c:ser>
          <c:idx val="3"/>
          <c:order val="3"/>
          <c:tx>
            <c:v>RL</c:v>
          </c:tx>
          <c:spPr>
            <a:ln>
              <a:solidFill>
                <a:srgbClr val="FFC000"/>
              </a:solidFill>
              <a:prstDash val="solid"/>
            </a:ln>
          </c:spPr>
          <c:marker>
            <c:symbol val="none"/>
          </c:marker>
          <c:xVal>
            <c:numRef>
              <c:f>Graph!$A$246:$A$323</c:f>
              <c:numCache>
                <c:formatCode>General</c:formatCode>
                <c:ptCount val="78"/>
                <c:pt idx="0">
                  <c:v>4044</c:v>
                </c:pt>
                <c:pt idx="1">
                  <c:v>4045</c:v>
                </c:pt>
                <c:pt idx="2">
                  <c:v>4046</c:v>
                </c:pt>
                <c:pt idx="3">
                  <c:v>4047</c:v>
                </c:pt>
                <c:pt idx="4">
                  <c:v>4048</c:v>
                </c:pt>
                <c:pt idx="5">
                  <c:v>4049</c:v>
                </c:pt>
                <c:pt idx="6">
                  <c:v>4050</c:v>
                </c:pt>
                <c:pt idx="7">
                  <c:v>4051</c:v>
                </c:pt>
                <c:pt idx="8">
                  <c:v>4052</c:v>
                </c:pt>
                <c:pt idx="9">
                  <c:v>4053</c:v>
                </c:pt>
                <c:pt idx="10">
                  <c:v>4054</c:v>
                </c:pt>
                <c:pt idx="11">
                  <c:v>4055</c:v>
                </c:pt>
                <c:pt idx="12">
                  <c:v>4056</c:v>
                </c:pt>
                <c:pt idx="13">
                  <c:v>4057</c:v>
                </c:pt>
                <c:pt idx="14">
                  <c:v>4058</c:v>
                </c:pt>
                <c:pt idx="15">
                  <c:v>4059</c:v>
                </c:pt>
                <c:pt idx="16">
                  <c:v>4060</c:v>
                </c:pt>
                <c:pt idx="17">
                  <c:v>4061</c:v>
                </c:pt>
                <c:pt idx="18">
                  <c:v>4062</c:v>
                </c:pt>
                <c:pt idx="19">
                  <c:v>4063</c:v>
                </c:pt>
                <c:pt idx="20">
                  <c:v>4064</c:v>
                </c:pt>
                <c:pt idx="21">
                  <c:v>4065</c:v>
                </c:pt>
                <c:pt idx="22">
                  <c:v>4066</c:v>
                </c:pt>
                <c:pt idx="23">
                  <c:v>4067</c:v>
                </c:pt>
                <c:pt idx="24">
                  <c:v>4068</c:v>
                </c:pt>
                <c:pt idx="25">
                  <c:v>4069</c:v>
                </c:pt>
                <c:pt idx="26">
                  <c:v>4070</c:v>
                </c:pt>
                <c:pt idx="27">
                  <c:v>4071</c:v>
                </c:pt>
                <c:pt idx="28">
                  <c:v>4072</c:v>
                </c:pt>
                <c:pt idx="29">
                  <c:v>4073</c:v>
                </c:pt>
                <c:pt idx="30">
                  <c:v>4074</c:v>
                </c:pt>
                <c:pt idx="31">
                  <c:v>4075</c:v>
                </c:pt>
                <c:pt idx="32">
                  <c:v>4076</c:v>
                </c:pt>
                <c:pt idx="33">
                  <c:v>4077</c:v>
                </c:pt>
                <c:pt idx="34">
                  <c:v>4078</c:v>
                </c:pt>
                <c:pt idx="35">
                  <c:v>4079</c:v>
                </c:pt>
                <c:pt idx="36">
                  <c:v>4080</c:v>
                </c:pt>
                <c:pt idx="37">
                  <c:v>4081</c:v>
                </c:pt>
                <c:pt idx="38">
                  <c:v>4082</c:v>
                </c:pt>
                <c:pt idx="39">
                  <c:v>4083</c:v>
                </c:pt>
                <c:pt idx="40">
                  <c:v>4084</c:v>
                </c:pt>
                <c:pt idx="41">
                  <c:v>4085</c:v>
                </c:pt>
                <c:pt idx="42">
                  <c:v>4086</c:v>
                </c:pt>
                <c:pt idx="43">
                  <c:v>4087</c:v>
                </c:pt>
                <c:pt idx="44">
                  <c:v>4088</c:v>
                </c:pt>
                <c:pt idx="45">
                  <c:v>4089</c:v>
                </c:pt>
                <c:pt idx="46">
                  <c:v>4090</c:v>
                </c:pt>
                <c:pt idx="47">
                  <c:v>4091</c:v>
                </c:pt>
                <c:pt idx="48">
                  <c:v>4092</c:v>
                </c:pt>
                <c:pt idx="49">
                  <c:v>4093</c:v>
                </c:pt>
                <c:pt idx="50">
                  <c:v>4094</c:v>
                </c:pt>
                <c:pt idx="51">
                  <c:v>4095</c:v>
                </c:pt>
                <c:pt idx="52">
                  <c:v>4096</c:v>
                </c:pt>
                <c:pt idx="53">
                  <c:v>4097</c:v>
                </c:pt>
                <c:pt idx="54">
                  <c:v>4098</c:v>
                </c:pt>
                <c:pt idx="55">
                  <c:v>4099</c:v>
                </c:pt>
                <c:pt idx="56">
                  <c:v>4100</c:v>
                </c:pt>
                <c:pt idx="57">
                  <c:v>4101</c:v>
                </c:pt>
                <c:pt idx="58">
                  <c:v>4102</c:v>
                </c:pt>
                <c:pt idx="59">
                  <c:v>4103</c:v>
                </c:pt>
                <c:pt idx="60">
                  <c:v>4104</c:v>
                </c:pt>
                <c:pt idx="61">
                  <c:v>4105</c:v>
                </c:pt>
                <c:pt idx="62">
                  <c:v>4106</c:v>
                </c:pt>
                <c:pt idx="63">
                  <c:v>4107</c:v>
                </c:pt>
                <c:pt idx="64">
                  <c:v>4108</c:v>
                </c:pt>
                <c:pt idx="65">
                  <c:v>4109</c:v>
                </c:pt>
                <c:pt idx="66">
                  <c:v>4110</c:v>
                </c:pt>
                <c:pt idx="67">
                  <c:v>4111</c:v>
                </c:pt>
                <c:pt idx="68">
                  <c:v>4112</c:v>
                </c:pt>
                <c:pt idx="69">
                  <c:v>4113</c:v>
                </c:pt>
                <c:pt idx="70">
                  <c:v>4114</c:v>
                </c:pt>
                <c:pt idx="71">
                  <c:v>4115</c:v>
                </c:pt>
                <c:pt idx="72">
                  <c:v>4116</c:v>
                </c:pt>
                <c:pt idx="73">
                  <c:v>4117</c:v>
                </c:pt>
                <c:pt idx="74">
                  <c:v>4118</c:v>
                </c:pt>
                <c:pt idx="75">
                  <c:v>4119</c:v>
                </c:pt>
                <c:pt idx="76">
                  <c:v>4120</c:v>
                </c:pt>
                <c:pt idx="77">
                  <c:v>4121</c:v>
                </c:pt>
              </c:numCache>
            </c:numRef>
          </c:xVal>
          <c:yVal>
            <c:numRef>
              <c:f>Graph!$E$247:$E$322</c:f>
              <c:numCache>
                <c:formatCode>General</c:formatCode>
                <c:ptCount val="76"/>
                <c:pt idx="12">
                  <c:v>4</c:v>
                </c:pt>
                <c:pt idx="13">
                  <c:v>4</c:v>
                </c:pt>
                <c:pt idx="14">
                  <c:v>4</c:v>
                </c:pt>
                <c:pt idx="15">
                  <c:v>4</c:v>
                </c:pt>
                <c:pt idx="16">
                  <c:v>4</c:v>
                </c:pt>
                <c:pt idx="17">
                  <c:v>4</c:v>
                </c:pt>
                <c:pt idx="18">
                  <c:v>4</c:v>
                </c:pt>
                <c:pt idx="19">
                  <c:v>4</c:v>
                </c:pt>
                <c:pt idx="20">
                  <c:v>4</c:v>
                </c:pt>
                <c:pt idx="21">
                  <c:v>4</c:v>
                </c:pt>
                <c:pt idx="22">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numCache>
            </c:numRef>
          </c:yVal>
          <c:smooth val="1"/>
        </c:ser>
        <c:axId val="273233792"/>
        <c:axId val="273235328"/>
      </c:scatterChart>
      <c:valAx>
        <c:axId val="273233792"/>
        <c:scaling>
          <c:orientation val="minMax"/>
          <c:max val="4121"/>
          <c:min val="4044"/>
        </c:scaling>
        <c:axPos val="b"/>
        <c:numFmt formatCode="General" sourceLinked="1"/>
        <c:tickLblPos val="nextTo"/>
        <c:crossAx val="273235328"/>
        <c:crosses val="autoZero"/>
        <c:crossBetween val="midCat"/>
      </c:valAx>
      <c:valAx>
        <c:axId val="273235328"/>
        <c:scaling>
          <c:orientation val="minMax"/>
        </c:scaling>
        <c:delete val="1"/>
        <c:axPos val="l"/>
        <c:numFmt formatCode="General" sourceLinked="1"/>
        <c:tickLblPos val="none"/>
        <c:crossAx val="273233792"/>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6</a:t>
            </a:r>
          </a:p>
        </c:rich>
      </c:tx>
    </c:title>
    <c:plotArea>
      <c:layout/>
      <c:scatterChart>
        <c:scatterStyle val="smoothMarker"/>
        <c:ser>
          <c:idx val="0"/>
          <c:order val="0"/>
          <c:tx>
            <c:v>RR</c:v>
          </c:tx>
          <c:spPr>
            <a:ln>
              <a:solidFill>
                <a:srgbClr val="0070C0"/>
              </a:solidFill>
              <a:prstDash val="solid"/>
            </a:ln>
          </c:spPr>
          <c:marker>
            <c:symbol val="none"/>
          </c:marker>
          <c:xVal>
            <c:numRef>
              <c:f>Graph!$A$326:$A$367</c:f>
              <c:numCache>
                <c:formatCode>General</c:formatCode>
                <c:ptCount val="42"/>
                <c:pt idx="0">
                  <c:v>4685</c:v>
                </c:pt>
                <c:pt idx="1">
                  <c:v>4686</c:v>
                </c:pt>
                <c:pt idx="2">
                  <c:v>4687</c:v>
                </c:pt>
                <c:pt idx="3">
                  <c:v>4688</c:v>
                </c:pt>
                <c:pt idx="4">
                  <c:v>4689</c:v>
                </c:pt>
                <c:pt idx="5">
                  <c:v>4690</c:v>
                </c:pt>
                <c:pt idx="6">
                  <c:v>4691</c:v>
                </c:pt>
                <c:pt idx="7">
                  <c:v>4692</c:v>
                </c:pt>
                <c:pt idx="8">
                  <c:v>4693</c:v>
                </c:pt>
                <c:pt idx="9">
                  <c:v>4694</c:v>
                </c:pt>
                <c:pt idx="10">
                  <c:v>4695</c:v>
                </c:pt>
                <c:pt idx="11">
                  <c:v>4696</c:v>
                </c:pt>
                <c:pt idx="12">
                  <c:v>4697</c:v>
                </c:pt>
                <c:pt idx="13">
                  <c:v>4698</c:v>
                </c:pt>
                <c:pt idx="14">
                  <c:v>4699</c:v>
                </c:pt>
                <c:pt idx="15">
                  <c:v>4700</c:v>
                </c:pt>
                <c:pt idx="16">
                  <c:v>4701</c:v>
                </c:pt>
                <c:pt idx="17">
                  <c:v>4702</c:v>
                </c:pt>
                <c:pt idx="18">
                  <c:v>4703</c:v>
                </c:pt>
                <c:pt idx="19">
                  <c:v>4704</c:v>
                </c:pt>
                <c:pt idx="20">
                  <c:v>4705</c:v>
                </c:pt>
                <c:pt idx="21">
                  <c:v>4706</c:v>
                </c:pt>
                <c:pt idx="22">
                  <c:v>4707</c:v>
                </c:pt>
                <c:pt idx="23">
                  <c:v>4708</c:v>
                </c:pt>
                <c:pt idx="24">
                  <c:v>4709</c:v>
                </c:pt>
                <c:pt idx="25">
                  <c:v>4710</c:v>
                </c:pt>
                <c:pt idx="26">
                  <c:v>4711</c:v>
                </c:pt>
                <c:pt idx="27">
                  <c:v>4712</c:v>
                </c:pt>
                <c:pt idx="28">
                  <c:v>4713</c:v>
                </c:pt>
                <c:pt idx="29">
                  <c:v>4714</c:v>
                </c:pt>
                <c:pt idx="30">
                  <c:v>4715</c:v>
                </c:pt>
                <c:pt idx="31">
                  <c:v>4716</c:v>
                </c:pt>
                <c:pt idx="32">
                  <c:v>4717</c:v>
                </c:pt>
                <c:pt idx="33">
                  <c:v>4718</c:v>
                </c:pt>
                <c:pt idx="34">
                  <c:v>4719</c:v>
                </c:pt>
                <c:pt idx="35">
                  <c:v>4720</c:v>
                </c:pt>
                <c:pt idx="36">
                  <c:v>4721</c:v>
                </c:pt>
                <c:pt idx="37">
                  <c:v>4722</c:v>
                </c:pt>
                <c:pt idx="38">
                  <c:v>4723</c:v>
                </c:pt>
                <c:pt idx="39">
                  <c:v>4724</c:v>
                </c:pt>
                <c:pt idx="40">
                  <c:v>4725</c:v>
                </c:pt>
                <c:pt idx="41">
                  <c:v>4726</c:v>
                </c:pt>
              </c:numCache>
            </c:numRef>
          </c:xVal>
          <c:yVal>
            <c:numRef>
              <c:f>Graph!$D$327:$D$366</c:f>
              <c:numCache>
                <c:formatCode>General</c:formatCode>
                <c:ptCount val="40"/>
                <c:pt idx="11">
                  <c:v>3</c:v>
                </c:pt>
                <c:pt idx="12">
                  <c:v>3</c:v>
                </c:pt>
                <c:pt idx="13">
                  <c:v>3</c:v>
                </c:pt>
                <c:pt idx="14">
                  <c:v>3</c:v>
                </c:pt>
                <c:pt idx="15">
                  <c:v>3</c:v>
                </c:pt>
                <c:pt idx="16">
                  <c:v>3</c:v>
                </c:pt>
                <c:pt idx="17">
                  <c:v>3</c:v>
                </c:pt>
                <c:pt idx="18">
                  <c:v>3</c:v>
                </c:pt>
                <c:pt idx="19">
                  <c:v>3</c:v>
                </c:pt>
                <c:pt idx="28">
                  <c:v>3</c:v>
                </c:pt>
                <c:pt idx="29">
                  <c:v>3</c:v>
                </c:pt>
                <c:pt idx="30">
                  <c:v>3</c:v>
                </c:pt>
                <c:pt idx="31">
                  <c:v>3</c:v>
                </c:pt>
                <c:pt idx="32">
                  <c:v>3</c:v>
                </c:pt>
                <c:pt idx="33">
                  <c:v>3</c:v>
                </c:pt>
                <c:pt idx="34">
                  <c:v>3</c:v>
                </c:pt>
                <c:pt idx="35">
                  <c:v>3</c:v>
                </c:pt>
                <c:pt idx="36">
                  <c:v>3</c:v>
                </c:pt>
                <c:pt idx="37">
                  <c:v>3</c:v>
                </c:pt>
                <c:pt idx="38">
                  <c:v>3</c:v>
                </c:pt>
                <c:pt idx="39">
                  <c:v>3</c:v>
                </c:pt>
              </c:numCache>
            </c:numRef>
          </c:yVal>
          <c:smooth val="1"/>
        </c:ser>
        <c:ser>
          <c:idx val="1"/>
          <c:order val="1"/>
          <c:tx>
            <c:v>FR</c:v>
          </c:tx>
          <c:spPr>
            <a:ln>
              <a:solidFill>
                <a:srgbClr val="C00000"/>
              </a:solidFill>
              <a:prstDash val="solid"/>
            </a:ln>
          </c:spPr>
          <c:marker>
            <c:symbol val="none"/>
          </c:marker>
          <c:xVal>
            <c:numRef>
              <c:f>Graph!$A$326:$A$367</c:f>
              <c:numCache>
                <c:formatCode>General</c:formatCode>
                <c:ptCount val="42"/>
                <c:pt idx="0">
                  <c:v>4685</c:v>
                </c:pt>
                <c:pt idx="1">
                  <c:v>4686</c:v>
                </c:pt>
                <c:pt idx="2">
                  <c:v>4687</c:v>
                </c:pt>
                <c:pt idx="3">
                  <c:v>4688</c:v>
                </c:pt>
                <c:pt idx="4">
                  <c:v>4689</c:v>
                </c:pt>
                <c:pt idx="5">
                  <c:v>4690</c:v>
                </c:pt>
                <c:pt idx="6">
                  <c:v>4691</c:v>
                </c:pt>
                <c:pt idx="7">
                  <c:v>4692</c:v>
                </c:pt>
                <c:pt idx="8">
                  <c:v>4693</c:v>
                </c:pt>
                <c:pt idx="9">
                  <c:v>4694</c:v>
                </c:pt>
                <c:pt idx="10">
                  <c:v>4695</c:v>
                </c:pt>
                <c:pt idx="11">
                  <c:v>4696</c:v>
                </c:pt>
                <c:pt idx="12">
                  <c:v>4697</c:v>
                </c:pt>
                <c:pt idx="13">
                  <c:v>4698</c:v>
                </c:pt>
                <c:pt idx="14">
                  <c:v>4699</c:v>
                </c:pt>
                <c:pt idx="15">
                  <c:v>4700</c:v>
                </c:pt>
                <c:pt idx="16">
                  <c:v>4701</c:v>
                </c:pt>
                <c:pt idx="17">
                  <c:v>4702</c:v>
                </c:pt>
                <c:pt idx="18">
                  <c:v>4703</c:v>
                </c:pt>
                <c:pt idx="19">
                  <c:v>4704</c:v>
                </c:pt>
                <c:pt idx="20">
                  <c:v>4705</c:v>
                </c:pt>
                <c:pt idx="21">
                  <c:v>4706</c:v>
                </c:pt>
                <c:pt idx="22">
                  <c:v>4707</c:v>
                </c:pt>
                <c:pt idx="23">
                  <c:v>4708</c:v>
                </c:pt>
                <c:pt idx="24">
                  <c:v>4709</c:v>
                </c:pt>
                <c:pt idx="25">
                  <c:v>4710</c:v>
                </c:pt>
                <c:pt idx="26">
                  <c:v>4711</c:v>
                </c:pt>
                <c:pt idx="27">
                  <c:v>4712</c:v>
                </c:pt>
                <c:pt idx="28">
                  <c:v>4713</c:v>
                </c:pt>
                <c:pt idx="29">
                  <c:v>4714</c:v>
                </c:pt>
                <c:pt idx="30">
                  <c:v>4715</c:v>
                </c:pt>
                <c:pt idx="31">
                  <c:v>4716</c:v>
                </c:pt>
                <c:pt idx="32">
                  <c:v>4717</c:v>
                </c:pt>
                <c:pt idx="33">
                  <c:v>4718</c:v>
                </c:pt>
                <c:pt idx="34">
                  <c:v>4719</c:v>
                </c:pt>
                <c:pt idx="35">
                  <c:v>4720</c:v>
                </c:pt>
                <c:pt idx="36">
                  <c:v>4721</c:v>
                </c:pt>
                <c:pt idx="37">
                  <c:v>4722</c:v>
                </c:pt>
                <c:pt idx="38">
                  <c:v>4723</c:v>
                </c:pt>
                <c:pt idx="39">
                  <c:v>4724</c:v>
                </c:pt>
                <c:pt idx="40">
                  <c:v>4725</c:v>
                </c:pt>
                <c:pt idx="41">
                  <c:v>4726</c:v>
                </c:pt>
              </c:numCache>
            </c:numRef>
          </c:xVal>
          <c:yVal>
            <c:numRef>
              <c:f>Graph!$B$327:$B$366</c:f>
              <c:numCache>
                <c:formatCode>General</c:formatCode>
                <c:ptCount val="40"/>
                <c:pt idx="0">
                  <c:v>1</c:v>
                </c:pt>
                <c:pt idx="1">
                  <c:v>1</c:v>
                </c:pt>
                <c:pt idx="2">
                  <c:v>1</c:v>
                </c:pt>
                <c:pt idx="3">
                  <c:v>1</c:v>
                </c:pt>
                <c:pt idx="4">
                  <c:v>1</c:v>
                </c:pt>
                <c:pt idx="5">
                  <c:v>1</c:v>
                </c:pt>
                <c:pt idx="6">
                  <c:v>1</c:v>
                </c:pt>
                <c:pt idx="7">
                  <c:v>1</c:v>
                </c:pt>
                <c:pt idx="8">
                  <c:v>1</c:v>
                </c:pt>
                <c:pt idx="16">
                  <c:v>1</c:v>
                </c:pt>
                <c:pt idx="17">
                  <c:v>1</c:v>
                </c:pt>
                <c:pt idx="18">
                  <c:v>1</c:v>
                </c:pt>
                <c:pt idx="19">
                  <c:v>1</c:v>
                </c:pt>
                <c:pt idx="20">
                  <c:v>1</c:v>
                </c:pt>
                <c:pt idx="21">
                  <c:v>1</c:v>
                </c:pt>
                <c:pt idx="22">
                  <c:v>1</c:v>
                </c:pt>
                <c:pt idx="23">
                  <c:v>1</c:v>
                </c:pt>
                <c:pt idx="24">
                  <c:v>1</c:v>
                </c:pt>
                <c:pt idx="25">
                  <c:v>1</c:v>
                </c:pt>
                <c:pt idx="26">
                  <c:v>1</c:v>
                </c:pt>
                <c:pt idx="27">
                  <c:v>1</c:v>
                </c:pt>
                <c:pt idx="28">
                  <c:v>1</c:v>
                </c:pt>
              </c:numCache>
            </c:numRef>
          </c:yVal>
          <c:smooth val="1"/>
        </c:ser>
        <c:ser>
          <c:idx val="2"/>
          <c:order val="2"/>
          <c:tx>
            <c:v>FL</c:v>
          </c:tx>
          <c:spPr>
            <a:ln>
              <a:solidFill>
                <a:srgbClr val="00B050"/>
              </a:solidFill>
              <a:prstDash val="solid"/>
            </a:ln>
          </c:spPr>
          <c:marker>
            <c:symbol val="none"/>
          </c:marker>
          <c:xVal>
            <c:numRef>
              <c:f>Graph!$A$326:$A$367</c:f>
              <c:numCache>
                <c:formatCode>General</c:formatCode>
                <c:ptCount val="42"/>
                <c:pt idx="0">
                  <c:v>4685</c:v>
                </c:pt>
                <c:pt idx="1">
                  <c:v>4686</c:v>
                </c:pt>
                <c:pt idx="2">
                  <c:v>4687</c:v>
                </c:pt>
                <c:pt idx="3">
                  <c:v>4688</c:v>
                </c:pt>
                <c:pt idx="4">
                  <c:v>4689</c:v>
                </c:pt>
                <c:pt idx="5">
                  <c:v>4690</c:v>
                </c:pt>
                <c:pt idx="6">
                  <c:v>4691</c:v>
                </c:pt>
                <c:pt idx="7">
                  <c:v>4692</c:v>
                </c:pt>
                <c:pt idx="8">
                  <c:v>4693</c:v>
                </c:pt>
                <c:pt idx="9">
                  <c:v>4694</c:v>
                </c:pt>
                <c:pt idx="10">
                  <c:v>4695</c:v>
                </c:pt>
                <c:pt idx="11">
                  <c:v>4696</c:v>
                </c:pt>
                <c:pt idx="12">
                  <c:v>4697</c:v>
                </c:pt>
                <c:pt idx="13">
                  <c:v>4698</c:v>
                </c:pt>
                <c:pt idx="14">
                  <c:v>4699</c:v>
                </c:pt>
                <c:pt idx="15">
                  <c:v>4700</c:v>
                </c:pt>
                <c:pt idx="16">
                  <c:v>4701</c:v>
                </c:pt>
                <c:pt idx="17">
                  <c:v>4702</c:v>
                </c:pt>
                <c:pt idx="18">
                  <c:v>4703</c:v>
                </c:pt>
                <c:pt idx="19">
                  <c:v>4704</c:v>
                </c:pt>
                <c:pt idx="20">
                  <c:v>4705</c:v>
                </c:pt>
                <c:pt idx="21">
                  <c:v>4706</c:v>
                </c:pt>
                <c:pt idx="22">
                  <c:v>4707</c:v>
                </c:pt>
                <c:pt idx="23">
                  <c:v>4708</c:v>
                </c:pt>
                <c:pt idx="24">
                  <c:v>4709</c:v>
                </c:pt>
                <c:pt idx="25">
                  <c:v>4710</c:v>
                </c:pt>
                <c:pt idx="26">
                  <c:v>4711</c:v>
                </c:pt>
                <c:pt idx="27">
                  <c:v>4712</c:v>
                </c:pt>
                <c:pt idx="28">
                  <c:v>4713</c:v>
                </c:pt>
                <c:pt idx="29">
                  <c:v>4714</c:v>
                </c:pt>
                <c:pt idx="30">
                  <c:v>4715</c:v>
                </c:pt>
                <c:pt idx="31">
                  <c:v>4716</c:v>
                </c:pt>
                <c:pt idx="32">
                  <c:v>4717</c:v>
                </c:pt>
                <c:pt idx="33">
                  <c:v>4718</c:v>
                </c:pt>
                <c:pt idx="34">
                  <c:v>4719</c:v>
                </c:pt>
                <c:pt idx="35">
                  <c:v>4720</c:v>
                </c:pt>
                <c:pt idx="36">
                  <c:v>4721</c:v>
                </c:pt>
                <c:pt idx="37">
                  <c:v>4722</c:v>
                </c:pt>
                <c:pt idx="38">
                  <c:v>4723</c:v>
                </c:pt>
                <c:pt idx="39">
                  <c:v>4724</c:v>
                </c:pt>
                <c:pt idx="40">
                  <c:v>4725</c:v>
                </c:pt>
                <c:pt idx="41">
                  <c:v>4726</c:v>
                </c:pt>
              </c:numCache>
            </c:numRef>
          </c:xVal>
          <c:yVal>
            <c:numRef>
              <c:f>Graph!$C$327:$C$366</c:f>
              <c:numCache>
                <c:formatCode>General</c:formatCode>
                <c:ptCount val="40"/>
                <c:pt idx="9">
                  <c:v>2</c:v>
                </c:pt>
                <c:pt idx="10">
                  <c:v>2</c:v>
                </c:pt>
                <c:pt idx="11">
                  <c:v>2</c:v>
                </c:pt>
                <c:pt idx="12">
                  <c:v>2</c:v>
                </c:pt>
                <c:pt idx="13">
                  <c:v>2</c:v>
                </c:pt>
                <c:pt idx="14">
                  <c:v>2</c:v>
                </c:pt>
                <c:pt idx="15">
                  <c:v>2</c:v>
                </c:pt>
                <c:pt idx="16">
                  <c:v>2</c:v>
                </c:pt>
                <c:pt idx="25">
                  <c:v>2</c:v>
                </c:pt>
                <c:pt idx="26">
                  <c:v>2</c:v>
                </c:pt>
                <c:pt idx="27">
                  <c:v>2</c:v>
                </c:pt>
                <c:pt idx="28">
                  <c:v>2</c:v>
                </c:pt>
                <c:pt idx="29">
                  <c:v>2</c:v>
                </c:pt>
                <c:pt idx="30">
                  <c:v>2</c:v>
                </c:pt>
                <c:pt idx="31">
                  <c:v>2</c:v>
                </c:pt>
                <c:pt idx="32">
                  <c:v>2</c:v>
                </c:pt>
                <c:pt idx="33">
                  <c:v>2</c:v>
                </c:pt>
                <c:pt idx="34">
                  <c:v>2</c:v>
                </c:pt>
                <c:pt idx="35">
                  <c:v>2</c:v>
                </c:pt>
                <c:pt idx="36">
                  <c:v>2</c:v>
                </c:pt>
              </c:numCache>
            </c:numRef>
          </c:yVal>
          <c:smooth val="1"/>
        </c:ser>
        <c:ser>
          <c:idx val="3"/>
          <c:order val="3"/>
          <c:tx>
            <c:v>RL</c:v>
          </c:tx>
          <c:spPr>
            <a:ln>
              <a:solidFill>
                <a:srgbClr val="FFC000"/>
              </a:solidFill>
              <a:prstDash val="solid"/>
            </a:ln>
          </c:spPr>
          <c:marker>
            <c:symbol val="none"/>
          </c:marker>
          <c:xVal>
            <c:numRef>
              <c:f>Graph!$A$326:$A$367</c:f>
              <c:numCache>
                <c:formatCode>General</c:formatCode>
                <c:ptCount val="42"/>
                <c:pt idx="0">
                  <c:v>4685</c:v>
                </c:pt>
                <c:pt idx="1">
                  <c:v>4686</c:v>
                </c:pt>
                <c:pt idx="2">
                  <c:v>4687</c:v>
                </c:pt>
                <c:pt idx="3">
                  <c:v>4688</c:v>
                </c:pt>
                <c:pt idx="4">
                  <c:v>4689</c:v>
                </c:pt>
                <c:pt idx="5">
                  <c:v>4690</c:v>
                </c:pt>
                <c:pt idx="6">
                  <c:v>4691</c:v>
                </c:pt>
                <c:pt idx="7">
                  <c:v>4692</c:v>
                </c:pt>
                <c:pt idx="8">
                  <c:v>4693</c:v>
                </c:pt>
                <c:pt idx="9">
                  <c:v>4694</c:v>
                </c:pt>
                <c:pt idx="10">
                  <c:v>4695</c:v>
                </c:pt>
                <c:pt idx="11">
                  <c:v>4696</c:v>
                </c:pt>
                <c:pt idx="12">
                  <c:v>4697</c:v>
                </c:pt>
                <c:pt idx="13">
                  <c:v>4698</c:v>
                </c:pt>
                <c:pt idx="14">
                  <c:v>4699</c:v>
                </c:pt>
                <c:pt idx="15">
                  <c:v>4700</c:v>
                </c:pt>
                <c:pt idx="16">
                  <c:v>4701</c:v>
                </c:pt>
                <c:pt idx="17">
                  <c:v>4702</c:v>
                </c:pt>
                <c:pt idx="18">
                  <c:v>4703</c:v>
                </c:pt>
                <c:pt idx="19">
                  <c:v>4704</c:v>
                </c:pt>
                <c:pt idx="20">
                  <c:v>4705</c:v>
                </c:pt>
                <c:pt idx="21">
                  <c:v>4706</c:v>
                </c:pt>
                <c:pt idx="22">
                  <c:v>4707</c:v>
                </c:pt>
                <c:pt idx="23">
                  <c:v>4708</c:v>
                </c:pt>
                <c:pt idx="24">
                  <c:v>4709</c:v>
                </c:pt>
                <c:pt idx="25">
                  <c:v>4710</c:v>
                </c:pt>
                <c:pt idx="26">
                  <c:v>4711</c:v>
                </c:pt>
                <c:pt idx="27">
                  <c:v>4712</c:v>
                </c:pt>
                <c:pt idx="28">
                  <c:v>4713</c:v>
                </c:pt>
                <c:pt idx="29">
                  <c:v>4714</c:v>
                </c:pt>
                <c:pt idx="30">
                  <c:v>4715</c:v>
                </c:pt>
                <c:pt idx="31">
                  <c:v>4716</c:v>
                </c:pt>
                <c:pt idx="32">
                  <c:v>4717</c:v>
                </c:pt>
                <c:pt idx="33">
                  <c:v>4718</c:v>
                </c:pt>
                <c:pt idx="34">
                  <c:v>4719</c:v>
                </c:pt>
                <c:pt idx="35">
                  <c:v>4720</c:v>
                </c:pt>
                <c:pt idx="36">
                  <c:v>4721</c:v>
                </c:pt>
                <c:pt idx="37">
                  <c:v>4722</c:v>
                </c:pt>
                <c:pt idx="38">
                  <c:v>4723</c:v>
                </c:pt>
                <c:pt idx="39">
                  <c:v>4724</c:v>
                </c:pt>
                <c:pt idx="40">
                  <c:v>4725</c:v>
                </c:pt>
                <c:pt idx="41">
                  <c:v>4726</c:v>
                </c:pt>
              </c:numCache>
            </c:numRef>
          </c:xVal>
          <c:yVal>
            <c:numRef>
              <c:f>Graph!$E$327:$E$366</c:f>
              <c:numCache>
                <c:formatCode>General</c:formatCode>
                <c:ptCount val="40"/>
                <c:pt idx="3">
                  <c:v>4</c:v>
                </c:pt>
                <c:pt idx="4">
                  <c:v>4</c:v>
                </c:pt>
                <c:pt idx="5">
                  <c:v>4</c:v>
                </c:pt>
                <c:pt idx="6">
                  <c:v>4</c:v>
                </c:pt>
                <c:pt idx="7">
                  <c:v>4</c:v>
                </c:pt>
                <c:pt idx="8">
                  <c:v>4</c:v>
                </c:pt>
                <c:pt idx="9">
                  <c:v>4</c:v>
                </c:pt>
                <c:pt idx="20">
                  <c:v>4</c:v>
                </c:pt>
                <c:pt idx="21">
                  <c:v>4</c:v>
                </c:pt>
                <c:pt idx="22">
                  <c:v>4</c:v>
                </c:pt>
                <c:pt idx="23">
                  <c:v>4</c:v>
                </c:pt>
                <c:pt idx="24">
                  <c:v>4</c:v>
                </c:pt>
                <c:pt idx="25">
                  <c:v>4</c:v>
                </c:pt>
                <c:pt idx="26">
                  <c:v>4</c:v>
                </c:pt>
                <c:pt idx="27">
                  <c:v>4</c:v>
                </c:pt>
                <c:pt idx="28">
                  <c:v>4</c:v>
                </c:pt>
                <c:pt idx="29">
                  <c:v>4</c:v>
                </c:pt>
                <c:pt idx="30">
                  <c:v>4</c:v>
                </c:pt>
                <c:pt idx="31">
                  <c:v>4</c:v>
                </c:pt>
              </c:numCache>
            </c:numRef>
          </c:yVal>
          <c:smooth val="1"/>
        </c:ser>
        <c:axId val="273491840"/>
        <c:axId val="273510400"/>
      </c:scatterChart>
      <c:valAx>
        <c:axId val="273491840"/>
        <c:scaling>
          <c:orientation val="minMax"/>
          <c:max val="4726"/>
          <c:min val="4685"/>
        </c:scaling>
        <c:axPos val="b"/>
        <c:numFmt formatCode="General" sourceLinked="1"/>
        <c:tickLblPos val="nextTo"/>
        <c:crossAx val="273510400"/>
        <c:crosses val="autoZero"/>
        <c:crossBetween val="midCat"/>
      </c:valAx>
      <c:valAx>
        <c:axId val="273510400"/>
        <c:scaling>
          <c:orientation val="minMax"/>
        </c:scaling>
        <c:delete val="1"/>
        <c:axPos val="l"/>
        <c:numFmt formatCode="General" sourceLinked="1"/>
        <c:tickLblPos val="none"/>
        <c:crossAx val="273491840"/>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7</a:t>
            </a:r>
          </a:p>
        </c:rich>
      </c:tx>
    </c:title>
    <c:plotArea>
      <c:layout/>
      <c:scatterChart>
        <c:scatterStyle val="smoothMarker"/>
        <c:ser>
          <c:idx val="0"/>
          <c:order val="0"/>
          <c:tx>
            <c:v>RR</c:v>
          </c:tx>
          <c:spPr>
            <a:ln>
              <a:solidFill>
                <a:srgbClr val="0070C0"/>
              </a:solidFill>
              <a:prstDash val="solid"/>
            </a:ln>
          </c:spPr>
          <c:marker>
            <c:symbol val="none"/>
          </c:marker>
          <c:xVal>
            <c:numRef>
              <c:f>Graph!$A$370:$A$428</c:f>
              <c:numCache>
                <c:formatCode>General</c:formatCode>
                <c:ptCount val="59"/>
                <c:pt idx="0">
                  <c:v>5481</c:v>
                </c:pt>
                <c:pt idx="1">
                  <c:v>5482</c:v>
                </c:pt>
                <c:pt idx="2">
                  <c:v>5483</c:v>
                </c:pt>
                <c:pt idx="3">
                  <c:v>5484</c:v>
                </c:pt>
                <c:pt idx="4">
                  <c:v>5485</c:v>
                </c:pt>
                <c:pt idx="5">
                  <c:v>5486</c:v>
                </c:pt>
                <c:pt idx="6">
                  <c:v>5487</c:v>
                </c:pt>
                <c:pt idx="7">
                  <c:v>5488</c:v>
                </c:pt>
                <c:pt idx="8">
                  <c:v>5489</c:v>
                </c:pt>
                <c:pt idx="9">
                  <c:v>5490</c:v>
                </c:pt>
                <c:pt idx="10">
                  <c:v>5491</c:v>
                </c:pt>
                <c:pt idx="11">
                  <c:v>5492</c:v>
                </c:pt>
                <c:pt idx="12">
                  <c:v>5493</c:v>
                </c:pt>
                <c:pt idx="13">
                  <c:v>5494</c:v>
                </c:pt>
                <c:pt idx="14">
                  <c:v>5495</c:v>
                </c:pt>
                <c:pt idx="15">
                  <c:v>5496</c:v>
                </c:pt>
                <c:pt idx="16">
                  <c:v>5497</c:v>
                </c:pt>
                <c:pt idx="17">
                  <c:v>5498</c:v>
                </c:pt>
                <c:pt idx="18">
                  <c:v>5499</c:v>
                </c:pt>
                <c:pt idx="19">
                  <c:v>5500</c:v>
                </c:pt>
                <c:pt idx="20">
                  <c:v>5501</c:v>
                </c:pt>
                <c:pt idx="21">
                  <c:v>5502</c:v>
                </c:pt>
                <c:pt idx="22">
                  <c:v>5503</c:v>
                </c:pt>
                <c:pt idx="23">
                  <c:v>5504</c:v>
                </c:pt>
                <c:pt idx="24">
                  <c:v>5505</c:v>
                </c:pt>
                <c:pt idx="25">
                  <c:v>5506</c:v>
                </c:pt>
                <c:pt idx="26">
                  <c:v>5507</c:v>
                </c:pt>
                <c:pt idx="27">
                  <c:v>5508</c:v>
                </c:pt>
                <c:pt idx="28">
                  <c:v>5509</c:v>
                </c:pt>
                <c:pt idx="29">
                  <c:v>5510</c:v>
                </c:pt>
                <c:pt idx="30">
                  <c:v>5511</c:v>
                </c:pt>
                <c:pt idx="31">
                  <c:v>5512</c:v>
                </c:pt>
                <c:pt idx="32">
                  <c:v>5513</c:v>
                </c:pt>
                <c:pt idx="33">
                  <c:v>5514</c:v>
                </c:pt>
                <c:pt idx="34">
                  <c:v>5515</c:v>
                </c:pt>
                <c:pt idx="35">
                  <c:v>5516</c:v>
                </c:pt>
                <c:pt idx="36">
                  <c:v>5517</c:v>
                </c:pt>
                <c:pt idx="37">
                  <c:v>5518</c:v>
                </c:pt>
                <c:pt idx="38">
                  <c:v>5519</c:v>
                </c:pt>
                <c:pt idx="39">
                  <c:v>5520</c:v>
                </c:pt>
                <c:pt idx="40">
                  <c:v>5521</c:v>
                </c:pt>
                <c:pt idx="41">
                  <c:v>5522</c:v>
                </c:pt>
                <c:pt idx="42">
                  <c:v>5523</c:v>
                </c:pt>
                <c:pt idx="43">
                  <c:v>5524</c:v>
                </c:pt>
                <c:pt idx="44">
                  <c:v>5525</c:v>
                </c:pt>
                <c:pt idx="45">
                  <c:v>5526</c:v>
                </c:pt>
                <c:pt idx="46">
                  <c:v>5527</c:v>
                </c:pt>
                <c:pt idx="47">
                  <c:v>5528</c:v>
                </c:pt>
                <c:pt idx="48">
                  <c:v>5529</c:v>
                </c:pt>
                <c:pt idx="49">
                  <c:v>5530</c:v>
                </c:pt>
                <c:pt idx="50">
                  <c:v>5531</c:v>
                </c:pt>
                <c:pt idx="51">
                  <c:v>5532</c:v>
                </c:pt>
                <c:pt idx="52">
                  <c:v>5533</c:v>
                </c:pt>
                <c:pt idx="53">
                  <c:v>5534</c:v>
                </c:pt>
                <c:pt idx="54">
                  <c:v>5535</c:v>
                </c:pt>
                <c:pt idx="55">
                  <c:v>5536</c:v>
                </c:pt>
                <c:pt idx="56">
                  <c:v>5537</c:v>
                </c:pt>
                <c:pt idx="57">
                  <c:v>5538</c:v>
                </c:pt>
                <c:pt idx="58">
                  <c:v>5539</c:v>
                </c:pt>
              </c:numCache>
            </c:numRef>
          </c:xVal>
          <c:yVal>
            <c:numRef>
              <c:f>Graph!$D$371:$D$427</c:f>
              <c:numCache>
                <c:formatCode>General</c:formatCode>
                <c:ptCount val="57"/>
                <c:pt idx="13">
                  <c:v>3</c:v>
                </c:pt>
                <c:pt idx="14">
                  <c:v>3</c:v>
                </c:pt>
                <c:pt idx="15">
                  <c:v>3</c:v>
                </c:pt>
                <c:pt idx="16">
                  <c:v>3</c:v>
                </c:pt>
                <c:pt idx="17">
                  <c:v>3</c:v>
                </c:pt>
                <c:pt idx="18">
                  <c:v>3</c:v>
                </c:pt>
                <c:pt idx="19">
                  <c:v>3</c:v>
                </c:pt>
                <c:pt idx="20">
                  <c:v>3</c:v>
                </c:pt>
                <c:pt idx="21">
                  <c:v>3</c:v>
                </c:pt>
                <c:pt idx="22">
                  <c:v>3</c:v>
                </c:pt>
                <c:pt idx="23">
                  <c:v>3</c:v>
                </c:pt>
                <c:pt idx="24">
                  <c:v>3</c:v>
                </c:pt>
                <c:pt idx="25">
                  <c:v>3</c:v>
                </c:pt>
                <c:pt idx="34">
                  <c:v>3</c:v>
                </c:pt>
                <c:pt idx="35">
                  <c:v>3</c:v>
                </c:pt>
                <c:pt idx="36">
                  <c:v>3</c:v>
                </c:pt>
                <c:pt idx="37">
                  <c:v>3</c:v>
                </c:pt>
                <c:pt idx="38">
                  <c:v>3</c:v>
                </c:pt>
                <c:pt idx="39">
                  <c:v>3</c:v>
                </c:pt>
                <c:pt idx="40">
                  <c:v>3</c:v>
                </c:pt>
                <c:pt idx="41">
                  <c:v>3</c:v>
                </c:pt>
                <c:pt idx="42">
                  <c:v>3</c:v>
                </c:pt>
                <c:pt idx="43">
                  <c:v>3</c:v>
                </c:pt>
                <c:pt idx="44">
                  <c:v>3</c:v>
                </c:pt>
                <c:pt idx="45">
                  <c:v>3</c:v>
                </c:pt>
              </c:numCache>
            </c:numRef>
          </c:yVal>
          <c:smooth val="1"/>
        </c:ser>
        <c:ser>
          <c:idx val="1"/>
          <c:order val="1"/>
          <c:tx>
            <c:v>FR</c:v>
          </c:tx>
          <c:spPr>
            <a:ln>
              <a:solidFill>
                <a:srgbClr val="C00000"/>
              </a:solidFill>
              <a:prstDash val="solid"/>
            </a:ln>
          </c:spPr>
          <c:marker>
            <c:symbol val="none"/>
          </c:marker>
          <c:xVal>
            <c:numRef>
              <c:f>Graph!$A$370:$A$428</c:f>
              <c:numCache>
                <c:formatCode>General</c:formatCode>
                <c:ptCount val="59"/>
                <c:pt idx="0">
                  <c:v>5481</c:v>
                </c:pt>
                <c:pt idx="1">
                  <c:v>5482</c:v>
                </c:pt>
                <c:pt idx="2">
                  <c:v>5483</c:v>
                </c:pt>
                <c:pt idx="3">
                  <c:v>5484</c:v>
                </c:pt>
                <c:pt idx="4">
                  <c:v>5485</c:v>
                </c:pt>
                <c:pt idx="5">
                  <c:v>5486</c:v>
                </c:pt>
                <c:pt idx="6">
                  <c:v>5487</c:v>
                </c:pt>
                <c:pt idx="7">
                  <c:v>5488</c:v>
                </c:pt>
                <c:pt idx="8">
                  <c:v>5489</c:v>
                </c:pt>
                <c:pt idx="9">
                  <c:v>5490</c:v>
                </c:pt>
                <c:pt idx="10">
                  <c:v>5491</c:v>
                </c:pt>
                <c:pt idx="11">
                  <c:v>5492</c:v>
                </c:pt>
                <c:pt idx="12">
                  <c:v>5493</c:v>
                </c:pt>
                <c:pt idx="13">
                  <c:v>5494</c:v>
                </c:pt>
                <c:pt idx="14">
                  <c:v>5495</c:v>
                </c:pt>
                <c:pt idx="15">
                  <c:v>5496</c:v>
                </c:pt>
                <c:pt idx="16">
                  <c:v>5497</c:v>
                </c:pt>
                <c:pt idx="17">
                  <c:v>5498</c:v>
                </c:pt>
                <c:pt idx="18">
                  <c:v>5499</c:v>
                </c:pt>
                <c:pt idx="19">
                  <c:v>5500</c:v>
                </c:pt>
                <c:pt idx="20">
                  <c:v>5501</c:v>
                </c:pt>
                <c:pt idx="21">
                  <c:v>5502</c:v>
                </c:pt>
                <c:pt idx="22">
                  <c:v>5503</c:v>
                </c:pt>
                <c:pt idx="23">
                  <c:v>5504</c:v>
                </c:pt>
                <c:pt idx="24">
                  <c:v>5505</c:v>
                </c:pt>
                <c:pt idx="25">
                  <c:v>5506</c:v>
                </c:pt>
                <c:pt idx="26">
                  <c:v>5507</c:v>
                </c:pt>
                <c:pt idx="27">
                  <c:v>5508</c:v>
                </c:pt>
                <c:pt idx="28">
                  <c:v>5509</c:v>
                </c:pt>
                <c:pt idx="29">
                  <c:v>5510</c:v>
                </c:pt>
                <c:pt idx="30">
                  <c:v>5511</c:v>
                </c:pt>
                <c:pt idx="31">
                  <c:v>5512</c:v>
                </c:pt>
                <c:pt idx="32">
                  <c:v>5513</c:v>
                </c:pt>
                <c:pt idx="33">
                  <c:v>5514</c:v>
                </c:pt>
                <c:pt idx="34">
                  <c:v>5515</c:v>
                </c:pt>
                <c:pt idx="35">
                  <c:v>5516</c:v>
                </c:pt>
                <c:pt idx="36">
                  <c:v>5517</c:v>
                </c:pt>
                <c:pt idx="37">
                  <c:v>5518</c:v>
                </c:pt>
                <c:pt idx="38">
                  <c:v>5519</c:v>
                </c:pt>
                <c:pt idx="39">
                  <c:v>5520</c:v>
                </c:pt>
                <c:pt idx="40">
                  <c:v>5521</c:v>
                </c:pt>
                <c:pt idx="41">
                  <c:v>5522</c:v>
                </c:pt>
                <c:pt idx="42">
                  <c:v>5523</c:v>
                </c:pt>
                <c:pt idx="43">
                  <c:v>5524</c:v>
                </c:pt>
                <c:pt idx="44">
                  <c:v>5525</c:v>
                </c:pt>
                <c:pt idx="45">
                  <c:v>5526</c:v>
                </c:pt>
                <c:pt idx="46">
                  <c:v>5527</c:v>
                </c:pt>
                <c:pt idx="47">
                  <c:v>5528</c:v>
                </c:pt>
                <c:pt idx="48">
                  <c:v>5529</c:v>
                </c:pt>
                <c:pt idx="49">
                  <c:v>5530</c:v>
                </c:pt>
                <c:pt idx="50">
                  <c:v>5531</c:v>
                </c:pt>
                <c:pt idx="51">
                  <c:v>5532</c:v>
                </c:pt>
                <c:pt idx="52">
                  <c:v>5533</c:v>
                </c:pt>
                <c:pt idx="53">
                  <c:v>5534</c:v>
                </c:pt>
                <c:pt idx="54">
                  <c:v>5535</c:v>
                </c:pt>
                <c:pt idx="55">
                  <c:v>5536</c:v>
                </c:pt>
                <c:pt idx="56">
                  <c:v>5537</c:v>
                </c:pt>
                <c:pt idx="57">
                  <c:v>5538</c:v>
                </c:pt>
                <c:pt idx="58">
                  <c:v>5539</c:v>
                </c:pt>
              </c:numCache>
            </c:numRef>
          </c:xVal>
          <c:yVal>
            <c:numRef>
              <c:f>Graph!$B$371:$B$427</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21">
                  <c:v>1</c:v>
                </c:pt>
                <c:pt idx="22">
                  <c:v>1</c:v>
                </c:pt>
                <c:pt idx="23">
                  <c:v>1</c:v>
                </c:pt>
                <c:pt idx="24">
                  <c:v>1</c:v>
                </c:pt>
                <c:pt idx="25">
                  <c:v>1</c:v>
                </c:pt>
                <c:pt idx="26">
                  <c:v>1</c:v>
                </c:pt>
                <c:pt idx="27">
                  <c:v>1</c:v>
                </c:pt>
                <c:pt idx="28">
                  <c:v>1</c:v>
                </c:pt>
                <c:pt idx="29">
                  <c:v>1</c:v>
                </c:pt>
                <c:pt idx="30">
                  <c:v>1</c:v>
                </c:pt>
                <c:pt idx="31">
                  <c:v>1</c:v>
                </c:pt>
                <c:pt idx="32">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yVal>
          <c:smooth val="1"/>
        </c:ser>
        <c:ser>
          <c:idx val="2"/>
          <c:order val="2"/>
          <c:tx>
            <c:v>FL</c:v>
          </c:tx>
          <c:spPr>
            <a:ln>
              <a:solidFill>
                <a:srgbClr val="00B050"/>
              </a:solidFill>
              <a:prstDash val="solid"/>
            </a:ln>
          </c:spPr>
          <c:marker>
            <c:symbol val="none"/>
          </c:marker>
          <c:xVal>
            <c:numRef>
              <c:f>Graph!$A$370:$A$428</c:f>
              <c:numCache>
                <c:formatCode>General</c:formatCode>
                <c:ptCount val="59"/>
                <c:pt idx="0">
                  <c:v>5481</c:v>
                </c:pt>
                <c:pt idx="1">
                  <c:v>5482</c:v>
                </c:pt>
                <c:pt idx="2">
                  <c:v>5483</c:v>
                </c:pt>
                <c:pt idx="3">
                  <c:v>5484</c:v>
                </c:pt>
                <c:pt idx="4">
                  <c:v>5485</c:v>
                </c:pt>
                <c:pt idx="5">
                  <c:v>5486</c:v>
                </c:pt>
                <c:pt idx="6">
                  <c:v>5487</c:v>
                </c:pt>
                <c:pt idx="7">
                  <c:v>5488</c:v>
                </c:pt>
                <c:pt idx="8">
                  <c:v>5489</c:v>
                </c:pt>
                <c:pt idx="9">
                  <c:v>5490</c:v>
                </c:pt>
                <c:pt idx="10">
                  <c:v>5491</c:v>
                </c:pt>
                <c:pt idx="11">
                  <c:v>5492</c:v>
                </c:pt>
                <c:pt idx="12">
                  <c:v>5493</c:v>
                </c:pt>
                <c:pt idx="13">
                  <c:v>5494</c:v>
                </c:pt>
                <c:pt idx="14">
                  <c:v>5495</c:v>
                </c:pt>
                <c:pt idx="15">
                  <c:v>5496</c:v>
                </c:pt>
                <c:pt idx="16">
                  <c:v>5497</c:v>
                </c:pt>
                <c:pt idx="17">
                  <c:v>5498</c:v>
                </c:pt>
                <c:pt idx="18">
                  <c:v>5499</c:v>
                </c:pt>
                <c:pt idx="19">
                  <c:v>5500</c:v>
                </c:pt>
                <c:pt idx="20">
                  <c:v>5501</c:v>
                </c:pt>
                <c:pt idx="21">
                  <c:v>5502</c:v>
                </c:pt>
                <c:pt idx="22">
                  <c:v>5503</c:v>
                </c:pt>
                <c:pt idx="23">
                  <c:v>5504</c:v>
                </c:pt>
                <c:pt idx="24">
                  <c:v>5505</c:v>
                </c:pt>
                <c:pt idx="25">
                  <c:v>5506</c:v>
                </c:pt>
                <c:pt idx="26">
                  <c:v>5507</c:v>
                </c:pt>
                <c:pt idx="27">
                  <c:v>5508</c:v>
                </c:pt>
                <c:pt idx="28">
                  <c:v>5509</c:v>
                </c:pt>
                <c:pt idx="29">
                  <c:v>5510</c:v>
                </c:pt>
                <c:pt idx="30">
                  <c:v>5511</c:v>
                </c:pt>
                <c:pt idx="31">
                  <c:v>5512</c:v>
                </c:pt>
                <c:pt idx="32">
                  <c:v>5513</c:v>
                </c:pt>
                <c:pt idx="33">
                  <c:v>5514</c:v>
                </c:pt>
                <c:pt idx="34">
                  <c:v>5515</c:v>
                </c:pt>
                <c:pt idx="35">
                  <c:v>5516</c:v>
                </c:pt>
                <c:pt idx="36">
                  <c:v>5517</c:v>
                </c:pt>
                <c:pt idx="37">
                  <c:v>5518</c:v>
                </c:pt>
                <c:pt idx="38">
                  <c:v>5519</c:v>
                </c:pt>
                <c:pt idx="39">
                  <c:v>5520</c:v>
                </c:pt>
                <c:pt idx="40">
                  <c:v>5521</c:v>
                </c:pt>
                <c:pt idx="41">
                  <c:v>5522</c:v>
                </c:pt>
                <c:pt idx="42">
                  <c:v>5523</c:v>
                </c:pt>
                <c:pt idx="43">
                  <c:v>5524</c:v>
                </c:pt>
                <c:pt idx="44">
                  <c:v>5525</c:v>
                </c:pt>
                <c:pt idx="45">
                  <c:v>5526</c:v>
                </c:pt>
                <c:pt idx="46">
                  <c:v>5527</c:v>
                </c:pt>
                <c:pt idx="47">
                  <c:v>5528</c:v>
                </c:pt>
                <c:pt idx="48">
                  <c:v>5529</c:v>
                </c:pt>
                <c:pt idx="49">
                  <c:v>5530</c:v>
                </c:pt>
                <c:pt idx="50">
                  <c:v>5531</c:v>
                </c:pt>
                <c:pt idx="51">
                  <c:v>5532</c:v>
                </c:pt>
                <c:pt idx="52">
                  <c:v>5533</c:v>
                </c:pt>
                <c:pt idx="53">
                  <c:v>5534</c:v>
                </c:pt>
                <c:pt idx="54">
                  <c:v>5535</c:v>
                </c:pt>
                <c:pt idx="55">
                  <c:v>5536</c:v>
                </c:pt>
                <c:pt idx="56">
                  <c:v>5537</c:v>
                </c:pt>
                <c:pt idx="57">
                  <c:v>5538</c:v>
                </c:pt>
                <c:pt idx="58">
                  <c:v>5539</c:v>
                </c:pt>
              </c:numCache>
            </c:numRef>
          </c:xVal>
          <c:yVal>
            <c:numRef>
              <c:f>Graph!$C$371:$C$427</c:f>
              <c:numCache>
                <c:formatCode>General</c:formatCode>
                <c:ptCount val="57"/>
                <c:pt idx="12">
                  <c:v>2</c:v>
                </c:pt>
                <c:pt idx="13">
                  <c:v>2</c:v>
                </c:pt>
                <c:pt idx="14">
                  <c:v>2</c:v>
                </c:pt>
                <c:pt idx="15">
                  <c:v>2</c:v>
                </c:pt>
                <c:pt idx="16">
                  <c:v>2</c:v>
                </c:pt>
                <c:pt idx="17">
                  <c:v>2</c:v>
                </c:pt>
                <c:pt idx="18">
                  <c:v>2</c:v>
                </c:pt>
                <c:pt idx="19">
                  <c:v>2</c:v>
                </c:pt>
                <c:pt idx="20">
                  <c:v>2</c:v>
                </c:pt>
                <c:pt idx="21">
                  <c:v>2</c:v>
                </c:pt>
                <c:pt idx="22">
                  <c:v>2</c:v>
                </c:pt>
                <c:pt idx="23">
                  <c:v>2</c:v>
                </c:pt>
                <c:pt idx="32">
                  <c:v>2</c:v>
                </c:pt>
                <c:pt idx="33">
                  <c:v>2</c:v>
                </c:pt>
                <c:pt idx="34">
                  <c:v>2</c:v>
                </c:pt>
                <c:pt idx="35">
                  <c:v>2</c:v>
                </c:pt>
                <c:pt idx="36">
                  <c:v>2</c:v>
                </c:pt>
                <c:pt idx="37">
                  <c:v>2</c:v>
                </c:pt>
                <c:pt idx="38">
                  <c:v>2</c:v>
                </c:pt>
                <c:pt idx="39">
                  <c:v>2</c:v>
                </c:pt>
                <c:pt idx="40">
                  <c:v>2</c:v>
                </c:pt>
                <c:pt idx="41">
                  <c:v>2</c:v>
                </c:pt>
                <c:pt idx="42">
                  <c:v>2</c:v>
                </c:pt>
              </c:numCache>
            </c:numRef>
          </c:yVal>
          <c:smooth val="1"/>
        </c:ser>
        <c:ser>
          <c:idx val="3"/>
          <c:order val="3"/>
          <c:tx>
            <c:v>RL</c:v>
          </c:tx>
          <c:spPr>
            <a:ln>
              <a:solidFill>
                <a:srgbClr val="FFC000"/>
              </a:solidFill>
              <a:prstDash val="solid"/>
            </a:ln>
          </c:spPr>
          <c:marker>
            <c:symbol val="none"/>
          </c:marker>
          <c:xVal>
            <c:numRef>
              <c:f>Graph!$A$370:$A$428</c:f>
              <c:numCache>
                <c:formatCode>General</c:formatCode>
                <c:ptCount val="59"/>
                <c:pt idx="0">
                  <c:v>5481</c:v>
                </c:pt>
                <c:pt idx="1">
                  <c:v>5482</c:v>
                </c:pt>
                <c:pt idx="2">
                  <c:v>5483</c:v>
                </c:pt>
                <c:pt idx="3">
                  <c:v>5484</c:v>
                </c:pt>
                <c:pt idx="4">
                  <c:v>5485</c:v>
                </c:pt>
                <c:pt idx="5">
                  <c:v>5486</c:v>
                </c:pt>
                <c:pt idx="6">
                  <c:v>5487</c:v>
                </c:pt>
                <c:pt idx="7">
                  <c:v>5488</c:v>
                </c:pt>
                <c:pt idx="8">
                  <c:v>5489</c:v>
                </c:pt>
                <c:pt idx="9">
                  <c:v>5490</c:v>
                </c:pt>
                <c:pt idx="10">
                  <c:v>5491</c:v>
                </c:pt>
                <c:pt idx="11">
                  <c:v>5492</c:v>
                </c:pt>
                <c:pt idx="12">
                  <c:v>5493</c:v>
                </c:pt>
                <c:pt idx="13">
                  <c:v>5494</c:v>
                </c:pt>
                <c:pt idx="14">
                  <c:v>5495</c:v>
                </c:pt>
                <c:pt idx="15">
                  <c:v>5496</c:v>
                </c:pt>
                <c:pt idx="16">
                  <c:v>5497</c:v>
                </c:pt>
                <c:pt idx="17">
                  <c:v>5498</c:v>
                </c:pt>
                <c:pt idx="18">
                  <c:v>5499</c:v>
                </c:pt>
                <c:pt idx="19">
                  <c:v>5500</c:v>
                </c:pt>
                <c:pt idx="20">
                  <c:v>5501</c:v>
                </c:pt>
                <c:pt idx="21">
                  <c:v>5502</c:v>
                </c:pt>
                <c:pt idx="22">
                  <c:v>5503</c:v>
                </c:pt>
                <c:pt idx="23">
                  <c:v>5504</c:v>
                </c:pt>
                <c:pt idx="24">
                  <c:v>5505</c:v>
                </c:pt>
                <c:pt idx="25">
                  <c:v>5506</c:v>
                </c:pt>
                <c:pt idx="26">
                  <c:v>5507</c:v>
                </c:pt>
                <c:pt idx="27">
                  <c:v>5508</c:v>
                </c:pt>
                <c:pt idx="28">
                  <c:v>5509</c:v>
                </c:pt>
                <c:pt idx="29">
                  <c:v>5510</c:v>
                </c:pt>
                <c:pt idx="30">
                  <c:v>5511</c:v>
                </c:pt>
                <c:pt idx="31">
                  <c:v>5512</c:v>
                </c:pt>
                <c:pt idx="32">
                  <c:v>5513</c:v>
                </c:pt>
                <c:pt idx="33">
                  <c:v>5514</c:v>
                </c:pt>
                <c:pt idx="34">
                  <c:v>5515</c:v>
                </c:pt>
                <c:pt idx="35">
                  <c:v>5516</c:v>
                </c:pt>
                <c:pt idx="36">
                  <c:v>5517</c:v>
                </c:pt>
                <c:pt idx="37">
                  <c:v>5518</c:v>
                </c:pt>
                <c:pt idx="38">
                  <c:v>5519</c:v>
                </c:pt>
                <c:pt idx="39">
                  <c:v>5520</c:v>
                </c:pt>
                <c:pt idx="40">
                  <c:v>5521</c:v>
                </c:pt>
                <c:pt idx="41">
                  <c:v>5522</c:v>
                </c:pt>
                <c:pt idx="42">
                  <c:v>5523</c:v>
                </c:pt>
                <c:pt idx="43">
                  <c:v>5524</c:v>
                </c:pt>
                <c:pt idx="44">
                  <c:v>5525</c:v>
                </c:pt>
                <c:pt idx="45">
                  <c:v>5526</c:v>
                </c:pt>
                <c:pt idx="46">
                  <c:v>5527</c:v>
                </c:pt>
                <c:pt idx="47">
                  <c:v>5528</c:v>
                </c:pt>
                <c:pt idx="48">
                  <c:v>5529</c:v>
                </c:pt>
                <c:pt idx="49">
                  <c:v>5530</c:v>
                </c:pt>
                <c:pt idx="50">
                  <c:v>5531</c:v>
                </c:pt>
                <c:pt idx="51">
                  <c:v>5532</c:v>
                </c:pt>
                <c:pt idx="52">
                  <c:v>5533</c:v>
                </c:pt>
                <c:pt idx="53">
                  <c:v>5534</c:v>
                </c:pt>
                <c:pt idx="54">
                  <c:v>5535</c:v>
                </c:pt>
                <c:pt idx="55">
                  <c:v>5536</c:v>
                </c:pt>
                <c:pt idx="56">
                  <c:v>5537</c:v>
                </c:pt>
                <c:pt idx="57">
                  <c:v>5538</c:v>
                </c:pt>
                <c:pt idx="58">
                  <c:v>5539</c:v>
                </c:pt>
              </c:numCache>
            </c:numRef>
          </c:xVal>
          <c:yVal>
            <c:numRef>
              <c:f>Graph!$E$371:$E$427</c:f>
              <c:numCache>
                <c:formatCode>General</c:formatCode>
                <c:ptCount val="57"/>
                <c:pt idx="3">
                  <c:v>4</c:v>
                </c:pt>
                <c:pt idx="4">
                  <c:v>4</c:v>
                </c:pt>
                <c:pt idx="5">
                  <c:v>4</c:v>
                </c:pt>
                <c:pt idx="6">
                  <c:v>4</c:v>
                </c:pt>
                <c:pt idx="7">
                  <c:v>4</c:v>
                </c:pt>
                <c:pt idx="8">
                  <c:v>4</c:v>
                </c:pt>
                <c:pt idx="9">
                  <c:v>4</c:v>
                </c:pt>
                <c:pt idx="10">
                  <c:v>4</c:v>
                </c:pt>
                <c:pt idx="11">
                  <c:v>4</c:v>
                </c:pt>
                <c:pt idx="12">
                  <c:v>4</c:v>
                </c:pt>
                <c:pt idx="13">
                  <c:v>4</c:v>
                </c:pt>
                <c:pt idx="14">
                  <c:v>4</c:v>
                </c:pt>
                <c:pt idx="24">
                  <c:v>4</c:v>
                </c:pt>
                <c:pt idx="25">
                  <c:v>4</c:v>
                </c:pt>
                <c:pt idx="26">
                  <c:v>4</c:v>
                </c:pt>
                <c:pt idx="27">
                  <c:v>4</c:v>
                </c:pt>
                <c:pt idx="28">
                  <c:v>4</c:v>
                </c:pt>
                <c:pt idx="29">
                  <c:v>4</c:v>
                </c:pt>
                <c:pt idx="30">
                  <c:v>4</c:v>
                </c:pt>
                <c:pt idx="31">
                  <c:v>4</c:v>
                </c:pt>
                <c:pt idx="32">
                  <c:v>4</c:v>
                </c:pt>
                <c:pt idx="33">
                  <c:v>4</c:v>
                </c:pt>
                <c:pt idx="34">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numCache>
            </c:numRef>
          </c:yVal>
          <c:smooth val="1"/>
        </c:ser>
        <c:axId val="274117760"/>
        <c:axId val="274120064"/>
      </c:scatterChart>
      <c:valAx>
        <c:axId val="274117760"/>
        <c:scaling>
          <c:orientation val="minMax"/>
          <c:max val="5539"/>
          <c:min val="5481"/>
        </c:scaling>
        <c:axPos val="b"/>
        <c:numFmt formatCode="General" sourceLinked="1"/>
        <c:tickLblPos val="nextTo"/>
        <c:crossAx val="274120064"/>
        <c:crosses val="autoZero"/>
        <c:crossBetween val="midCat"/>
      </c:valAx>
      <c:valAx>
        <c:axId val="274120064"/>
        <c:scaling>
          <c:orientation val="minMax"/>
        </c:scaling>
        <c:delete val="1"/>
        <c:axPos val="l"/>
        <c:numFmt formatCode="General" sourceLinked="1"/>
        <c:tickLblPos val="none"/>
        <c:crossAx val="274117760"/>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8</a:t>
            </a:r>
          </a:p>
        </c:rich>
      </c:tx>
    </c:title>
    <c:plotArea>
      <c:layout/>
      <c:scatterChart>
        <c:scatterStyle val="smoothMarker"/>
        <c:ser>
          <c:idx val="0"/>
          <c:order val="0"/>
          <c:tx>
            <c:v>RR</c:v>
          </c:tx>
          <c:spPr>
            <a:ln>
              <a:solidFill>
                <a:srgbClr val="0070C0"/>
              </a:solidFill>
              <a:prstDash val="solid"/>
            </a:ln>
          </c:spPr>
          <c:marker>
            <c:symbol val="none"/>
          </c:marker>
          <c:xVal>
            <c:numRef>
              <c:f>Graph!$A$431:$A$469</c:f>
              <c:numCache>
                <c:formatCode>General</c:formatCode>
                <c:ptCount val="39"/>
                <c:pt idx="0">
                  <c:v>6207</c:v>
                </c:pt>
                <c:pt idx="1">
                  <c:v>6208</c:v>
                </c:pt>
                <c:pt idx="2">
                  <c:v>6209</c:v>
                </c:pt>
                <c:pt idx="3">
                  <c:v>6210</c:v>
                </c:pt>
                <c:pt idx="4">
                  <c:v>6211</c:v>
                </c:pt>
                <c:pt idx="5">
                  <c:v>6212</c:v>
                </c:pt>
                <c:pt idx="6">
                  <c:v>6213</c:v>
                </c:pt>
                <c:pt idx="7">
                  <c:v>6214</c:v>
                </c:pt>
                <c:pt idx="8">
                  <c:v>6215</c:v>
                </c:pt>
                <c:pt idx="9">
                  <c:v>6216</c:v>
                </c:pt>
                <c:pt idx="10">
                  <c:v>6217</c:v>
                </c:pt>
                <c:pt idx="11">
                  <c:v>6218</c:v>
                </c:pt>
                <c:pt idx="12">
                  <c:v>6219</c:v>
                </c:pt>
                <c:pt idx="13">
                  <c:v>6220</c:v>
                </c:pt>
                <c:pt idx="14">
                  <c:v>6221</c:v>
                </c:pt>
                <c:pt idx="15">
                  <c:v>6222</c:v>
                </c:pt>
                <c:pt idx="16">
                  <c:v>6223</c:v>
                </c:pt>
                <c:pt idx="17">
                  <c:v>6224</c:v>
                </c:pt>
                <c:pt idx="18">
                  <c:v>6225</c:v>
                </c:pt>
                <c:pt idx="19">
                  <c:v>6226</c:v>
                </c:pt>
                <c:pt idx="20">
                  <c:v>6227</c:v>
                </c:pt>
                <c:pt idx="21">
                  <c:v>6228</c:v>
                </c:pt>
                <c:pt idx="22">
                  <c:v>6229</c:v>
                </c:pt>
                <c:pt idx="23">
                  <c:v>6230</c:v>
                </c:pt>
                <c:pt idx="24">
                  <c:v>6231</c:v>
                </c:pt>
                <c:pt idx="25">
                  <c:v>6232</c:v>
                </c:pt>
                <c:pt idx="26">
                  <c:v>6233</c:v>
                </c:pt>
                <c:pt idx="27">
                  <c:v>6234</c:v>
                </c:pt>
                <c:pt idx="28">
                  <c:v>6235</c:v>
                </c:pt>
                <c:pt idx="29">
                  <c:v>6236</c:v>
                </c:pt>
                <c:pt idx="30">
                  <c:v>6237</c:v>
                </c:pt>
                <c:pt idx="31">
                  <c:v>6238</c:v>
                </c:pt>
                <c:pt idx="32">
                  <c:v>6239</c:v>
                </c:pt>
                <c:pt idx="33">
                  <c:v>6240</c:v>
                </c:pt>
                <c:pt idx="34">
                  <c:v>6241</c:v>
                </c:pt>
                <c:pt idx="35">
                  <c:v>6242</c:v>
                </c:pt>
                <c:pt idx="36">
                  <c:v>6243</c:v>
                </c:pt>
                <c:pt idx="37">
                  <c:v>6244</c:v>
                </c:pt>
                <c:pt idx="38">
                  <c:v>6245</c:v>
                </c:pt>
              </c:numCache>
            </c:numRef>
          </c:xVal>
          <c:yVal>
            <c:numRef>
              <c:f>Graph!$D$432:$D$468</c:f>
              <c:numCache>
                <c:formatCode>General</c:formatCode>
                <c:ptCount val="37"/>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numCache>
            </c:numRef>
          </c:yVal>
          <c:smooth val="1"/>
        </c:ser>
        <c:ser>
          <c:idx val="1"/>
          <c:order val="1"/>
          <c:tx>
            <c:v>FR</c:v>
          </c:tx>
          <c:spPr>
            <a:ln>
              <a:solidFill>
                <a:srgbClr val="C00000"/>
              </a:solidFill>
              <a:prstDash val="solid"/>
            </a:ln>
          </c:spPr>
          <c:marker>
            <c:symbol val="none"/>
          </c:marker>
          <c:xVal>
            <c:numRef>
              <c:f>Graph!$A$431:$A$469</c:f>
              <c:numCache>
                <c:formatCode>General</c:formatCode>
                <c:ptCount val="39"/>
                <c:pt idx="0">
                  <c:v>6207</c:v>
                </c:pt>
                <c:pt idx="1">
                  <c:v>6208</c:v>
                </c:pt>
                <c:pt idx="2">
                  <c:v>6209</c:v>
                </c:pt>
                <c:pt idx="3">
                  <c:v>6210</c:v>
                </c:pt>
                <c:pt idx="4">
                  <c:v>6211</c:v>
                </c:pt>
                <c:pt idx="5">
                  <c:v>6212</c:v>
                </c:pt>
                <c:pt idx="6">
                  <c:v>6213</c:v>
                </c:pt>
                <c:pt idx="7">
                  <c:v>6214</c:v>
                </c:pt>
                <c:pt idx="8">
                  <c:v>6215</c:v>
                </c:pt>
                <c:pt idx="9">
                  <c:v>6216</c:v>
                </c:pt>
                <c:pt idx="10">
                  <c:v>6217</c:v>
                </c:pt>
                <c:pt idx="11">
                  <c:v>6218</c:v>
                </c:pt>
                <c:pt idx="12">
                  <c:v>6219</c:v>
                </c:pt>
                <c:pt idx="13">
                  <c:v>6220</c:v>
                </c:pt>
                <c:pt idx="14">
                  <c:v>6221</c:v>
                </c:pt>
                <c:pt idx="15">
                  <c:v>6222</c:v>
                </c:pt>
                <c:pt idx="16">
                  <c:v>6223</c:v>
                </c:pt>
                <c:pt idx="17">
                  <c:v>6224</c:v>
                </c:pt>
                <c:pt idx="18">
                  <c:v>6225</c:v>
                </c:pt>
                <c:pt idx="19">
                  <c:v>6226</c:v>
                </c:pt>
                <c:pt idx="20">
                  <c:v>6227</c:v>
                </c:pt>
                <c:pt idx="21">
                  <c:v>6228</c:v>
                </c:pt>
                <c:pt idx="22">
                  <c:v>6229</c:v>
                </c:pt>
                <c:pt idx="23">
                  <c:v>6230</c:v>
                </c:pt>
                <c:pt idx="24">
                  <c:v>6231</c:v>
                </c:pt>
                <c:pt idx="25">
                  <c:v>6232</c:v>
                </c:pt>
                <c:pt idx="26">
                  <c:v>6233</c:v>
                </c:pt>
                <c:pt idx="27">
                  <c:v>6234</c:v>
                </c:pt>
                <c:pt idx="28">
                  <c:v>6235</c:v>
                </c:pt>
                <c:pt idx="29">
                  <c:v>6236</c:v>
                </c:pt>
                <c:pt idx="30">
                  <c:v>6237</c:v>
                </c:pt>
                <c:pt idx="31">
                  <c:v>6238</c:v>
                </c:pt>
                <c:pt idx="32">
                  <c:v>6239</c:v>
                </c:pt>
                <c:pt idx="33">
                  <c:v>6240</c:v>
                </c:pt>
                <c:pt idx="34">
                  <c:v>6241</c:v>
                </c:pt>
                <c:pt idx="35">
                  <c:v>6242</c:v>
                </c:pt>
                <c:pt idx="36">
                  <c:v>6243</c:v>
                </c:pt>
                <c:pt idx="37">
                  <c:v>6244</c:v>
                </c:pt>
                <c:pt idx="38">
                  <c:v>6245</c:v>
                </c:pt>
              </c:numCache>
            </c:numRef>
          </c:xVal>
          <c:yVal>
            <c:numRef>
              <c:f>Graph!$B$432:$B$468</c:f>
              <c:numCache>
                <c:formatCode>General</c:formatCode>
                <c:ptCount val="37"/>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yVal>
          <c:smooth val="1"/>
        </c:ser>
        <c:ser>
          <c:idx val="2"/>
          <c:order val="2"/>
          <c:tx>
            <c:v>FL</c:v>
          </c:tx>
          <c:spPr>
            <a:ln>
              <a:solidFill>
                <a:srgbClr val="00B050"/>
              </a:solidFill>
              <a:prstDash val="solid"/>
            </a:ln>
          </c:spPr>
          <c:marker>
            <c:symbol val="none"/>
          </c:marker>
          <c:xVal>
            <c:numRef>
              <c:f>Graph!$A$431:$A$469</c:f>
              <c:numCache>
                <c:formatCode>General</c:formatCode>
                <c:ptCount val="39"/>
                <c:pt idx="0">
                  <c:v>6207</c:v>
                </c:pt>
                <c:pt idx="1">
                  <c:v>6208</c:v>
                </c:pt>
                <c:pt idx="2">
                  <c:v>6209</c:v>
                </c:pt>
                <c:pt idx="3">
                  <c:v>6210</c:v>
                </c:pt>
                <c:pt idx="4">
                  <c:v>6211</c:v>
                </c:pt>
                <c:pt idx="5">
                  <c:v>6212</c:v>
                </c:pt>
                <c:pt idx="6">
                  <c:v>6213</c:v>
                </c:pt>
                <c:pt idx="7">
                  <c:v>6214</c:v>
                </c:pt>
                <c:pt idx="8">
                  <c:v>6215</c:v>
                </c:pt>
                <c:pt idx="9">
                  <c:v>6216</c:v>
                </c:pt>
                <c:pt idx="10">
                  <c:v>6217</c:v>
                </c:pt>
                <c:pt idx="11">
                  <c:v>6218</c:v>
                </c:pt>
                <c:pt idx="12">
                  <c:v>6219</c:v>
                </c:pt>
                <c:pt idx="13">
                  <c:v>6220</c:v>
                </c:pt>
                <c:pt idx="14">
                  <c:v>6221</c:v>
                </c:pt>
                <c:pt idx="15">
                  <c:v>6222</c:v>
                </c:pt>
                <c:pt idx="16">
                  <c:v>6223</c:v>
                </c:pt>
                <c:pt idx="17">
                  <c:v>6224</c:v>
                </c:pt>
                <c:pt idx="18">
                  <c:v>6225</c:v>
                </c:pt>
                <c:pt idx="19">
                  <c:v>6226</c:v>
                </c:pt>
                <c:pt idx="20">
                  <c:v>6227</c:v>
                </c:pt>
                <c:pt idx="21">
                  <c:v>6228</c:v>
                </c:pt>
                <c:pt idx="22">
                  <c:v>6229</c:v>
                </c:pt>
                <c:pt idx="23">
                  <c:v>6230</c:v>
                </c:pt>
                <c:pt idx="24">
                  <c:v>6231</c:v>
                </c:pt>
                <c:pt idx="25">
                  <c:v>6232</c:v>
                </c:pt>
                <c:pt idx="26">
                  <c:v>6233</c:v>
                </c:pt>
                <c:pt idx="27">
                  <c:v>6234</c:v>
                </c:pt>
                <c:pt idx="28">
                  <c:v>6235</c:v>
                </c:pt>
                <c:pt idx="29">
                  <c:v>6236</c:v>
                </c:pt>
                <c:pt idx="30">
                  <c:v>6237</c:v>
                </c:pt>
                <c:pt idx="31">
                  <c:v>6238</c:v>
                </c:pt>
                <c:pt idx="32">
                  <c:v>6239</c:v>
                </c:pt>
                <c:pt idx="33">
                  <c:v>6240</c:v>
                </c:pt>
                <c:pt idx="34">
                  <c:v>6241</c:v>
                </c:pt>
                <c:pt idx="35">
                  <c:v>6242</c:v>
                </c:pt>
                <c:pt idx="36">
                  <c:v>6243</c:v>
                </c:pt>
                <c:pt idx="37">
                  <c:v>6244</c:v>
                </c:pt>
                <c:pt idx="38">
                  <c:v>6245</c:v>
                </c:pt>
              </c:numCache>
            </c:numRef>
          </c:xVal>
          <c:yVal>
            <c:numRef>
              <c:f>Graph!$C$432:$C$468</c:f>
              <c:numCache>
                <c:formatCode>General</c:formatCode>
                <c:ptCount val="37"/>
                <c:pt idx="0">
                  <c:v>2</c:v>
                </c:pt>
                <c:pt idx="1">
                  <c:v>2</c:v>
                </c:pt>
                <c:pt idx="2">
                  <c:v>2</c:v>
                </c:pt>
                <c:pt idx="3">
                  <c:v>2</c:v>
                </c:pt>
                <c:pt idx="4">
                  <c:v>2</c:v>
                </c:pt>
                <c:pt idx="5">
                  <c:v>2</c:v>
                </c:pt>
                <c:pt idx="6">
                  <c:v>2</c:v>
                </c:pt>
                <c:pt idx="7">
                  <c:v>2</c:v>
                </c:pt>
                <c:pt idx="8">
                  <c:v>2</c:v>
                </c:pt>
                <c:pt idx="9">
                  <c:v>2</c:v>
                </c:pt>
                <c:pt idx="10">
                  <c:v>2</c:v>
                </c:pt>
                <c:pt idx="11">
                  <c:v>2</c:v>
                </c:pt>
                <c:pt idx="12">
                  <c:v>2</c:v>
                </c:pt>
                <c:pt idx="13">
                  <c:v>2</c:v>
                </c:pt>
                <c:pt idx="23">
                  <c:v>2</c:v>
                </c:pt>
                <c:pt idx="24">
                  <c:v>2</c:v>
                </c:pt>
                <c:pt idx="25">
                  <c:v>2</c:v>
                </c:pt>
                <c:pt idx="26">
                  <c:v>2</c:v>
                </c:pt>
                <c:pt idx="27">
                  <c:v>2</c:v>
                </c:pt>
                <c:pt idx="28">
                  <c:v>2</c:v>
                </c:pt>
                <c:pt idx="29">
                  <c:v>2</c:v>
                </c:pt>
                <c:pt idx="30">
                  <c:v>2</c:v>
                </c:pt>
                <c:pt idx="31">
                  <c:v>2</c:v>
                </c:pt>
                <c:pt idx="32">
                  <c:v>2</c:v>
                </c:pt>
                <c:pt idx="33">
                  <c:v>2</c:v>
                </c:pt>
              </c:numCache>
            </c:numRef>
          </c:yVal>
          <c:smooth val="1"/>
        </c:ser>
        <c:ser>
          <c:idx val="3"/>
          <c:order val="3"/>
          <c:tx>
            <c:v>RL</c:v>
          </c:tx>
          <c:spPr>
            <a:ln>
              <a:solidFill>
                <a:srgbClr val="FFC000"/>
              </a:solidFill>
              <a:prstDash val="solid"/>
            </a:ln>
          </c:spPr>
          <c:marker>
            <c:symbol val="none"/>
          </c:marker>
          <c:xVal>
            <c:numRef>
              <c:f>Graph!$A$431:$A$469</c:f>
              <c:numCache>
                <c:formatCode>General</c:formatCode>
                <c:ptCount val="39"/>
                <c:pt idx="0">
                  <c:v>6207</c:v>
                </c:pt>
                <c:pt idx="1">
                  <c:v>6208</c:v>
                </c:pt>
                <c:pt idx="2">
                  <c:v>6209</c:v>
                </c:pt>
                <c:pt idx="3">
                  <c:v>6210</c:v>
                </c:pt>
                <c:pt idx="4">
                  <c:v>6211</c:v>
                </c:pt>
                <c:pt idx="5">
                  <c:v>6212</c:v>
                </c:pt>
                <c:pt idx="6">
                  <c:v>6213</c:v>
                </c:pt>
                <c:pt idx="7">
                  <c:v>6214</c:v>
                </c:pt>
                <c:pt idx="8">
                  <c:v>6215</c:v>
                </c:pt>
                <c:pt idx="9">
                  <c:v>6216</c:v>
                </c:pt>
                <c:pt idx="10">
                  <c:v>6217</c:v>
                </c:pt>
                <c:pt idx="11">
                  <c:v>6218</c:v>
                </c:pt>
                <c:pt idx="12">
                  <c:v>6219</c:v>
                </c:pt>
                <c:pt idx="13">
                  <c:v>6220</c:v>
                </c:pt>
                <c:pt idx="14">
                  <c:v>6221</c:v>
                </c:pt>
                <c:pt idx="15">
                  <c:v>6222</c:v>
                </c:pt>
                <c:pt idx="16">
                  <c:v>6223</c:v>
                </c:pt>
                <c:pt idx="17">
                  <c:v>6224</c:v>
                </c:pt>
                <c:pt idx="18">
                  <c:v>6225</c:v>
                </c:pt>
                <c:pt idx="19">
                  <c:v>6226</c:v>
                </c:pt>
                <c:pt idx="20">
                  <c:v>6227</c:v>
                </c:pt>
                <c:pt idx="21">
                  <c:v>6228</c:v>
                </c:pt>
                <c:pt idx="22">
                  <c:v>6229</c:v>
                </c:pt>
                <c:pt idx="23">
                  <c:v>6230</c:v>
                </c:pt>
                <c:pt idx="24">
                  <c:v>6231</c:v>
                </c:pt>
                <c:pt idx="25">
                  <c:v>6232</c:v>
                </c:pt>
                <c:pt idx="26">
                  <c:v>6233</c:v>
                </c:pt>
                <c:pt idx="27">
                  <c:v>6234</c:v>
                </c:pt>
                <c:pt idx="28">
                  <c:v>6235</c:v>
                </c:pt>
                <c:pt idx="29">
                  <c:v>6236</c:v>
                </c:pt>
                <c:pt idx="30">
                  <c:v>6237</c:v>
                </c:pt>
                <c:pt idx="31">
                  <c:v>6238</c:v>
                </c:pt>
                <c:pt idx="32">
                  <c:v>6239</c:v>
                </c:pt>
                <c:pt idx="33">
                  <c:v>6240</c:v>
                </c:pt>
                <c:pt idx="34">
                  <c:v>6241</c:v>
                </c:pt>
                <c:pt idx="35">
                  <c:v>6242</c:v>
                </c:pt>
                <c:pt idx="36">
                  <c:v>6243</c:v>
                </c:pt>
                <c:pt idx="37">
                  <c:v>6244</c:v>
                </c:pt>
                <c:pt idx="38">
                  <c:v>6245</c:v>
                </c:pt>
              </c:numCache>
            </c:numRef>
          </c:xVal>
          <c:yVal>
            <c:numRef>
              <c:f>Graph!$E$432:$E$468</c:f>
              <c:numCache>
                <c:formatCode>General</c:formatCode>
                <c:ptCount val="37"/>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numCache>
            </c:numRef>
          </c:yVal>
          <c:smooth val="1"/>
        </c:ser>
        <c:axId val="274247040"/>
        <c:axId val="274268160"/>
      </c:scatterChart>
      <c:valAx>
        <c:axId val="274247040"/>
        <c:scaling>
          <c:orientation val="minMax"/>
          <c:max val="6245"/>
          <c:min val="6207"/>
        </c:scaling>
        <c:axPos val="b"/>
        <c:numFmt formatCode="General" sourceLinked="1"/>
        <c:tickLblPos val="nextTo"/>
        <c:crossAx val="274268160"/>
        <c:crosses val="autoZero"/>
        <c:crossBetween val="midCat"/>
      </c:valAx>
      <c:valAx>
        <c:axId val="274268160"/>
        <c:scaling>
          <c:orientation val="minMax"/>
        </c:scaling>
        <c:delete val="1"/>
        <c:axPos val="l"/>
        <c:numFmt formatCode="General" sourceLinked="1"/>
        <c:tickLblPos val="none"/>
        <c:crossAx val="274247040"/>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Pass 9</a:t>
            </a:r>
          </a:p>
        </c:rich>
      </c:tx>
    </c:title>
    <c:plotArea>
      <c:layout/>
      <c:scatterChart>
        <c:scatterStyle val="smoothMarker"/>
        <c:ser>
          <c:idx val="0"/>
          <c:order val="0"/>
          <c:tx>
            <c:v>RR</c:v>
          </c:tx>
          <c:spPr>
            <a:ln>
              <a:solidFill>
                <a:srgbClr val="0070C0"/>
              </a:solidFill>
              <a:prstDash val="solid"/>
            </a:ln>
          </c:spPr>
          <c:marker>
            <c:symbol val="none"/>
          </c:marker>
          <c:xVal>
            <c:numRef>
              <c:f>Graph!$A$472:$A$548</c:f>
              <c:numCache>
                <c:formatCode>General</c:formatCode>
                <c:ptCount val="77"/>
                <c:pt idx="0">
                  <c:v>10411</c:v>
                </c:pt>
                <c:pt idx="1">
                  <c:v>10412</c:v>
                </c:pt>
                <c:pt idx="2">
                  <c:v>10413</c:v>
                </c:pt>
                <c:pt idx="3">
                  <c:v>10414</c:v>
                </c:pt>
                <c:pt idx="4">
                  <c:v>10415</c:v>
                </c:pt>
                <c:pt idx="5">
                  <c:v>10416</c:v>
                </c:pt>
                <c:pt idx="6">
                  <c:v>10417</c:v>
                </c:pt>
                <c:pt idx="7">
                  <c:v>10418</c:v>
                </c:pt>
                <c:pt idx="8">
                  <c:v>10419</c:v>
                </c:pt>
                <c:pt idx="9">
                  <c:v>10420</c:v>
                </c:pt>
                <c:pt idx="10">
                  <c:v>10421</c:v>
                </c:pt>
                <c:pt idx="11">
                  <c:v>10422</c:v>
                </c:pt>
                <c:pt idx="12">
                  <c:v>10423</c:v>
                </c:pt>
                <c:pt idx="13">
                  <c:v>10424</c:v>
                </c:pt>
                <c:pt idx="14">
                  <c:v>10425</c:v>
                </c:pt>
                <c:pt idx="15">
                  <c:v>10426</c:v>
                </c:pt>
                <c:pt idx="16">
                  <c:v>10427</c:v>
                </c:pt>
                <c:pt idx="17">
                  <c:v>10428</c:v>
                </c:pt>
                <c:pt idx="18">
                  <c:v>10429</c:v>
                </c:pt>
                <c:pt idx="19">
                  <c:v>10430</c:v>
                </c:pt>
                <c:pt idx="20">
                  <c:v>10431</c:v>
                </c:pt>
                <c:pt idx="21">
                  <c:v>10432</c:v>
                </c:pt>
                <c:pt idx="22">
                  <c:v>10433</c:v>
                </c:pt>
                <c:pt idx="23">
                  <c:v>10434</c:v>
                </c:pt>
                <c:pt idx="24">
                  <c:v>10435</c:v>
                </c:pt>
                <c:pt idx="25">
                  <c:v>10436</c:v>
                </c:pt>
                <c:pt idx="26">
                  <c:v>10437</c:v>
                </c:pt>
                <c:pt idx="27">
                  <c:v>10438</c:v>
                </c:pt>
                <c:pt idx="28">
                  <c:v>10439</c:v>
                </c:pt>
                <c:pt idx="29">
                  <c:v>10440</c:v>
                </c:pt>
                <c:pt idx="30">
                  <c:v>10441</c:v>
                </c:pt>
                <c:pt idx="31">
                  <c:v>10442</c:v>
                </c:pt>
                <c:pt idx="32">
                  <c:v>10443</c:v>
                </c:pt>
                <c:pt idx="33">
                  <c:v>10444</c:v>
                </c:pt>
                <c:pt idx="34">
                  <c:v>10445</c:v>
                </c:pt>
                <c:pt idx="35">
                  <c:v>10446</c:v>
                </c:pt>
                <c:pt idx="36">
                  <c:v>10447</c:v>
                </c:pt>
                <c:pt idx="37">
                  <c:v>10448</c:v>
                </c:pt>
                <c:pt idx="38">
                  <c:v>10449</c:v>
                </c:pt>
                <c:pt idx="39">
                  <c:v>10450</c:v>
                </c:pt>
                <c:pt idx="40">
                  <c:v>10451</c:v>
                </c:pt>
                <c:pt idx="41">
                  <c:v>10452</c:v>
                </c:pt>
                <c:pt idx="42">
                  <c:v>10453</c:v>
                </c:pt>
                <c:pt idx="43">
                  <c:v>10454</c:v>
                </c:pt>
                <c:pt idx="44">
                  <c:v>10455</c:v>
                </c:pt>
                <c:pt idx="45">
                  <c:v>10456</c:v>
                </c:pt>
                <c:pt idx="46">
                  <c:v>10457</c:v>
                </c:pt>
                <c:pt idx="47">
                  <c:v>10458</c:v>
                </c:pt>
                <c:pt idx="48">
                  <c:v>10459</c:v>
                </c:pt>
                <c:pt idx="49">
                  <c:v>10460</c:v>
                </c:pt>
                <c:pt idx="50">
                  <c:v>10461</c:v>
                </c:pt>
                <c:pt idx="51">
                  <c:v>10462</c:v>
                </c:pt>
                <c:pt idx="52">
                  <c:v>10463</c:v>
                </c:pt>
                <c:pt idx="53">
                  <c:v>10464</c:v>
                </c:pt>
                <c:pt idx="54">
                  <c:v>10465</c:v>
                </c:pt>
                <c:pt idx="55">
                  <c:v>10466</c:v>
                </c:pt>
                <c:pt idx="56">
                  <c:v>10467</c:v>
                </c:pt>
                <c:pt idx="57">
                  <c:v>10468</c:v>
                </c:pt>
                <c:pt idx="58">
                  <c:v>10469</c:v>
                </c:pt>
                <c:pt idx="59">
                  <c:v>10470</c:v>
                </c:pt>
                <c:pt idx="60">
                  <c:v>10471</c:v>
                </c:pt>
                <c:pt idx="61">
                  <c:v>10472</c:v>
                </c:pt>
                <c:pt idx="62">
                  <c:v>10473</c:v>
                </c:pt>
                <c:pt idx="63">
                  <c:v>10474</c:v>
                </c:pt>
                <c:pt idx="64">
                  <c:v>10475</c:v>
                </c:pt>
                <c:pt idx="65">
                  <c:v>10476</c:v>
                </c:pt>
                <c:pt idx="66">
                  <c:v>10477</c:v>
                </c:pt>
                <c:pt idx="67">
                  <c:v>10478</c:v>
                </c:pt>
                <c:pt idx="68">
                  <c:v>10479</c:v>
                </c:pt>
                <c:pt idx="69">
                  <c:v>10480</c:v>
                </c:pt>
                <c:pt idx="70">
                  <c:v>10481</c:v>
                </c:pt>
                <c:pt idx="71">
                  <c:v>10482</c:v>
                </c:pt>
                <c:pt idx="72">
                  <c:v>10483</c:v>
                </c:pt>
                <c:pt idx="73">
                  <c:v>10484</c:v>
                </c:pt>
                <c:pt idx="74">
                  <c:v>10485</c:v>
                </c:pt>
                <c:pt idx="75">
                  <c:v>10486</c:v>
                </c:pt>
                <c:pt idx="76">
                  <c:v>10487</c:v>
                </c:pt>
              </c:numCache>
            </c:numRef>
          </c:xVal>
          <c:yVal>
            <c:numRef>
              <c:f>Graph!$D$473:$D$547</c:f>
              <c:numCache>
                <c:formatCode>General</c:formatCode>
                <c:ptCount val="75"/>
                <c:pt idx="2">
                  <c:v>3</c:v>
                </c:pt>
                <c:pt idx="3">
                  <c:v>3</c:v>
                </c:pt>
                <c:pt idx="4">
                  <c:v>3</c:v>
                </c:pt>
                <c:pt idx="5">
                  <c:v>3</c:v>
                </c:pt>
                <c:pt idx="6">
                  <c:v>3</c:v>
                </c:pt>
                <c:pt idx="7">
                  <c:v>3</c:v>
                </c:pt>
                <c:pt idx="8">
                  <c:v>3</c:v>
                </c:pt>
                <c:pt idx="9">
                  <c:v>3</c:v>
                </c:pt>
                <c:pt idx="10">
                  <c:v>3</c:v>
                </c:pt>
                <c:pt idx="11">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numCache>
            </c:numRef>
          </c:yVal>
          <c:smooth val="1"/>
        </c:ser>
        <c:ser>
          <c:idx val="1"/>
          <c:order val="1"/>
          <c:tx>
            <c:v>FR</c:v>
          </c:tx>
          <c:spPr>
            <a:ln>
              <a:solidFill>
                <a:srgbClr val="C00000"/>
              </a:solidFill>
              <a:prstDash val="solid"/>
            </a:ln>
          </c:spPr>
          <c:marker>
            <c:symbol val="none"/>
          </c:marker>
          <c:xVal>
            <c:numRef>
              <c:f>Graph!$A$472:$A$548</c:f>
              <c:numCache>
                <c:formatCode>General</c:formatCode>
                <c:ptCount val="77"/>
                <c:pt idx="0">
                  <c:v>10411</c:v>
                </c:pt>
                <c:pt idx="1">
                  <c:v>10412</c:v>
                </c:pt>
                <c:pt idx="2">
                  <c:v>10413</c:v>
                </c:pt>
                <c:pt idx="3">
                  <c:v>10414</c:v>
                </c:pt>
                <c:pt idx="4">
                  <c:v>10415</c:v>
                </c:pt>
                <c:pt idx="5">
                  <c:v>10416</c:v>
                </c:pt>
                <c:pt idx="6">
                  <c:v>10417</c:v>
                </c:pt>
                <c:pt idx="7">
                  <c:v>10418</c:v>
                </c:pt>
                <c:pt idx="8">
                  <c:v>10419</c:v>
                </c:pt>
                <c:pt idx="9">
                  <c:v>10420</c:v>
                </c:pt>
                <c:pt idx="10">
                  <c:v>10421</c:v>
                </c:pt>
                <c:pt idx="11">
                  <c:v>10422</c:v>
                </c:pt>
                <c:pt idx="12">
                  <c:v>10423</c:v>
                </c:pt>
                <c:pt idx="13">
                  <c:v>10424</c:v>
                </c:pt>
                <c:pt idx="14">
                  <c:v>10425</c:v>
                </c:pt>
                <c:pt idx="15">
                  <c:v>10426</c:v>
                </c:pt>
                <c:pt idx="16">
                  <c:v>10427</c:v>
                </c:pt>
                <c:pt idx="17">
                  <c:v>10428</c:v>
                </c:pt>
                <c:pt idx="18">
                  <c:v>10429</c:v>
                </c:pt>
                <c:pt idx="19">
                  <c:v>10430</c:v>
                </c:pt>
                <c:pt idx="20">
                  <c:v>10431</c:v>
                </c:pt>
                <c:pt idx="21">
                  <c:v>10432</c:v>
                </c:pt>
                <c:pt idx="22">
                  <c:v>10433</c:v>
                </c:pt>
                <c:pt idx="23">
                  <c:v>10434</c:v>
                </c:pt>
                <c:pt idx="24">
                  <c:v>10435</c:v>
                </c:pt>
                <c:pt idx="25">
                  <c:v>10436</c:v>
                </c:pt>
                <c:pt idx="26">
                  <c:v>10437</c:v>
                </c:pt>
                <c:pt idx="27">
                  <c:v>10438</c:v>
                </c:pt>
                <c:pt idx="28">
                  <c:v>10439</c:v>
                </c:pt>
                <c:pt idx="29">
                  <c:v>10440</c:v>
                </c:pt>
                <c:pt idx="30">
                  <c:v>10441</c:v>
                </c:pt>
                <c:pt idx="31">
                  <c:v>10442</c:v>
                </c:pt>
                <c:pt idx="32">
                  <c:v>10443</c:v>
                </c:pt>
                <c:pt idx="33">
                  <c:v>10444</c:v>
                </c:pt>
                <c:pt idx="34">
                  <c:v>10445</c:v>
                </c:pt>
                <c:pt idx="35">
                  <c:v>10446</c:v>
                </c:pt>
                <c:pt idx="36">
                  <c:v>10447</c:v>
                </c:pt>
                <c:pt idx="37">
                  <c:v>10448</c:v>
                </c:pt>
                <c:pt idx="38">
                  <c:v>10449</c:v>
                </c:pt>
                <c:pt idx="39">
                  <c:v>10450</c:v>
                </c:pt>
                <c:pt idx="40">
                  <c:v>10451</c:v>
                </c:pt>
                <c:pt idx="41">
                  <c:v>10452</c:v>
                </c:pt>
                <c:pt idx="42">
                  <c:v>10453</c:v>
                </c:pt>
                <c:pt idx="43">
                  <c:v>10454</c:v>
                </c:pt>
                <c:pt idx="44">
                  <c:v>10455</c:v>
                </c:pt>
                <c:pt idx="45">
                  <c:v>10456</c:v>
                </c:pt>
                <c:pt idx="46">
                  <c:v>10457</c:v>
                </c:pt>
                <c:pt idx="47">
                  <c:v>10458</c:v>
                </c:pt>
                <c:pt idx="48">
                  <c:v>10459</c:v>
                </c:pt>
                <c:pt idx="49">
                  <c:v>10460</c:v>
                </c:pt>
                <c:pt idx="50">
                  <c:v>10461</c:v>
                </c:pt>
                <c:pt idx="51">
                  <c:v>10462</c:v>
                </c:pt>
                <c:pt idx="52">
                  <c:v>10463</c:v>
                </c:pt>
                <c:pt idx="53">
                  <c:v>10464</c:v>
                </c:pt>
                <c:pt idx="54">
                  <c:v>10465</c:v>
                </c:pt>
                <c:pt idx="55">
                  <c:v>10466</c:v>
                </c:pt>
                <c:pt idx="56">
                  <c:v>10467</c:v>
                </c:pt>
                <c:pt idx="57">
                  <c:v>10468</c:v>
                </c:pt>
                <c:pt idx="58">
                  <c:v>10469</c:v>
                </c:pt>
                <c:pt idx="59">
                  <c:v>10470</c:v>
                </c:pt>
                <c:pt idx="60">
                  <c:v>10471</c:v>
                </c:pt>
                <c:pt idx="61">
                  <c:v>10472</c:v>
                </c:pt>
                <c:pt idx="62">
                  <c:v>10473</c:v>
                </c:pt>
                <c:pt idx="63">
                  <c:v>10474</c:v>
                </c:pt>
                <c:pt idx="64">
                  <c:v>10475</c:v>
                </c:pt>
                <c:pt idx="65">
                  <c:v>10476</c:v>
                </c:pt>
                <c:pt idx="66">
                  <c:v>10477</c:v>
                </c:pt>
                <c:pt idx="67">
                  <c:v>10478</c:v>
                </c:pt>
                <c:pt idx="68">
                  <c:v>10479</c:v>
                </c:pt>
                <c:pt idx="69">
                  <c:v>10480</c:v>
                </c:pt>
                <c:pt idx="70">
                  <c:v>10481</c:v>
                </c:pt>
                <c:pt idx="71">
                  <c:v>10482</c:v>
                </c:pt>
                <c:pt idx="72">
                  <c:v>10483</c:v>
                </c:pt>
                <c:pt idx="73">
                  <c:v>10484</c:v>
                </c:pt>
                <c:pt idx="74">
                  <c:v>10485</c:v>
                </c:pt>
                <c:pt idx="75">
                  <c:v>10486</c:v>
                </c:pt>
                <c:pt idx="76">
                  <c:v>10487</c:v>
                </c:pt>
              </c:numCache>
            </c:numRef>
          </c:xVal>
          <c:yVal>
            <c:numRef>
              <c:f>Graph!$B$473:$B$547</c:f>
              <c:numCache>
                <c:formatCode>General</c:formatCode>
                <c:ptCount val="75"/>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numCache>
            </c:numRef>
          </c:yVal>
          <c:smooth val="1"/>
        </c:ser>
        <c:ser>
          <c:idx val="2"/>
          <c:order val="2"/>
          <c:tx>
            <c:v>FL</c:v>
          </c:tx>
          <c:spPr>
            <a:ln>
              <a:solidFill>
                <a:srgbClr val="00B050"/>
              </a:solidFill>
              <a:prstDash val="solid"/>
            </a:ln>
          </c:spPr>
          <c:marker>
            <c:symbol val="none"/>
          </c:marker>
          <c:xVal>
            <c:numRef>
              <c:f>Graph!$A$472:$A$548</c:f>
              <c:numCache>
                <c:formatCode>General</c:formatCode>
                <c:ptCount val="77"/>
                <c:pt idx="0">
                  <c:v>10411</c:v>
                </c:pt>
                <c:pt idx="1">
                  <c:v>10412</c:v>
                </c:pt>
                <c:pt idx="2">
                  <c:v>10413</c:v>
                </c:pt>
                <c:pt idx="3">
                  <c:v>10414</c:v>
                </c:pt>
                <c:pt idx="4">
                  <c:v>10415</c:v>
                </c:pt>
                <c:pt idx="5">
                  <c:v>10416</c:v>
                </c:pt>
                <c:pt idx="6">
                  <c:v>10417</c:v>
                </c:pt>
                <c:pt idx="7">
                  <c:v>10418</c:v>
                </c:pt>
                <c:pt idx="8">
                  <c:v>10419</c:v>
                </c:pt>
                <c:pt idx="9">
                  <c:v>10420</c:v>
                </c:pt>
                <c:pt idx="10">
                  <c:v>10421</c:v>
                </c:pt>
                <c:pt idx="11">
                  <c:v>10422</c:v>
                </c:pt>
                <c:pt idx="12">
                  <c:v>10423</c:v>
                </c:pt>
                <c:pt idx="13">
                  <c:v>10424</c:v>
                </c:pt>
                <c:pt idx="14">
                  <c:v>10425</c:v>
                </c:pt>
                <c:pt idx="15">
                  <c:v>10426</c:v>
                </c:pt>
                <c:pt idx="16">
                  <c:v>10427</c:v>
                </c:pt>
                <c:pt idx="17">
                  <c:v>10428</c:v>
                </c:pt>
                <c:pt idx="18">
                  <c:v>10429</c:v>
                </c:pt>
                <c:pt idx="19">
                  <c:v>10430</c:v>
                </c:pt>
                <c:pt idx="20">
                  <c:v>10431</c:v>
                </c:pt>
                <c:pt idx="21">
                  <c:v>10432</c:v>
                </c:pt>
                <c:pt idx="22">
                  <c:v>10433</c:v>
                </c:pt>
                <c:pt idx="23">
                  <c:v>10434</c:v>
                </c:pt>
                <c:pt idx="24">
                  <c:v>10435</c:v>
                </c:pt>
                <c:pt idx="25">
                  <c:v>10436</c:v>
                </c:pt>
                <c:pt idx="26">
                  <c:v>10437</c:v>
                </c:pt>
                <c:pt idx="27">
                  <c:v>10438</c:v>
                </c:pt>
                <c:pt idx="28">
                  <c:v>10439</c:v>
                </c:pt>
                <c:pt idx="29">
                  <c:v>10440</c:v>
                </c:pt>
                <c:pt idx="30">
                  <c:v>10441</c:v>
                </c:pt>
                <c:pt idx="31">
                  <c:v>10442</c:v>
                </c:pt>
                <c:pt idx="32">
                  <c:v>10443</c:v>
                </c:pt>
                <c:pt idx="33">
                  <c:v>10444</c:v>
                </c:pt>
                <c:pt idx="34">
                  <c:v>10445</c:v>
                </c:pt>
                <c:pt idx="35">
                  <c:v>10446</c:v>
                </c:pt>
                <c:pt idx="36">
                  <c:v>10447</c:v>
                </c:pt>
                <c:pt idx="37">
                  <c:v>10448</c:v>
                </c:pt>
                <c:pt idx="38">
                  <c:v>10449</c:v>
                </c:pt>
                <c:pt idx="39">
                  <c:v>10450</c:v>
                </c:pt>
                <c:pt idx="40">
                  <c:v>10451</c:v>
                </c:pt>
                <c:pt idx="41">
                  <c:v>10452</c:v>
                </c:pt>
                <c:pt idx="42">
                  <c:v>10453</c:v>
                </c:pt>
                <c:pt idx="43">
                  <c:v>10454</c:v>
                </c:pt>
                <c:pt idx="44">
                  <c:v>10455</c:v>
                </c:pt>
                <c:pt idx="45">
                  <c:v>10456</c:v>
                </c:pt>
                <c:pt idx="46">
                  <c:v>10457</c:v>
                </c:pt>
                <c:pt idx="47">
                  <c:v>10458</c:v>
                </c:pt>
                <c:pt idx="48">
                  <c:v>10459</c:v>
                </c:pt>
                <c:pt idx="49">
                  <c:v>10460</c:v>
                </c:pt>
                <c:pt idx="50">
                  <c:v>10461</c:v>
                </c:pt>
                <c:pt idx="51">
                  <c:v>10462</c:v>
                </c:pt>
                <c:pt idx="52">
                  <c:v>10463</c:v>
                </c:pt>
                <c:pt idx="53">
                  <c:v>10464</c:v>
                </c:pt>
                <c:pt idx="54">
                  <c:v>10465</c:v>
                </c:pt>
                <c:pt idx="55">
                  <c:v>10466</c:v>
                </c:pt>
                <c:pt idx="56">
                  <c:v>10467</c:v>
                </c:pt>
                <c:pt idx="57">
                  <c:v>10468</c:v>
                </c:pt>
                <c:pt idx="58">
                  <c:v>10469</c:v>
                </c:pt>
                <c:pt idx="59">
                  <c:v>10470</c:v>
                </c:pt>
                <c:pt idx="60">
                  <c:v>10471</c:v>
                </c:pt>
                <c:pt idx="61">
                  <c:v>10472</c:v>
                </c:pt>
                <c:pt idx="62">
                  <c:v>10473</c:v>
                </c:pt>
                <c:pt idx="63">
                  <c:v>10474</c:v>
                </c:pt>
                <c:pt idx="64">
                  <c:v>10475</c:v>
                </c:pt>
                <c:pt idx="65">
                  <c:v>10476</c:v>
                </c:pt>
                <c:pt idx="66">
                  <c:v>10477</c:v>
                </c:pt>
                <c:pt idx="67">
                  <c:v>10478</c:v>
                </c:pt>
                <c:pt idx="68">
                  <c:v>10479</c:v>
                </c:pt>
                <c:pt idx="69">
                  <c:v>10480</c:v>
                </c:pt>
                <c:pt idx="70">
                  <c:v>10481</c:v>
                </c:pt>
                <c:pt idx="71">
                  <c:v>10482</c:v>
                </c:pt>
                <c:pt idx="72">
                  <c:v>10483</c:v>
                </c:pt>
                <c:pt idx="73">
                  <c:v>10484</c:v>
                </c:pt>
                <c:pt idx="74">
                  <c:v>10485</c:v>
                </c:pt>
                <c:pt idx="75">
                  <c:v>10486</c:v>
                </c:pt>
                <c:pt idx="76">
                  <c:v>10487</c:v>
                </c:pt>
              </c:numCache>
            </c:numRef>
          </c:xVal>
          <c:yVal>
            <c:numRef>
              <c:f>Graph!$C$473:$C$547</c:f>
              <c:numCache>
                <c:formatCode>General</c:formatCode>
                <c:ptCount val="75"/>
                <c:pt idx="0">
                  <c:v>2</c:v>
                </c:pt>
                <c:pt idx="1">
                  <c:v>2</c:v>
                </c:pt>
                <c:pt idx="2">
                  <c:v>2</c:v>
                </c:pt>
                <c:pt idx="3">
                  <c:v>2</c:v>
                </c:pt>
                <c:pt idx="4">
                  <c:v>2</c:v>
                </c:pt>
                <c:pt idx="5">
                  <c:v>2</c:v>
                </c:pt>
                <c:pt idx="6">
                  <c:v>2</c:v>
                </c:pt>
                <c:pt idx="7">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numCache>
            </c:numRef>
          </c:yVal>
          <c:smooth val="1"/>
        </c:ser>
        <c:ser>
          <c:idx val="3"/>
          <c:order val="3"/>
          <c:tx>
            <c:v>RL</c:v>
          </c:tx>
          <c:spPr>
            <a:ln>
              <a:solidFill>
                <a:srgbClr val="FFC000"/>
              </a:solidFill>
              <a:prstDash val="solid"/>
            </a:ln>
          </c:spPr>
          <c:marker>
            <c:symbol val="none"/>
          </c:marker>
          <c:xVal>
            <c:numRef>
              <c:f>Graph!$A$472:$A$548</c:f>
              <c:numCache>
                <c:formatCode>General</c:formatCode>
                <c:ptCount val="77"/>
                <c:pt idx="0">
                  <c:v>10411</c:v>
                </c:pt>
                <c:pt idx="1">
                  <c:v>10412</c:v>
                </c:pt>
                <c:pt idx="2">
                  <c:v>10413</c:v>
                </c:pt>
                <c:pt idx="3">
                  <c:v>10414</c:v>
                </c:pt>
                <c:pt idx="4">
                  <c:v>10415</c:v>
                </c:pt>
                <c:pt idx="5">
                  <c:v>10416</c:v>
                </c:pt>
                <c:pt idx="6">
                  <c:v>10417</c:v>
                </c:pt>
                <c:pt idx="7">
                  <c:v>10418</c:v>
                </c:pt>
                <c:pt idx="8">
                  <c:v>10419</c:v>
                </c:pt>
                <c:pt idx="9">
                  <c:v>10420</c:v>
                </c:pt>
                <c:pt idx="10">
                  <c:v>10421</c:v>
                </c:pt>
                <c:pt idx="11">
                  <c:v>10422</c:v>
                </c:pt>
                <c:pt idx="12">
                  <c:v>10423</c:v>
                </c:pt>
                <c:pt idx="13">
                  <c:v>10424</c:v>
                </c:pt>
                <c:pt idx="14">
                  <c:v>10425</c:v>
                </c:pt>
                <c:pt idx="15">
                  <c:v>10426</c:v>
                </c:pt>
                <c:pt idx="16">
                  <c:v>10427</c:v>
                </c:pt>
                <c:pt idx="17">
                  <c:v>10428</c:v>
                </c:pt>
                <c:pt idx="18">
                  <c:v>10429</c:v>
                </c:pt>
                <c:pt idx="19">
                  <c:v>10430</c:v>
                </c:pt>
                <c:pt idx="20">
                  <c:v>10431</c:v>
                </c:pt>
                <c:pt idx="21">
                  <c:v>10432</c:v>
                </c:pt>
                <c:pt idx="22">
                  <c:v>10433</c:v>
                </c:pt>
                <c:pt idx="23">
                  <c:v>10434</c:v>
                </c:pt>
                <c:pt idx="24">
                  <c:v>10435</c:v>
                </c:pt>
                <c:pt idx="25">
                  <c:v>10436</c:v>
                </c:pt>
                <c:pt idx="26">
                  <c:v>10437</c:v>
                </c:pt>
                <c:pt idx="27">
                  <c:v>10438</c:v>
                </c:pt>
                <c:pt idx="28">
                  <c:v>10439</c:v>
                </c:pt>
                <c:pt idx="29">
                  <c:v>10440</c:v>
                </c:pt>
                <c:pt idx="30">
                  <c:v>10441</c:v>
                </c:pt>
                <c:pt idx="31">
                  <c:v>10442</c:v>
                </c:pt>
                <c:pt idx="32">
                  <c:v>10443</c:v>
                </c:pt>
                <c:pt idx="33">
                  <c:v>10444</c:v>
                </c:pt>
                <c:pt idx="34">
                  <c:v>10445</c:v>
                </c:pt>
                <c:pt idx="35">
                  <c:v>10446</c:v>
                </c:pt>
                <c:pt idx="36">
                  <c:v>10447</c:v>
                </c:pt>
                <c:pt idx="37">
                  <c:v>10448</c:v>
                </c:pt>
                <c:pt idx="38">
                  <c:v>10449</c:v>
                </c:pt>
                <c:pt idx="39">
                  <c:v>10450</c:v>
                </c:pt>
                <c:pt idx="40">
                  <c:v>10451</c:v>
                </c:pt>
                <c:pt idx="41">
                  <c:v>10452</c:v>
                </c:pt>
                <c:pt idx="42">
                  <c:v>10453</c:v>
                </c:pt>
                <c:pt idx="43">
                  <c:v>10454</c:v>
                </c:pt>
                <c:pt idx="44">
                  <c:v>10455</c:v>
                </c:pt>
                <c:pt idx="45">
                  <c:v>10456</c:v>
                </c:pt>
                <c:pt idx="46">
                  <c:v>10457</c:v>
                </c:pt>
                <c:pt idx="47">
                  <c:v>10458</c:v>
                </c:pt>
                <c:pt idx="48">
                  <c:v>10459</c:v>
                </c:pt>
                <c:pt idx="49">
                  <c:v>10460</c:v>
                </c:pt>
                <c:pt idx="50">
                  <c:v>10461</c:v>
                </c:pt>
                <c:pt idx="51">
                  <c:v>10462</c:v>
                </c:pt>
                <c:pt idx="52">
                  <c:v>10463</c:v>
                </c:pt>
                <c:pt idx="53">
                  <c:v>10464</c:v>
                </c:pt>
                <c:pt idx="54">
                  <c:v>10465</c:v>
                </c:pt>
                <c:pt idx="55">
                  <c:v>10466</c:v>
                </c:pt>
                <c:pt idx="56">
                  <c:v>10467</c:v>
                </c:pt>
                <c:pt idx="57">
                  <c:v>10468</c:v>
                </c:pt>
                <c:pt idx="58">
                  <c:v>10469</c:v>
                </c:pt>
                <c:pt idx="59">
                  <c:v>10470</c:v>
                </c:pt>
                <c:pt idx="60">
                  <c:v>10471</c:v>
                </c:pt>
                <c:pt idx="61">
                  <c:v>10472</c:v>
                </c:pt>
                <c:pt idx="62">
                  <c:v>10473</c:v>
                </c:pt>
                <c:pt idx="63">
                  <c:v>10474</c:v>
                </c:pt>
                <c:pt idx="64">
                  <c:v>10475</c:v>
                </c:pt>
                <c:pt idx="65">
                  <c:v>10476</c:v>
                </c:pt>
                <c:pt idx="66">
                  <c:v>10477</c:v>
                </c:pt>
                <c:pt idx="67">
                  <c:v>10478</c:v>
                </c:pt>
                <c:pt idx="68">
                  <c:v>10479</c:v>
                </c:pt>
                <c:pt idx="69">
                  <c:v>10480</c:v>
                </c:pt>
                <c:pt idx="70">
                  <c:v>10481</c:v>
                </c:pt>
                <c:pt idx="71">
                  <c:v>10482</c:v>
                </c:pt>
                <c:pt idx="72">
                  <c:v>10483</c:v>
                </c:pt>
                <c:pt idx="73">
                  <c:v>10484</c:v>
                </c:pt>
                <c:pt idx="74">
                  <c:v>10485</c:v>
                </c:pt>
                <c:pt idx="75">
                  <c:v>10486</c:v>
                </c:pt>
                <c:pt idx="76">
                  <c:v>10487</c:v>
                </c:pt>
              </c:numCache>
            </c:numRef>
          </c:xVal>
          <c:yVal>
            <c:numRef>
              <c:f>Graph!$E$473:$E$547</c:f>
              <c:numCache>
                <c:formatCode>General</c:formatCode>
                <c:ptCount val="75"/>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numCache>
            </c:numRef>
          </c:yVal>
          <c:smooth val="1"/>
        </c:ser>
        <c:axId val="278272256"/>
        <c:axId val="278282240"/>
      </c:scatterChart>
      <c:valAx>
        <c:axId val="278272256"/>
        <c:scaling>
          <c:orientation val="minMax"/>
          <c:max val="10487"/>
          <c:min val="10411"/>
        </c:scaling>
        <c:axPos val="b"/>
        <c:numFmt formatCode="General" sourceLinked="1"/>
        <c:tickLblPos val="nextTo"/>
        <c:crossAx val="278282240"/>
        <c:crosses val="autoZero"/>
        <c:crossBetween val="midCat"/>
      </c:valAx>
      <c:valAx>
        <c:axId val="278282240"/>
        <c:scaling>
          <c:orientation val="minMax"/>
        </c:scaling>
        <c:delete val="1"/>
        <c:axPos val="l"/>
        <c:numFmt formatCode="General" sourceLinked="1"/>
        <c:tickLblPos val="none"/>
        <c:crossAx val="278272256"/>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0</xdr:colOff>
      <xdr:row>4</xdr:row>
      <xdr:rowOff>0</xdr:rowOff>
    </xdr:from>
    <xdr:to>
      <xdr:col>14</xdr:col>
      <xdr:colOff>304800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90</xdr:row>
      <xdr:rowOff>0</xdr:rowOff>
    </xdr:from>
    <xdr:to>
      <xdr:col>14</xdr:col>
      <xdr:colOff>304800</xdr:colOff>
      <xdr:row>104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157</xdr:row>
      <xdr:rowOff>0</xdr:rowOff>
    </xdr:from>
    <xdr:to>
      <xdr:col>14</xdr:col>
      <xdr:colOff>304800</xdr:colOff>
      <xdr:row>171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210</xdr:row>
      <xdr:rowOff>0</xdr:rowOff>
    </xdr:from>
    <xdr:to>
      <xdr:col>14</xdr:col>
      <xdr:colOff>304800</xdr:colOff>
      <xdr:row>224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245</xdr:row>
      <xdr:rowOff>0</xdr:rowOff>
    </xdr:from>
    <xdr:to>
      <xdr:col>14</xdr:col>
      <xdr:colOff>304800</xdr:colOff>
      <xdr:row>259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325</xdr:row>
      <xdr:rowOff>0</xdr:rowOff>
    </xdr:from>
    <xdr:to>
      <xdr:col>14</xdr:col>
      <xdr:colOff>304800</xdr:colOff>
      <xdr:row>339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369</xdr:row>
      <xdr:rowOff>0</xdr:rowOff>
    </xdr:from>
    <xdr:to>
      <xdr:col>14</xdr:col>
      <xdr:colOff>304800</xdr:colOff>
      <xdr:row>383</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430</xdr:row>
      <xdr:rowOff>0</xdr:rowOff>
    </xdr:from>
    <xdr:to>
      <xdr:col>14</xdr:col>
      <xdr:colOff>304800</xdr:colOff>
      <xdr:row>444</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471</xdr:row>
      <xdr:rowOff>0</xdr:rowOff>
    </xdr:from>
    <xdr:to>
      <xdr:col>14</xdr:col>
      <xdr:colOff>304800</xdr:colOff>
      <xdr:row>485</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ubmed/20302862" TargetMode="External"/></Relationships>
</file>

<file path=xl/worksheets/sheet1.xml><?xml version="1.0" encoding="utf-8"?>
<worksheet xmlns="http://schemas.openxmlformats.org/spreadsheetml/2006/main" xmlns:r="http://schemas.openxmlformats.org/officeDocument/2006/relationships">
  <sheetPr codeName="Sheet1"/>
  <dimension ref="A1:R10495"/>
  <sheetViews>
    <sheetView workbookViewId="0">
      <selection activeCell="B39" sqref="B39"/>
    </sheetView>
  </sheetViews>
  <sheetFormatPr defaultRowHeight="15"/>
  <cols>
    <col min="1" max="1" width="11" bestFit="1" customWidth="1"/>
    <col min="2" max="2" width="9.85546875" customWidth="1"/>
    <col min="3" max="3" width="11" bestFit="1" customWidth="1"/>
    <col min="4" max="4" width="9.7109375" customWidth="1"/>
    <col min="5" max="5" width="11" bestFit="1" customWidth="1"/>
    <col min="6" max="6" width="16.140625" customWidth="1"/>
    <col min="7" max="7" width="11" bestFit="1" customWidth="1"/>
    <col min="8" max="8" width="15.7109375" customWidth="1"/>
    <col min="9" max="9" width="11" bestFit="1" customWidth="1"/>
    <col min="10" max="10" width="12.140625" customWidth="1"/>
    <col min="11" max="11" width="11.5703125" customWidth="1"/>
    <col min="12" max="13" width="13.7109375" customWidth="1"/>
    <col min="14" max="14" width="12" customWidth="1"/>
    <col min="15" max="15" width="13.7109375" customWidth="1"/>
    <col min="16" max="16" width="10" customWidth="1"/>
  </cols>
  <sheetData>
    <row r="1" spans="1:18">
      <c r="A1" s="10" t="s">
        <v>296</v>
      </c>
      <c r="B1" s="12" t="s">
        <v>297</v>
      </c>
      <c r="C1" s="12"/>
      <c r="D1" s="7" t="s">
        <v>298</v>
      </c>
      <c r="E1" s="7"/>
      <c r="F1" s="8" t="s">
        <v>299</v>
      </c>
      <c r="G1" s="8"/>
      <c r="H1" s="9" t="s">
        <v>300</v>
      </c>
      <c r="I1" s="9"/>
      <c r="J1" s="13" t="s">
        <v>301</v>
      </c>
      <c r="K1" s="13"/>
      <c r="L1" s="8" t="s">
        <v>302</v>
      </c>
      <c r="M1" s="8"/>
      <c r="N1" s="9" t="s">
        <v>303</v>
      </c>
      <c r="O1" s="9"/>
      <c r="P1" s="11" t="s">
        <v>304</v>
      </c>
      <c r="Q1" s="11"/>
      <c r="R1" s="11"/>
    </row>
    <row r="2" spans="1:18">
      <c r="A2" s="16">
        <v>60</v>
      </c>
      <c r="B2" t="s">
        <v>1</v>
      </c>
      <c r="C2" t="s">
        <v>2</v>
      </c>
      <c r="D2" t="s">
        <v>3</v>
      </c>
      <c r="E2" t="s">
        <v>4</v>
      </c>
      <c r="F2" t="s">
        <v>5</v>
      </c>
      <c r="G2" t="s">
        <v>6</v>
      </c>
      <c r="H2" t="s">
        <v>7</v>
      </c>
      <c r="I2" t="s">
        <v>8</v>
      </c>
      <c r="J2" t="s">
        <v>9</v>
      </c>
      <c r="K2" t="s">
        <v>10</v>
      </c>
      <c r="L2" s="15" t="s">
        <v>305</v>
      </c>
      <c r="M2" s="15" t="s">
        <v>306</v>
      </c>
      <c r="N2" s="15" t="s">
        <v>307</v>
      </c>
      <c r="O2" s="15" t="s">
        <v>308</v>
      </c>
    </row>
    <row r="3" spans="1:18">
      <c r="A3">
        <v>1</v>
      </c>
    </row>
    <row r="4" spans="1:18">
      <c r="A4">
        <v>2</v>
      </c>
    </row>
    <row r="5" spans="1:18">
      <c r="A5">
        <v>3</v>
      </c>
    </row>
    <row r="6" spans="1:18">
      <c r="A6">
        <v>4</v>
      </c>
      <c r="J6">
        <v>564.85699499999998</v>
      </c>
      <c r="K6">
        <v>271.95800800000001</v>
      </c>
    </row>
    <row r="7" spans="1:18">
      <c r="A7">
        <v>5</v>
      </c>
      <c r="D7">
        <v>571.73297100000002</v>
      </c>
      <c r="E7">
        <v>145.503006</v>
      </c>
    </row>
    <row r="8" spans="1:18">
      <c r="A8">
        <v>6</v>
      </c>
      <c r="D8">
        <v>571.73297100000002</v>
      </c>
      <c r="E8">
        <v>145.503006</v>
      </c>
    </row>
    <row r="9" spans="1:18">
      <c r="A9">
        <v>7</v>
      </c>
      <c r="D9">
        <v>571.73297100000002</v>
      </c>
      <c r="E9">
        <v>145.503006</v>
      </c>
    </row>
    <row r="10" spans="1:18">
      <c r="A10">
        <v>8</v>
      </c>
      <c r="D10">
        <v>571.73297100000002</v>
      </c>
      <c r="E10">
        <v>145.503006</v>
      </c>
    </row>
    <row r="11" spans="1:18">
      <c r="A11">
        <v>9</v>
      </c>
      <c r="D11">
        <v>571.73297100000002</v>
      </c>
      <c r="E11">
        <v>145.503006</v>
      </c>
    </row>
    <row r="12" spans="1:18">
      <c r="A12">
        <v>10</v>
      </c>
      <c r="D12">
        <v>571.73297100000002</v>
      </c>
      <c r="E12">
        <v>145.503006</v>
      </c>
      <c r="F12">
        <v>651.59600799999998</v>
      </c>
      <c r="G12">
        <v>121.693001</v>
      </c>
    </row>
    <row r="13" spans="1:18">
      <c r="A13">
        <v>11</v>
      </c>
      <c r="D13">
        <v>571.73297100000002</v>
      </c>
      <c r="E13">
        <v>145.503006</v>
      </c>
      <c r="F13">
        <v>651.59600799999998</v>
      </c>
      <c r="G13">
        <v>121.693001</v>
      </c>
    </row>
    <row r="14" spans="1:18">
      <c r="A14">
        <v>12</v>
      </c>
      <c r="D14">
        <v>571.73297100000002</v>
      </c>
      <c r="E14">
        <v>145.503006</v>
      </c>
      <c r="F14">
        <v>651.59600799999998</v>
      </c>
      <c r="G14">
        <v>121.693001</v>
      </c>
    </row>
    <row r="15" spans="1:18">
      <c r="A15">
        <v>13</v>
      </c>
      <c r="D15">
        <v>571.73297100000002</v>
      </c>
      <c r="E15">
        <v>145.503006</v>
      </c>
      <c r="F15">
        <v>651.59600799999998</v>
      </c>
      <c r="G15">
        <v>121.693001</v>
      </c>
    </row>
    <row r="16" spans="1:18">
      <c r="A16">
        <v>14</v>
      </c>
      <c r="D16">
        <v>571.73297100000002</v>
      </c>
      <c r="E16">
        <v>145.503006</v>
      </c>
      <c r="F16">
        <v>651.59600799999998</v>
      </c>
      <c r="G16">
        <v>121.693001</v>
      </c>
    </row>
    <row r="17" spans="1:9">
      <c r="A17">
        <v>15</v>
      </c>
      <c r="D17">
        <v>571.73297100000002</v>
      </c>
      <c r="E17">
        <v>145.503006</v>
      </c>
      <c r="F17">
        <v>651.59600799999998</v>
      </c>
      <c r="G17">
        <v>121.693001</v>
      </c>
    </row>
    <row r="18" spans="1:9">
      <c r="A18">
        <v>16</v>
      </c>
      <c r="B18">
        <v>507.73700000000002</v>
      </c>
      <c r="C18">
        <v>124.33899700000001</v>
      </c>
      <c r="D18">
        <v>571.73297100000002</v>
      </c>
      <c r="E18">
        <v>145.503006</v>
      </c>
      <c r="F18">
        <v>651.59600799999998</v>
      </c>
      <c r="G18">
        <v>121.693001</v>
      </c>
    </row>
    <row r="19" spans="1:9">
      <c r="A19">
        <v>17</v>
      </c>
      <c r="B19">
        <v>507.73700000000002</v>
      </c>
      <c r="C19">
        <v>124.33899700000001</v>
      </c>
      <c r="D19">
        <v>571.73297100000002</v>
      </c>
      <c r="E19">
        <v>145.503006</v>
      </c>
      <c r="F19">
        <v>651.59600799999998</v>
      </c>
      <c r="G19">
        <v>121.693001</v>
      </c>
    </row>
    <row r="20" spans="1:9">
      <c r="A20">
        <v>18</v>
      </c>
      <c r="B20">
        <v>507.73700000000002</v>
      </c>
      <c r="C20">
        <v>124.33899700000001</v>
      </c>
      <c r="D20">
        <v>571.73297100000002</v>
      </c>
      <c r="E20">
        <v>145.503006</v>
      </c>
      <c r="F20">
        <v>651.59600799999998</v>
      </c>
      <c r="G20">
        <v>121.693001</v>
      </c>
    </row>
    <row r="21" spans="1:9">
      <c r="A21">
        <v>19</v>
      </c>
      <c r="B21">
        <v>507.73700000000002</v>
      </c>
      <c r="C21">
        <v>124.33899700000001</v>
      </c>
      <c r="D21">
        <v>571.73297100000002</v>
      </c>
      <c r="E21">
        <v>145.503006</v>
      </c>
      <c r="F21">
        <v>651.59600799999998</v>
      </c>
      <c r="G21">
        <v>121.693001</v>
      </c>
    </row>
    <row r="22" spans="1:9">
      <c r="A22">
        <v>20</v>
      </c>
      <c r="B22">
        <v>507.73700000000002</v>
      </c>
      <c r="C22">
        <v>124.33899700000001</v>
      </c>
      <c r="F22">
        <v>651.59600799999998</v>
      </c>
      <c r="G22">
        <v>121.693001</v>
      </c>
      <c r="H22">
        <v>582.31097399999999</v>
      </c>
      <c r="I22">
        <v>163.49200400000001</v>
      </c>
    </row>
    <row r="23" spans="1:9">
      <c r="A23">
        <v>21</v>
      </c>
      <c r="B23">
        <v>507.73700000000002</v>
      </c>
      <c r="C23">
        <v>124.33899700000001</v>
      </c>
      <c r="F23">
        <v>651.59600799999998</v>
      </c>
      <c r="G23">
        <v>121.693001</v>
      </c>
      <c r="H23">
        <v>582.31097399999999</v>
      </c>
      <c r="I23">
        <v>163.49200400000001</v>
      </c>
    </row>
    <row r="24" spans="1:9">
      <c r="A24">
        <v>22</v>
      </c>
      <c r="B24">
        <v>507.73700000000002</v>
      </c>
      <c r="C24">
        <v>124.33899700000001</v>
      </c>
      <c r="F24">
        <v>651.59600799999998</v>
      </c>
      <c r="G24">
        <v>121.693001</v>
      </c>
      <c r="H24">
        <v>582.31097399999999</v>
      </c>
      <c r="I24">
        <v>163.49200400000001</v>
      </c>
    </row>
    <row r="25" spans="1:9">
      <c r="A25">
        <v>23</v>
      </c>
      <c r="B25">
        <v>507.73700000000002</v>
      </c>
      <c r="C25">
        <v>124.33899700000001</v>
      </c>
      <c r="F25">
        <v>651.59600799999998</v>
      </c>
      <c r="G25">
        <v>121.693001</v>
      </c>
      <c r="H25">
        <v>582.31097399999999</v>
      </c>
      <c r="I25">
        <v>163.49200400000001</v>
      </c>
    </row>
    <row r="26" spans="1:9">
      <c r="A26">
        <v>24</v>
      </c>
      <c r="B26">
        <v>507.73700000000002</v>
      </c>
      <c r="C26">
        <v>124.33899700000001</v>
      </c>
      <c r="H26">
        <v>582.31097399999999</v>
      </c>
      <c r="I26">
        <v>163.49200400000001</v>
      </c>
    </row>
    <row r="27" spans="1:9">
      <c r="A27">
        <v>25</v>
      </c>
      <c r="B27">
        <v>507.73700000000002</v>
      </c>
      <c r="C27">
        <v>124.33899700000001</v>
      </c>
      <c r="H27">
        <v>582.31097399999999</v>
      </c>
      <c r="I27">
        <v>163.49200400000001</v>
      </c>
    </row>
    <row r="28" spans="1:9">
      <c r="A28">
        <v>26</v>
      </c>
      <c r="B28">
        <v>507.73700000000002</v>
      </c>
      <c r="C28">
        <v>124.33899700000001</v>
      </c>
      <c r="H28">
        <v>582.31097399999999</v>
      </c>
      <c r="I28">
        <v>163.49200400000001</v>
      </c>
    </row>
    <row r="29" spans="1:9">
      <c r="A29">
        <v>27</v>
      </c>
      <c r="B29">
        <v>507.73700000000002</v>
      </c>
      <c r="C29">
        <v>124.33899700000001</v>
      </c>
      <c r="H29">
        <v>582.31097399999999</v>
      </c>
      <c r="I29">
        <v>163.49200400000001</v>
      </c>
    </row>
    <row r="30" spans="1:9">
      <c r="A30">
        <v>28</v>
      </c>
      <c r="B30">
        <v>507.73700000000002</v>
      </c>
      <c r="C30">
        <v>124.33899700000001</v>
      </c>
      <c r="H30">
        <v>582.31097399999999</v>
      </c>
      <c r="I30">
        <v>163.49200400000001</v>
      </c>
    </row>
    <row r="31" spans="1:9">
      <c r="A31">
        <v>29</v>
      </c>
      <c r="B31">
        <v>507.73700000000002</v>
      </c>
      <c r="C31">
        <v>124.33899700000001</v>
      </c>
      <c r="H31">
        <v>582.31097399999999</v>
      </c>
      <c r="I31">
        <v>163.49200400000001</v>
      </c>
    </row>
    <row r="32" spans="1:9">
      <c r="A32">
        <v>30</v>
      </c>
      <c r="B32">
        <v>507.73700000000002</v>
      </c>
      <c r="C32">
        <v>124.33899700000001</v>
      </c>
      <c r="D32">
        <v>424.17199699999998</v>
      </c>
      <c r="E32">
        <v>157.671997</v>
      </c>
      <c r="H32">
        <v>582.31097399999999</v>
      </c>
      <c r="I32">
        <v>163.49200400000001</v>
      </c>
    </row>
    <row r="33" spans="1:9">
      <c r="A33">
        <v>31</v>
      </c>
      <c r="B33">
        <v>507.73700000000002</v>
      </c>
      <c r="C33">
        <v>124.33899700000001</v>
      </c>
      <c r="D33">
        <v>424.17199699999998</v>
      </c>
      <c r="E33">
        <v>157.671997</v>
      </c>
      <c r="H33">
        <v>582.31097399999999</v>
      </c>
      <c r="I33">
        <v>163.49200400000001</v>
      </c>
    </row>
    <row r="34" spans="1:9">
      <c r="A34">
        <v>32</v>
      </c>
      <c r="D34">
        <v>424.17199699999998</v>
      </c>
      <c r="E34">
        <v>157.671997</v>
      </c>
      <c r="F34">
        <v>518.84399399999995</v>
      </c>
      <c r="G34">
        <v>130.68800400000001</v>
      </c>
      <c r="H34">
        <v>582.83898899999997</v>
      </c>
      <c r="I34">
        <v>163.49200400000001</v>
      </c>
    </row>
    <row r="35" spans="1:9">
      <c r="A35">
        <v>33</v>
      </c>
      <c r="D35">
        <v>424.17199699999998</v>
      </c>
      <c r="E35">
        <v>157.671997</v>
      </c>
      <c r="F35">
        <v>518.84399399999995</v>
      </c>
      <c r="G35">
        <v>130.68800400000001</v>
      </c>
      <c r="H35">
        <v>582.83898899999997</v>
      </c>
      <c r="I35">
        <v>163.49200400000001</v>
      </c>
    </row>
    <row r="36" spans="1:9">
      <c r="A36">
        <v>34</v>
      </c>
      <c r="D36">
        <v>424.17199699999998</v>
      </c>
      <c r="E36">
        <v>157.671997</v>
      </c>
      <c r="F36">
        <v>518.84399399999995</v>
      </c>
      <c r="G36">
        <v>130.68800400000001</v>
      </c>
      <c r="H36">
        <v>582.83898899999997</v>
      </c>
      <c r="I36">
        <v>163.49200400000001</v>
      </c>
    </row>
    <row r="37" spans="1:9">
      <c r="A37">
        <v>35</v>
      </c>
      <c r="D37">
        <v>424.17199699999998</v>
      </c>
      <c r="E37">
        <v>157.671997</v>
      </c>
      <c r="F37">
        <v>518.84399399999995</v>
      </c>
      <c r="G37">
        <v>130.68800400000001</v>
      </c>
      <c r="H37">
        <v>582.83898899999997</v>
      </c>
      <c r="I37">
        <v>163.49200400000001</v>
      </c>
    </row>
    <row r="38" spans="1:9">
      <c r="A38">
        <v>36</v>
      </c>
      <c r="D38">
        <v>424.17199699999998</v>
      </c>
      <c r="E38">
        <v>157.671997</v>
      </c>
      <c r="F38">
        <v>518.84399399999995</v>
      </c>
      <c r="G38">
        <v>130.68800400000001</v>
      </c>
    </row>
    <row r="39" spans="1:9">
      <c r="A39">
        <v>37</v>
      </c>
      <c r="D39">
        <v>424.17199699999998</v>
      </c>
      <c r="E39">
        <v>157.671997</v>
      </c>
      <c r="F39">
        <v>518.84399399999995</v>
      </c>
      <c r="G39">
        <v>130.68800400000001</v>
      </c>
    </row>
    <row r="40" spans="1:9">
      <c r="A40">
        <v>38</v>
      </c>
      <c r="D40">
        <v>424.17199699999998</v>
      </c>
      <c r="E40">
        <v>157.671997</v>
      </c>
      <c r="F40">
        <v>518.84399399999995</v>
      </c>
      <c r="G40">
        <v>130.68800400000001</v>
      </c>
    </row>
    <row r="41" spans="1:9">
      <c r="A41">
        <v>39</v>
      </c>
      <c r="D41">
        <v>424.17199699999998</v>
      </c>
      <c r="E41">
        <v>157.671997</v>
      </c>
      <c r="F41">
        <v>518.84399399999995</v>
      </c>
      <c r="G41">
        <v>130.68800400000001</v>
      </c>
    </row>
    <row r="42" spans="1:9">
      <c r="A42">
        <v>40</v>
      </c>
      <c r="B42">
        <v>331.08700599999997</v>
      </c>
      <c r="C42">
        <v>128.04200700000001</v>
      </c>
      <c r="D42">
        <v>424.17199699999998</v>
      </c>
      <c r="E42">
        <v>157.671997</v>
      </c>
      <c r="F42">
        <v>518.84399399999995</v>
      </c>
      <c r="G42">
        <v>130.158997</v>
      </c>
    </row>
    <row r="43" spans="1:9">
      <c r="A43">
        <v>41</v>
      </c>
      <c r="B43">
        <v>331.08700599999997</v>
      </c>
      <c r="C43">
        <v>128.04200700000001</v>
      </c>
      <c r="F43">
        <v>518.84399399999995</v>
      </c>
      <c r="G43">
        <v>130.158997</v>
      </c>
    </row>
    <row r="44" spans="1:9">
      <c r="A44">
        <v>42</v>
      </c>
      <c r="B44">
        <v>331.08700599999997</v>
      </c>
      <c r="C44">
        <v>128.04200700000001</v>
      </c>
      <c r="F44">
        <v>518.84399399999995</v>
      </c>
      <c r="G44">
        <v>130.158997</v>
      </c>
    </row>
    <row r="45" spans="1:9">
      <c r="A45">
        <v>43</v>
      </c>
      <c r="B45">
        <v>330.55801400000001</v>
      </c>
      <c r="C45">
        <v>128.04200700000001</v>
      </c>
      <c r="F45">
        <v>518.84399399999995</v>
      </c>
      <c r="G45">
        <v>130.158997</v>
      </c>
      <c r="H45">
        <v>419.41198700000001</v>
      </c>
      <c r="I45">
        <v>155.55600000000001</v>
      </c>
    </row>
    <row r="46" spans="1:9">
      <c r="A46">
        <v>44</v>
      </c>
      <c r="B46">
        <v>330.55801400000001</v>
      </c>
      <c r="C46">
        <v>128.04200700000001</v>
      </c>
      <c r="F46">
        <v>518.84399399999995</v>
      </c>
      <c r="G46">
        <v>130.158997</v>
      </c>
      <c r="H46">
        <v>419.41198700000001</v>
      </c>
      <c r="I46">
        <v>155.55600000000001</v>
      </c>
    </row>
    <row r="47" spans="1:9">
      <c r="A47">
        <v>45</v>
      </c>
      <c r="B47">
        <v>330.55801400000001</v>
      </c>
      <c r="C47">
        <v>128.04200700000001</v>
      </c>
      <c r="H47">
        <v>419.41198700000001</v>
      </c>
      <c r="I47">
        <v>155.55600000000001</v>
      </c>
    </row>
    <row r="48" spans="1:9">
      <c r="A48">
        <v>46</v>
      </c>
      <c r="B48">
        <v>330.55801400000001</v>
      </c>
      <c r="C48">
        <v>128.04200700000001</v>
      </c>
      <c r="H48">
        <v>419.41198700000001</v>
      </c>
      <c r="I48">
        <v>155.55600000000001</v>
      </c>
    </row>
    <row r="49" spans="1:9">
      <c r="A49">
        <v>47</v>
      </c>
      <c r="B49">
        <v>330.55801400000001</v>
      </c>
      <c r="C49">
        <v>128.04200700000001</v>
      </c>
      <c r="H49">
        <v>419.41198700000001</v>
      </c>
      <c r="I49">
        <v>155.55600000000001</v>
      </c>
    </row>
    <row r="50" spans="1:9">
      <c r="A50">
        <v>48</v>
      </c>
      <c r="B50">
        <v>330.55801400000001</v>
      </c>
      <c r="C50">
        <v>128.04200700000001</v>
      </c>
      <c r="H50">
        <v>419.41198700000001</v>
      </c>
      <c r="I50">
        <v>155.55600000000001</v>
      </c>
    </row>
    <row r="51" spans="1:9">
      <c r="A51">
        <v>49</v>
      </c>
      <c r="B51">
        <v>330.55801400000001</v>
      </c>
      <c r="C51">
        <v>128.04200700000001</v>
      </c>
      <c r="D51">
        <v>258.10000600000001</v>
      </c>
      <c r="E51">
        <v>152.38099700000001</v>
      </c>
      <c r="H51">
        <v>419.41198700000001</v>
      </c>
      <c r="I51">
        <v>155.55600000000001</v>
      </c>
    </row>
    <row r="52" spans="1:9">
      <c r="A52">
        <v>50</v>
      </c>
      <c r="B52">
        <v>330.55801400000001</v>
      </c>
      <c r="C52">
        <v>128.04200700000001</v>
      </c>
      <c r="D52">
        <v>258.10000600000001</v>
      </c>
      <c r="E52">
        <v>152.38099700000001</v>
      </c>
      <c r="H52">
        <v>419.41198700000001</v>
      </c>
      <c r="I52">
        <v>155.55600000000001</v>
      </c>
    </row>
    <row r="53" spans="1:9">
      <c r="A53">
        <v>51</v>
      </c>
      <c r="B53">
        <v>330.55801400000001</v>
      </c>
      <c r="C53">
        <v>128.04200700000001</v>
      </c>
      <c r="D53">
        <v>258.10000600000001</v>
      </c>
      <c r="E53">
        <v>152.38099700000001</v>
      </c>
      <c r="H53">
        <v>419.41198700000001</v>
      </c>
      <c r="I53">
        <v>155.55600000000001</v>
      </c>
    </row>
    <row r="54" spans="1:9">
      <c r="A54">
        <v>52</v>
      </c>
      <c r="B54">
        <v>330.55801400000001</v>
      </c>
      <c r="C54">
        <v>128.04200700000001</v>
      </c>
      <c r="D54">
        <v>258.10000600000001</v>
      </c>
      <c r="E54">
        <v>152.38099700000001</v>
      </c>
      <c r="H54">
        <v>419.41198700000001</v>
      </c>
      <c r="I54">
        <v>155.55600000000001</v>
      </c>
    </row>
    <row r="55" spans="1:9">
      <c r="A55">
        <v>53</v>
      </c>
      <c r="D55">
        <v>258.10000600000001</v>
      </c>
      <c r="E55">
        <v>152.38099700000001</v>
      </c>
      <c r="F55">
        <v>335.84698500000002</v>
      </c>
      <c r="G55">
        <v>125.92600299999999</v>
      </c>
      <c r="H55">
        <v>419.41198700000001</v>
      </c>
      <c r="I55">
        <v>155.55600000000001</v>
      </c>
    </row>
    <row r="56" spans="1:9">
      <c r="A56">
        <v>54</v>
      </c>
      <c r="D56">
        <v>258.10000600000001</v>
      </c>
      <c r="E56">
        <v>152.38099700000001</v>
      </c>
      <c r="F56">
        <v>335.84698500000002</v>
      </c>
      <c r="G56">
        <v>125.92600299999999</v>
      </c>
      <c r="H56">
        <v>419.41198700000001</v>
      </c>
      <c r="I56">
        <v>155.55600000000001</v>
      </c>
    </row>
    <row r="57" spans="1:9">
      <c r="A57">
        <v>55</v>
      </c>
      <c r="D57">
        <v>258.10000600000001</v>
      </c>
      <c r="E57">
        <v>152.38099700000001</v>
      </c>
      <c r="F57">
        <v>335.84698500000002</v>
      </c>
      <c r="G57">
        <v>125.92600299999999</v>
      </c>
      <c r="H57">
        <v>419.41198700000001</v>
      </c>
      <c r="I57">
        <v>155.55600000000001</v>
      </c>
    </row>
    <row r="58" spans="1:9">
      <c r="A58">
        <v>56</v>
      </c>
      <c r="D58">
        <v>258.10000600000001</v>
      </c>
      <c r="E58">
        <v>152.38099700000001</v>
      </c>
      <c r="F58">
        <v>335.84698500000002</v>
      </c>
      <c r="G58">
        <v>125.92600299999999</v>
      </c>
    </row>
    <row r="59" spans="1:9">
      <c r="A59">
        <v>57</v>
      </c>
      <c r="D59">
        <v>258.10000600000001</v>
      </c>
      <c r="E59">
        <v>152.38099700000001</v>
      </c>
      <c r="F59">
        <v>335.84698500000002</v>
      </c>
      <c r="G59">
        <v>125.92600299999999</v>
      </c>
    </row>
    <row r="60" spans="1:9">
      <c r="A60">
        <v>58</v>
      </c>
      <c r="D60">
        <v>257.57101399999999</v>
      </c>
      <c r="E60">
        <v>152.38099700000001</v>
      </c>
      <c r="F60">
        <v>335.84698500000002</v>
      </c>
      <c r="G60">
        <v>125.92600299999999</v>
      </c>
    </row>
    <row r="61" spans="1:9">
      <c r="A61">
        <v>59</v>
      </c>
      <c r="D61">
        <v>257.04199199999999</v>
      </c>
      <c r="E61">
        <v>152.38099700000001</v>
      </c>
      <c r="F61">
        <v>335.84698500000002</v>
      </c>
      <c r="G61">
        <v>125.92600299999999</v>
      </c>
    </row>
    <row r="62" spans="1:9">
      <c r="A62">
        <v>60</v>
      </c>
      <c r="D62">
        <v>257.04199199999999</v>
      </c>
      <c r="E62">
        <v>152.38099700000001</v>
      </c>
      <c r="F62">
        <v>335.84698500000002</v>
      </c>
      <c r="G62">
        <v>125.92600299999999</v>
      </c>
    </row>
    <row r="63" spans="1:9">
      <c r="A63">
        <v>61</v>
      </c>
      <c r="B63">
        <v>170.83200099999999</v>
      </c>
      <c r="C63">
        <v>132.27499399999999</v>
      </c>
      <c r="D63">
        <v>257.04199199999999</v>
      </c>
      <c r="E63">
        <v>152.38099700000001</v>
      </c>
      <c r="F63">
        <v>335.84698500000002</v>
      </c>
      <c r="G63">
        <v>125.92600299999999</v>
      </c>
    </row>
    <row r="64" spans="1:9">
      <c r="A64">
        <v>62</v>
      </c>
      <c r="B64">
        <v>170.83200099999999</v>
      </c>
      <c r="C64">
        <v>132.27499399999999</v>
      </c>
      <c r="D64">
        <v>257.04199199999999</v>
      </c>
      <c r="E64">
        <v>152.38099700000001</v>
      </c>
      <c r="F64">
        <v>335.84698500000002</v>
      </c>
      <c r="G64">
        <v>125.92600299999999</v>
      </c>
    </row>
    <row r="65" spans="1:9">
      <c r="A65">
        <v>63</v>
      </c>
      <c r="B65">
        <v>170.83200099999999</v>
      </c>
      <c r="C65">
        <v>132.27499399999999</v>
      </c>
      <c r="D65">
        <v>257.04199199999999</v>
      </c>
      <c r="E65">
        <v>152.38099700000001</v>
      </c>
      <c r="F65">
        <v>335.84698500000002</v>
      </c>
      <c r="G65">
        <v>125.92600299999999</v>
      </c>
    </row>
    <row r="66" spans="1:9">
      <c r="A66">
        <v>64</v>
      </c>
      <c r="B66">
        <v>170.83200099999999</v>
      </c>
      <c r="C66">
        <v>132.27499399999999</v>
      </c>
      <c r="F66">
        <v>335.84698500000002</v>
      </c>
      <c r="G66">
        <v>125.92600299999999</v>
      </c>
    </row>
    <row r="67" spans="1:9">
      <c r="A67">
        <v>65</v>
      </c>
      <c r="B67">
        <v>170.83200099999999</v>
      </c>
      <c r="C67">
        <v>132.27499399999999</v>
      </c>
      <c r="F67">
        <v>335.84698500000002</v>
      </c>
      <c r="G67">
        <v>125.92600299999999</v>
      </c>
      <c r="H67">
        <v>263.91699199999999</v>
      </c>
      <c r="I67">
        <v>160.317001</v>
      </c>
    </row>
    <row r="68" spans="1:9">
      <c r="A68">
        <v>66</v>
      </c>
      <c r="B68">
        <v>170.83200099999999</v>
      </c>
      <c r="C68">
        <v>132.27499399999999</v>
      </c>
      <c r="F68">
        <v>335.84698500000002</v>
      </c>
      <c r="G68">
        <v>125.92600299999999</v>
      </c>
      <c r="H68">
        <v>263.91699199999999</v>
      </c>
      <c r="I68">
        <v>160.317001</v>
      </c>
    </row>
    <row r="69" spans="1:9">
      <c r="A69">
        <v>67</v>
      </c>
      <c r="B69">
        <v>170.83200099999999</v>
      </c>
      <c r="C69">
        <v>132.27499399999999</v>
      </c>
      <c r="F69">
        <v>335.84698500000002</v>
      </c>
      <c r="G69">
        <v>125.92600299999999</v>
      </c>
      <c r="H69">
        <v>263.91699199999999</v>
      </c>
      <c r="I69">
        <v>160.317001</v>
      </c>
    </row>
    <row r="70" spans="1:9">
      <c r="A70">
        <v>68</v>
      </c>
      <c r="B70">
        <v>170.83200099999999</v>
      </c>
      <c r="C70">
        <v>132.27499399999999</v>
      </c>
      <c r="F70">
        <v>335.84698500000002</v>
      </c>
      <c r="G70">
        <v>125.92600299999999</v>
      </c>
      <c r="H70">
        <v>263.91699199999999</v>
      </c>
      <c r="I70">
        <v>160.317001</v>
      </c>
    </row>
    <row r="71" spans="1:9">
      <c r="A71">
        <v>69</v>
      </c>
      <c r="B71">
        <v>170.83200099999999</v>
      </c>
      <c r="C71">
        <v>132.27499399999999</v>
      </c>
      <c r="H71">
        <v>263.91699199999999</v>
      </c>
      <c r="I71">
        <v>160.317001</v>
      </c>
    </row>
    <row r="72" spans="1:9">
      <c r="A72">
        <v>70</v>
      </c>
      <c r="B72">
        <v>170.83200099999999</v>
      </c>
      <c r="C72">
        <v>132.27499399999999</v>
      </c>
      <c r="H72">
        <v>263.91699199999999</v>
      </c>
      <c r="I72">
        <v>160.317001</v>
      </c>
    </row>
    <row r="73" spans="1:9">
      <c r="A73">
        <v>71</v>
      </c>
      <c r="B73">
        <v>170.83200099999999</v>
      </c>
      <c r="C73">
        <v>132.27499399999999</v>
      </c>
      <c r="H73">
        <v>263.91699199999999</v>
      </c>
      <c r="I73">
        <v>160.317001</v>
      </c>
    </row>
    <row r="74" spans="1:9">
      <c r="A74">
        <v>72</v>
      </c>
      <c r="B74">
        <v>170.83200099999999</v>
      </c>
      <c r="C74">
        <v>132.27499399999999</v>
      </c>
      <c r="H74">
        <v>263.91699199999999</v>
      </c>
      <c r="I74">
        <v>160.317001</v>
      </c>
    </row>
    <row r="75" spans="1:9">
      <c r="A75">
        <v>73</v>
      </c>
      <c r="B75">
        <v>170.83200099999999</v>
      </c>
      <c r="C75">
        <v>132.27499399999999</v>
      </c>
      <c r="H75">
        <v>263.91699199999999</v>
      </c>
      <c r="I75">
        <v>160.317001</v>
      </c>
    </row>
    <row r="76" spans="1:9">
      <c r="A76">
        <v>74</v>
      </c>
      <c r="B76">
        <v>170.83200099999999</v>
      </c>
      <c r="C76">
        <v>132.27499399999999</v>
      </c>
      <c r="D76">
        <v>65.582999999999998</v>
      </c>
      <c r="E76">
        <v>157.14300499999999</v>
      </c>
      <c r="H76">
        <v>263.91699199999999</v>
      </c>
      <c r="I76">
        <v>160.317001</v>
      </c>
    </row>
    <row r="77" spans="1:9">
      <c r="A77">
        <v>75</v>
      </c>
      <c r="D77">
        <v>65.582999999999998</v>
      </c>
      <c r="E77">
        <v>157.14300499999999</v>
      </c>
      <c r="H77">
        <v>263.91699199999999</v>
      </c>
      <c r="I77">
        <v>160.317001</v>
      </c>
    </row>
    <row r="78" spans="1:9">
      <c r="A78">
        <v>76</v>
      </c>
      <c r="D78">
        <v>65.582999999999998</v>
      </c>
      <c r="E78">
        <v>157.14300499999999</v>
      </c>
      <c r="F78">
        <v>151.26300000000001</v>
      </c>
      <c r="G78">
        <v>131.746002</v>
      </c>
      <c r="H78">
        <v>263.91699199999999</v>
      </c>
      <c r="I78">
        <v>160.317001</v>
      </c>
    </row>
    <row r="79" spans="1:9">
      <c r="A79">
        <v>77</v>
      </c>
      <c r="D79">
        <v>65.582999999999998</v>
      </c>
      <c r="E79">
        <v>157.14300499999999</v>
      </c>
      <c r="F79">
        <v>151.26300000000001</v>
      </c>
      <c r="G79">
        <v>131.746002</v>
      </c>
    </row>
    <row r="80" spans="1:9">
      <c r="A80">
        <v>78</v>
      </c>
      <c r="D80">
        <v>65.582999999999998</v>
      </c>
      <c r="E80">
        <v>157.14300499999999</v>
      </c>
      <c r="F80">
        <v>151.26300000000001</v>
      </c>
      <c r="G80">
        <v>131.746002</v>
      </c>
    </row>
    <row r="81" spans="1:11">
      <c r="A81">
        <v>79</v>
      </c>
      <c r="D81">
        <v>65.582999999999998</v>
      </c>
      <c r="E81">
        <v>157.14300499999999</v>
      </c>
      <c r="F81">
        <v>151.26300000000001</v>
      </c>
      <c r="G81">
        <v>131.746002</v>
      </c>
    </row>
    <row r="82" spans="1:11">
      <c r="A82">
        <v>80</v>
      </c>
      <c r="D82">
        <v>64.525002000000001</v>
      </c>
      <c r="E82">
        <v>157.14300499999999</v>
      </c>
      <c r="F82">
        <v>151.26300000000001</v>
      </c>
      <c r="G82">
        <v>131.746002</v>
      </c>
    </row>
    <row r="83" spans="1:11">
      <c r="A83">
        <v>81</v>
      </c>
      <c r="D83">
        <v>64.525002000000001</v>
      </c>
      <c r="E83">
        <v>157.14300499999999</v>
      </c>
      <c r="F83">
        <v>151.26300000000001</v>
      </c>
      <c r="G83">
        <v>131.746002</v>
      </c>
    </row>
    <row r="84" spans="1:11">
      <c r="A84">
        <v>82</v>
      </c>
      <c r="D84">
        <v>64.525002000000001</v>
      </c>
      <c r="E84">
        <v>157.14300499999999</v>
      </c>
      <c r="F84">
        <v>151.26300000000001</v>
      </c>
      <c r="G84">
        <v>131.746002</v>
      </c>
    </row>
    <row r="85" spans="1:11">
      <c r="A85">
        <v>83</v>
      </c>
      <c r="F85">
        <v>151.26300000000001</v>
      </c>
      <c r="G85">
        <v>131.746002</v>
      </c>
    </row>
    <row r="86" spans="1:11">
      <c r="A86">
        <v>84</v>
      </c>
      <c r="F86">
        <v>151.26300000000001</v>
      </c>
      <c r="G86">
        <v>131.746002</v>
      </c>
    </row>
    <row r="87" spans="1:11">
      <c r="A87">
        <v>85</v>
      </c>
      <c r="F87">
        <v>151.26300000000001</v>
      </c>
      <c r="G87">
        <v>131.746002</v>
      </c>
    </row>
    <row r="88" spans="1:11">
      <c r="A88">
        <v>86</v>
      </c>
      <c r="F88">
        <v>151.26300000000001</v>
      </c>
      <c r="G88">
        <v>131.746002</v>
      </c>
    </row>
    <row r="89" spans="1:11">
      <c r="A89">
        <v>87</v>
      </c>
      <c r="J89">
        <v>538.41302499999995</v>
      </c>
      <c r="K89">
        <v>274.074005</v>
      </c>
    </row>
    <row r="90" spans="1:11">
      <c r="A90">
        <v>88</v>
      </c>
    </row>
    <row r="91" spans="1:11">
      <c r="A91">
        <v>89</v>
      </c>
    </row>
    <row r="92" spans="1:11">
      <c r="A92">
        <v>90</v>
      </c>
    </row>
    <row r="93" spans="1:11">
      <c r="A93">
        <v>91</v>
      </c>
    </row>
    <row r="94" spans="1:11">
      <c r="A94">
        <v>92</v>
      </c>
    </row>
    <row r="95" spans="1:11">
      <c r="A95">
        <v>93</v>
      </c>
    </row>
    <row r="96" spans="1:11">
      <c r="A96">
        <v>94</v>
      </c>
    </row>
    <row r="97" spans="1:1">
      <c r="A97">
        <v>95</v>
      </c>
    </row>
    <row r="98" spans="1:1">
      <c r="A98">
        <v>96</v>
      </c>
    </row>
    <row r="99" spans="1:1">
      <c r="A99">
        <v>97</v>
      </c>
    </row>
    <row r="100" spans="1:1">
      <c r="A100">
        <v>98</v>
      </c>
    </row>
    <row r="101" spans="1:1">
      <c r="A101">
        <v>99</v>
      </c>
    </row>
    <row r="102" spans="1:1">
      <c r="A102">
        <v>100</v>
      </c>
    </row>
    <row r="103" spans="1:1">
      <c r="A103">
        <v>101</v>
      </c>
    </row>
    <row r="104" spans="1:1">
      <c r="A104">
        <v>102</v>
      </c>
    </row>
    <row r="105" spans="1:1">
      <c r="A105">
        <v>103</v>
      </c>
    </row>
    <row r="106" spans="1:1">
      <c r="A106">
        <v>104</v>
      </c>
    </row>
    <row r="107" spans="1:1">
      <c r="A107">
        <v>105</v>
      </c>
    </row>
    <row r="108" spans="1:1">
      <c r="A108">
        <v>106</v>
      </c>
    </row>
    <row r="109" spans="1:1">
      <c r="A109">
        <v>107</v>
      </c>
    </row>
    <row r="110" spans="1:1">
      <c r="A110">
        <v>108</v>
      </c>
    </row>
    <row r="111" spans="1:1">
      <c r="A111">
        <v>109</v>
      </c>
    </row>
    <row r="112" spans="1:1">
      <c r="A112">
        <v>110</v>
      </c>
    </row>
    <row r="113" spans="1:1">
      <c r="A113">
        <v>111</v>
      </c>
    </row>
    <row r="114" spans="1:1">
      <c r="A114">
        <v>112</v>
      </c>
    </row>
    <row r="115" spans="1:1">
      <c r="A115">
        <v>113</v>
      </c>
    </row>
    <row r="116" spans="1:1">
      <c r="A116">
        <v>114</v>
      </c>
    </row>
    <row r="117" spans="1:1">
      <c r="A117">
        <v>115</v>
      </c>
    </row>
    <row r="118" spans="1:1">
      <c r="A118">
        <v>116</v>
      </c>
    </row>
    <row r="119" spans="1:1">
      <c r="A119">
        <v>117</v>
      </c>
    </row>
    <row r="120" spans="1:1">
      <c r="A120">
        <v>118</v>
      </c>
    </row>
    <row r="121" spans="1:1">
      <c r="A121">
        <v>119</v>
      </c>
    </row>
    <row r="122" spans="1:1">
      <c r="A122">
        <v>120</v>
      </c>
    </row>
    <row r="123" spans="1:1">
      <c r="A123">
        <v>121</v>
      </c>
    </row>
    <row r="124" spans="1:1">
      <c r="A124">
        <v>122</v>
      </c>
    </row>
    <row r="125" spans="1:1">
      <c r="A125">
        <v>123</v>
      </c>
    </row>
    <row r="126" spans="1:1">
      <c r="A126">
        <v>124</v>
      </c>
    </row>
    <row r="127" spans="1:1">
      <c r="A127">
        <v>125</v>
      </c>
    </row>
    <row r="128" spans="1:1">
      <c r="A128">
        <v>126</v>
      </c>
    </row>
    <row r="129" spans="1:1">
      <c r="A129">
        <v>127</v>
      </c>
    </row>
    <row r="130" spans="1:1">
      <c r="A130">
        <v>128</v>
      </c>
    </row>
    <row r="131" spans="1:1">
      <c r="A131">
        <v>129</v>
      </c>
    </row>
    <row r="132" spans="1:1">
      <c r="A132">
        <v>130</v>
      </c>
    </row>
    <row r="133" spans="1:1">
      <c r="A133">
        <v>131</v>
      </c>
    </row>
    <row r="134" spans="1:1">
      <c r="A134">
        <v>132</v>
      </c>
    </row>
    <row r="135" spans="1:1">
      <c r="A135">
        <v>133</v>
      </c>
    </row>
    <row r="136" spans="1:1">
      <c r="A136">
        <v>134</v>
      </c>
    </row>
    <row r="137" spans="1:1">
      <c r="A137">
        <v>135</v>
      </c>
    </row>
    <row r="138" spans="1:1">
      <c r="A138">
        <v>136</v>
      </c>
    </row>
    <row r="139" spans="1:1">
      <c r="A139">
        <v>137</v>
      </c>
    </row>
    <row r="140" spans="1:1">
      <c r="A140">
        <v>138</v>
      </c>
    </row>
    <row r="141" spans="1:1">
      <c r="A141">
        <v>139</v>
      </c>
    </row>
    <row r="142" spans="1:1">
      <c r="A142">
        <v>140</v>
      </c>
    </row>
    <row r="143" spans="1:1">
      <c r="A143">
        <v>141</v>
      </c>
    </row>
    <row r="144" spans="1:1">
      <c r="A144">
        <v>142</v>
      </c>
    </row>
    <row r="145" spans="1:1">
      <c r="A145">
        <v>143</v>
      </c>
    </row>
    <row r="146" spans="1:1">
      <c r="A146">
        <v>144</v>
      </c>
    </row>
    <row r="147" spans="1:1">
      <c r="A147">
        <v>145</v>
      </c>
    </row>
    <row r="148" spans="1:1">
      <c r="A148">
        <v>146</v>
      </c>
    </row>
    <row r="149" spans="1:1">
      <c r="A149">
        <v>147</v>
      </c>
    </row>
    <row r="150" spans="1:1">
      <c r="A150">
        <v>148</v>
      </c>
    </row>
    <row r="151" spans="1:1">
      <c r="A151">
        <v>149</v>
      </c>
    </row>
    <row r="152" spans="1:1">
      <c r="A152">
        <v>150</v>
      </c>
    </row>
    <row r="153" spans="1:1">
      <c r="A153">
        <v>151</v>
      </c>
    </row>
    <row r="154" spans="1:1">
      <c r="A154">
        <v>152</v>
      </c>
    </row>
    <row r="155" spans="1:1">
      <c r="A155">
        <v>153</v>
      </c>
    </row>
    <row r="156" spans="1:1">
      <c r="A156">
        <v>154</v>
      </c>
    </row>
    <row r="157" spans="1:1">
      <c r="A157">
        <v>155</v>
      </c>
    </row>
    <row r="158" spans="1:1">
      <c r="A158">
        <v>156</v>
      </c>
    </row>
    <row r="159" spans="1:1">
      <c r="A159">
        <v>157</v>
      </c>
    </row>
    <row r="160" spans="1:1">
      <c r="A160">
        <v>158</v>
      </c>
    </row>
    <row r="161" spans="1:1">
      <c r="A161">
        <v>159</v>
      </c>
    </row>
    <row r="162" spans="1:1">
      <c r="A162">
        <v>160</v>
      </c>
    </row>
    <row r="163" spans="1:1">
      <c r="A163">
        <v>161</v>
      </c>
    </row>
    <row r="164" spans="1:1">
      <c r="A164">
        <v>162</v>
      </c>
    </row>
    <row r="165" spans="1:1">
      <c r="A165">
        <v>163</v>
      </c>
    </row>
    <row r="166" spans="1:1">
      <c r="A166">
        <v>164</v>
      </c>
    </row>
    <row r="167" spans="1:1">
      <c r="A167">
        <v>165</v>
      </c>
    </row>
    <row r="168" spans="1:1">
      <c r="A168">
        <v>166</v>
      </c>
    </row>
    <row r="169" spans="1:1">
      <c r="A169">
        <v>167</v>
      </c>
    </row>
    <row r="170" spans="1:1">
      <c r="A170">
        <v>168</v>
      </c>
    </row>
    <row r="171" spans="1:1">
      <c r="A171">
        <v>169</v>
      </c>
    </row>
    <row r="172" spans="1:1">
      <c r="A172">
        <v>170</v>
      </c>
    </row>
    <row r="173" spans="1:1">
      <c r="A173">
        <v>171</v>
      </c>
    </row>
    <row r="174" spans="1:1">
      <c r="A174">
        <v>172</v>
      </c>
    </row>
    <row r="175" spans="1:1">
      <c r="A175">
        <v>173</v>
      </c>
    </row>
    <row r="176" spans="1:1">
      <c r="A176">
        <v>174</v>
      </c>
    </row>
    <row r="177" spans="1:1">
      <c r="A177">
        <v>175</v>
      </c>
    </row>
    <row r="178" spans="1:1">
      <c r="A178">
        <v>176</v>
      </c>
    </row>
    <row r="179" spans="1:1">
      <c r="A179">
        <v>177</v>
      </c>
    </row>
    <row r="180" spans="1:1">
      <c r="A180">
        <v>178</v>
      </c>
    </row>
    <row r="181" spans="1:1">
      <c r="A181">
        <v>179</v>
      </c>
    </row>
    <row r="182" spans="1:1">
      <c r="A182">
        <v>180</v>
      </c>
    </row>
    <row r="183" spans="1:1">
      <c r="A183">
        <v>181</v>
      </c>
    </row>
    <row r="184" spans="1:1">
      <c r="A184">
        <v>182</v>
      </c>
    </row>
    <row r="185" spans="1:1">
      <c r="A185">
        <v>183</v>
      </c>
    </row>
    <row r="186" spans="1:1">
      <c r="A186">
        <v>184</v>
      </c>
    </row>
    <row r="187" spans="1:1">
      <c r="A187">
        <v>185</v>
      </c>
    </row>
    <row r="188" spans="1:1">
      <c r="A188">
        <v>186</v>
      </c>
    </row>
    <row r="189" spans="1:1">
      <c r="A189">
        <v>187</v>
      </c>
    </row>
    <row r="190" spans="1:1">
      <c r="A190">
        <v>188</v>
      </c>
    </row>
    <row r="191" spans="1:1">
      <c r="A191">
        <v>189</v>
      </c>
    </row>
    <row r="192" spans="1:1">
      <c r="A192">
        <v>190</v>
      </c>
    </row>
    <row r="193" spans="1:1">
      <c r="A193">
        <v>191</v>
      </c>
    </row>
    <row r="194" spans="1:1">
      <c r="A194">
        <v>192</v>
      </c>
    </row>
    <row r="195" spans="1:1">
      <c r="A195">
        <v>193</v>
      </c>
    </row>
    <row r="196" spans="1:1">
      <c r="A196">
        <v>194</v>
      </c>
    </row>
    <row r="197" spans="1:1">
      <c r="A197">
        <v>195</v>
      </c>
    </row>
    <row r="198" spans="1:1">
      <c r="A198">
        <v>196</v>
      </c>
    </row>
    <row r="199" spans="1:1">
      <c r="A199">
        <v>197</v>
      </c>
    </row>
    <row r="200" spans="1:1">
      <c r="A200">
        <v>198</v>
      </c>
    </row>
    <row r="201" spans="1:1">
      <c r="A201">
        <v>199</v>
      </c>
    </row>
    <row r="202" spans="1:1">
      <c r="A202">
        <v>200</v>
      </c>
    </row>
    <row r="203" spans="1:1">
      <c r="A203">
        <v>201</v>
      </c>
    </row>
    <row r="204" spans="1:1">
      <c r="A204">
        <v>202</v>
      </c>
    </row>
    <row r="205" spans="1:1">
      <c r="A205">
        <v>203</v>
      </c>
    </row>
    <row r="206" spans="1:1">
      <c r="A206">
        <v>204</v>
      </c>
    </row>
    <row r="207" spans="1:1">
      <c r="A207">
        <v>205</v>
      </c>
    </row>
    <row r="208" spans="1:1">
      <c r="A208">
        <v>206</v>
      </c>
    </row>
    <row r="209" spans="1:1">
      <c r="A209">
        <v>207</v>
      </c>
    </row>
    <row r="210" spans="1:1">
      <c r="A210">
        <v>208</v>
      </c>
    </row>
    <row r="211" spans="1:1">
      <c r="A211">
        <v>209</v>
      </c>
    </row>
    <row r="212" spans="1:1">
      <c r="A212">
        <v>210</v>
      </c>
    </row>
    <row r="213" spans="1:1">
      <c r="A213">
        <v>211</v>
      </c>
    </row>
    <row r="214" spans="1:1">
      <c r="A214">
        <v>212</v>
      </c>
    </row>
    <row r="215" spans="1:1">
      <c r="A215">
        <v>213</v>
      </c>
    </row>
    <row r="216" spans="1:1">
      <c r="A216">
        <v>214</v>
      </c>
    </row>
    <row r="217" spans="1:1">
      <c r="A217">
        <v>215</v>
      </c>
    </row>
    <row r="218" spans="1:1">
      <c r="A218">
        <v>216</v>
      </c>
    </row>
    <row r="219" spans="1:1">
      <c r="A219">
        <v>217</v>
      </c>
    </row>
    <row r="220" spans="1:1">
      <c r="A220">
        <v>218</v>
      </c>
    </row>
    <row r="221" spans="1:1">
      <c r="A221">
        <v>219</v>
      </c>
    </row>
    <row r="222" spans="1:1">
      <c r="A222">
        <v>220</v>
      </c>
    </row>
    <row r="223" spans="1:1">
      <c r="A223">
        <v>221</v>
      </c>
    </row>
    <row r="224" spans="1:1">
      <c r="A224">
        <v>222</v>
      </c>
    </row>
    <row r="225" spans="1:1">
      <c r="A225">
        <v>223</v>
      </c>
    </row>
    <row r="226" spans="1:1">
      <c r="A226">
        <v>224</v>
      </c>
    </row>
    <row r="227" spans="1:1">
      <c r="A227">
        <v>225</v>
      </c>
    </row>
    <row r="228" spans="1:1">
      <c r="A228">
        <v>226</v>
      </c>
    </row>
    <row r="229" spans="1:1">
      <c r="A229">
        <v>227</v>
      </c>
    </row>
    <row r="230" spans="1:1">
      <c r="A230">
        <v>228</v>
      </c>
    </row>
    <row r="231" spans="1:1">
      <c r="A231">
        <v>229</v>
      </c>
    </row>
    <row r="232" spans="1:1">
      <c r="A232">
        <v>230</v>
      </c>
    </row>
    <row r="233" spans="1:1">
      <c r="A233">
        <v>231</v>
      </c>
    </row>
    <row r="234" spans="1:1">
      <c r="A234">
        <v>232</v>
      </c>
    </row>
    <row r="235" spans="1:1">
      <c r="A235">
        <v>233</v>
      </c>
    </row>
    <row r="236" spans="1:1">
      <c r="A236">
        <v>234</v>
      </c>
    </row>
    <row r="237" spans="1:1">
      <c r="A237">
        <v>235</v>
      </c>
    </row>
    <row r="238" spans="1:1">
      <c r="A238">
        <v>236</v>
      </c>
    </row>
    <row r="239" spans="1:1">
      <c r="A239">
        <v>237</v>
      </c>
    </row>
    <row r="240" spans="1:1">
      <c r="A240">
        <v>238</v>
      </c>
    </row>
    <row r="241" spans="1:1">
      <c r="A241">
        <v>239</v>
      </c>
    </row>
    <row r="242" spans="1:1">
      <c r="A242">
        <v>240</v>
      </c>
    </row>
    <row r="243" spans="1:1">
      <c r="A243">
        <v>241</v>
      </c>
    </row>
    <row r="244" spans="1:1">
      <c r="A244">
        <v>242</v>
      </c>
    </row>
    <row r="245" spans="1:1">
      <c r="A245">
        <v>243</v>
      </c>
    </row>
    <row r="246" spans="1:1">
      <c r="A246">
        <v>244</v>
      </c>
    </row>
    <row r="247" spans="1:1">
      <c r="A247">
        <v>245</v>
      </c>
    </row>
    <row r="248" spans="1:1">
      <c r="A248">
        <v>246</v>
      </c>
    </row>
    <row r="249" spans="1:1">
      <c r="A249">
        <v>247</v>
      </c>
    </row>
    <row r="250" spans="1:1">
      <c r="A250">
        <v>248</v>
      </c>
    </row>
    <row r="251" spans="1:1">
      <c r="A251">
        <v>249</v>
      </c>
    </row>
    <row r="252" spans="1:1">
      <c r="A252">
        <v>250</v>
      </c>
    </row>
    <row r="253" spans="1:1">
      <c r="A253">
        <v>251</v>
      </c>
    </row>
    <row r="254" spans="1:1">
      <c r="A254">
        <v>252</v>
      </c>
    </row>
    <row r="255" spans="1:1">
      <c r="A255">
        <v>253</v>
      </c>
    </row>
    <row r="256" spans="1:1">
      <c r="A256">
        <v>254</v>
      </c>
    </row>
    <row r="257" spans="1:1">
      <c r="A257">
        <v>255</v>
      </c>
    </row>
    <row r="258" spans="1:1">
      <c r="A258">
        <v>256</v>
      </c>
    </row>
    <row r="259" spans="1:1">
      <c r="A259">
        <v>257</v>
      </c>
    </row>
    <row r="260" spans="1:1">
      <c r="A260">
        <v>258</v>
      </c>
    </row>
    <row r="261" spans="1:1">
      <c r="A261">
        <v>259</v>
      </c>
    </row>
    <row r="262" spans="1:1">
      <c r="A262">
        <v>260</v>
      </c>
    </row>
    <row r="263" spans="1:1">
      <c r="A263">
        <v>261</v>
      </c>
    </row>
    <row r="264" spans="1:1">
      <c r="A264">
        <v>262</v>
      </c>
    </row>
    <row r="265" spans="1:1">
      <c r="A265">
        <v>263</v>
      </c>
    </row>
    <row r="266" spans="1:1">
      <c r="A266">
        <v>264</v>
      </c>
    </row>
    <row r="267" spans="1:1">
      <c r="A267">
        <v>265</v>
      </c>
    </row>
    <row r="268" spans="1:1">
      <c r="A268">
        <v>266</v>
      </c>
    </row>
    <row r="269" spans="1:1">
      <c r="A269">
        <v>267</v>
      </c>
    </row>
    <row r="270" spans="1:1">
      <c r="A270">
        <v>268</v>
      </c>
    </row>
    <row r="271" spans="1:1">
      <c r="A271">
        <v>269</v>
      </c>
    </row>
    <row r="272" spans="1:1">
      <c r="A272">
        <v>270</v>
      </c>
    </row>
    <row r="273" spans="1:1">
      <c r="A273">
        <v>271</v>
      </c>
    </row>
    <row r="274" spans="1:1">
      <c r="A274">
        <v>272</v>
      </c>
    </row>
    <row r="275" spans="1:1">
      <c r="A275">
        <v>273</v>
      </c>
    </row>
    <row r="276" spans="1:1">
      <c r="A276">
        <v>274</v>
      </c>
    </row>
    <row r="277" spans="1:1">
      <c r="A277">
        <v>275</v>
      </c>
    </row>
    <row r="278" spans="1:1">
      <c r="A278">
        <v>276</v>
      </c>
    </row>
    <row r="279" spans="1:1">
      <c r="A279">
        <v>277</v>
      </c>
    </row>
    <row r="280" spans="1:1">
      <c r="A280">
        <v>278</v>
      </c>
    </row>
    <row r="281" spans="1:1">
      <c r="A281">
        <v>279</v>
      </c>
    </row>
    <row r="282" spans="1:1">
      <c r="A282">
        <v>280</v>
      </c>
    </row>
    <row r="283" spans="1:1">
      <c r="A283">
        <v>281</v>
      </c>
    </row>
    <row r="284" spans="1:1">
      <c r="A284">
        <v>282</v>
      </c>
    </row>
    <row r="285" spans="1:1">
      <c r="A285">
        <v>283</v>
      </c>
    </row>
    <row r="286" spans="1:1">
      <c r="A286">
        <v>284</v>
      </c>
    </row>
    <row r="287" spans="1:1">
      <c r="A287">
        <v>285</v>
      </c>
    </row>
    <row r="288" spans="1:1">
      <c r="A288">
        <v>286</v>
      </c>
    </row>
    <row r="289" spans="1:1">
      <c r="A289">
        <v>287</v>
      </c>
    </row>
    <row r="290" spans="1:1">
      <c r="A290">
        <v>288</v>
      </c>
    </row>
    <row r="291" spans="1:1">
      <c r="A291">
        <v>289</v>
      </c>
    </row>
    <row r="292" spans="1:1">
      <c r="A292">
        <v>290</v>
      </c>
    </row>
    <row r="293" spans="1:1">
      <c r="A293">
        <v>291</v>
      </c>
    </row>
    <row r="294" spans="1:1">
      <c r="A294">
        <v>292</v>
      </c>
    </row>
    <row r="295" spans="1:1">
      <c r="A295">
        <v>293</v>
      </c>
    </row>
    <row r="296" spans="1:1">
      <c r="A296">
        <v>294</v>
      </c>
    </row>
    <row r="297" spans="1:1">
      <c r="A297">
        <v>295</v>
      </c>
    </row>
    <row r="298" spans="1:1">
      <c r="A298">
        <v>296</v>
      </c>
    </row>
    <row r="299" spans="1:1">
      <c r="A299">
        <v>297</v>
      </c>
    </row>
    <row r="300" spans="1:1">
      <c r="A300">
        <v>298</v>
      </c>
    </row>
    <row r="301" spans="1:1">
      <c r="A301">
        <v>299</v>
      </c>
    </row>
    <row r="302" spans="1:1">
      <c r="A302">
        <v>300</v>
      </c>
    </row>
    <row r="303" spans="1:1">
      <c r="A303">
        <v>301</v>
      </c>
    </row>
    <row r="304" spans="1:1">
      <c r="A304">
        <v>302</v>
      </c>
    </row>
    <row r="305" spans="1:1">
      <c r="A305">
        <v>303</v>
      </c>
    </row>
    <row r="306" spans="1:1">
      <c r="A306">
        <v>304</v>
      </c>
    </row>
    <row r="307" spans="1:1">
      <c r="A307">
        <v>305</v>
      </c>
    </row>
    <row r="308" spans="1:1">
      <c r="A308">
        <v>306</v>
      </c>
    </row>
    <row r="309" spans="1:1">
      <c r="A309">
        <v>307</v>
      </c>
    </row>
    <row r="310" spans="1:1">
      <c r="A310">
        <v>308</v>
      </c>
    </row>
    <row r="311" spans="1:1">
      <c r="A311">
        <v>309</v>
      </c>
    </row>
    <row r="312" spans="1:1">
      <c r="A312">
        <v>310</v>
      </c>
    </row>
    <row r="313" spans="1:1">
      <c r="A313">
        <v>311</v>
      </c>
    </row>
    <row r="314" spans="1:1">
      <c r="A314">
        <v>312</v>
      </c>
    </row>
    <row r="315" spans="1:1">
      <c r="A315">
        <v>313</v>
      </c>
    </row>
    <row r="316" spans="1:1">
      <c r="A316">
        <v>314</v>
      </c>
    </row>
    <row r="317" spans="1:1">
      <c r="A317">
        <v>315</v>
      </c>
    </row>
    <row r="318" spans="1:1">
      <c r="A318">
        <v>316</v>
      </c>
    </row>
    <row r="319" spans="1:1">
      <c r="A319">
        <v>317</v>
      </c>
    </row>
    <row r="320" spans="1:1">
      <c r="A320">
        <v>318</v>
      </c>
    </row>
    <row r="321" spans="1:1">
      <c r="A321">
        <v>319</v>
      </c>
    </row>
    <row r="322" spans="1:1">
      <c r="A322">
        <v>320</v>
      </c>
    </row>
    <row r="323" spans="1:1">
      <c r="A323">
        <v>321</v>
      </c>
    </row>
    <row r="324" spans="1:1">
      <c r="A324">
        <v>322</v>
      </c>
    </row>
    <row r="325" spans="1:1">
      <c r="A325">
        <v>323</v>
      </c>
    </row>
    <row r="326" spans="1:1">
      <c r="A326">
        <v>324</v>
      </c>
    </row>
    <row r="327" spans="1:1">
      <c r="A327">
        <v>325</v>
      </c>
    </row>
    <row r="328" spans="1:1">
      <c r="A328">
        <v>326</v>
      </c>
    </row>
    <row r="329" spans="1:1">
      <c r="A329">
        <v>327</v>
      </c>
    </row>
    <row r="330" spans="1:1">
      <c r="A330">
        <v>328</v>
      </c>
    </row>
    <row r="331" spans="1:1">
      <c r="A331">
        <v>329</v>
      </c>
    </row>
    <row r="332" spans="1:1">
      <c r="A332">
        <v>330</v>
      </c>
    </row>
    <row r="333" spans="1:1">
      <c r="A333">
        <v>331</v>
      </c>
    </row>
    <row r="334" spans="1:1">
      <c r="A334">
        <v>332</v>
      </c>
    </row>
    <row r="335" spans="1:1">
      <c r="A335">
        <v>333</v>
      </c>
    </row>
    <row r="336" spans="1:1">
      <c r="A336">
        <v>334</v>
      </c>
    </row>
    <row r="337" spans="1:1">
      <c r="A337">
        <v>335</v>
      </c>
    </row>
    <row r="338" spans="1:1">
      <c r="A338">
        <v>336</v>
      </c>
    </row>
    <row r="339" spans="1:1">
      <c r="A339">
        <v>337</v>
      </c>
    </row>
    <row r="340" spans="1:1">
      <c r="A340">
        <v>338</v>
      </c>
    </row>
    <row r="341" spans="1:1">
      <c r="A341">
        <v>339</v>
      </c>
    </row>
    <row r="342" spans="1:1">
      <c r="A342">
        <v>340</v>
      </c>
    </row>
    <row r="343" spans="1:1">
      <c r="A343">
        <v>341</v>
      </c>
    </row>
    <row r="344" spans="1:1">
      <c r="A344">
        <v>342</v>
      </c>
    </row>
    <row r="345" spans="1:1">
      <c r="A345">
        <v>343</v>
      </c>
    </row>
    <row r="346" spans="1:1">
      <c r="A346">
        <v>344</v>
      </c>
    </row>
    <row r="347" spans="1:1">
      <c r="A347">
        <v>345</v>
      </c>
    </row>
    <row r="348" spans="1:1">
      <c r="A348">
        <v>346</v>
      </c>
    </row>
    <row r="349" spans="1:1">
      <c r="A349">
        <v>347</v>
      </c>
    </row>
    <row r="350" spans="1:1">
      <c r="A350">
        <v>348</v>
      </c>
    </row>
    <row r="351" spans="1:1">
      <c r="A351">
        <v>349</v>
      </c>
    </row>
    <row r="352" spans="1:1">
      <c r="A352">
        <v>350</v>
      </c>
    </row>
    <row r="353" spans="1:1">
      <c r="A353">
        <v>351</v>
      </c>
    </row>
    <row r="354" spans="1:1">
      <c r="A354">
        <v>352</v>
      </c>
    </row>
    <row r="355" spans="1:1">
      <c r="A355">
        <v>353</v>
      </c>
    </row>
    <row r="356" spans="1:1">
      <c r="A356">
        <v>354</v>
      </c>
    </row>
    <row r="357" spans="1:1">
      <c r="A357">
        <v>355</v>
      </c>
    </row>
    <row r="358" spans="1:1">
      <c r="A358">
        <v>356</v>
      </c>
    </row>
    <row r="359" spans="1:1">
      <c r="A359">
        <v>357</v>
      </c>
    </row>
    <row r="360" spans="1:1">
      <c r="A360">
        <v>358</v>
      </c>
    </row>
    <row r="361" spans="1:1">
      <c r="A361">
        <v>359</v>
      </c>
    </row>
    <row r="362" spans="1:1">
      <c r="A362">
        <v>360</v>
      </c>
    </row>
    <row r="363" spans="1:1">
      <c r="A363">
        <v>361</v>
      </c>
    </row>
    <row r="364" spans="1:1">
      <c r="A364">
        <v>362</v>
      </c>
    </row>
    <row r="365" spans="1:1">
      <c r="A365">
        <v>363</v>
      </c>
    </row>
    <row r="366" spans="1:1">
      <c r="A366">
        <v>364</v>
      </c>
    </row>
    <row r="367" spans="1:1">
      <c r="A367">
        <v>365</v>
      </c>
    </row>
    <row r="368" spans="1:1">
      <c r="A368">
        <v>366</v>
      </c>
    </row>
    <row r="369" spans="1:1">
      <c r="A369">
        <v>367</v>
      </c>
    </row>
    <row r="370" spans="1:1">
      <c r="A370">
        <v>368</v>
      </c>
    </row>
    <row r="371" spans="1:1">
      <c r="A371">
        <v>369</v>
      </c>
    </row>
    <row r="372" spans="1:1">
      <c r="A372">
        <v>370</v>
      </c>
    </row>
    <row r="373" spans="1:1">
      <c r="A373">
        <v>371</v>
      </c>
    </row>
    <row r="374" spans="1:1">
      <c r="A374">
        <v>372</v>
      </c>
    </row>
    <row r="375" spans="1:1">
      <c r="A375">
        <v>373</v>
      </c>
    </row>
    <row r="376" spans="1:1">
      <c r="A376">
        <v>374</v>
      </c>
    </row>
    <row r="377" spans="1:1">
      <c r="A377">
        <v>375</v>
      </c>
    </row>
    <row r="378" spans="1:1">
      <c r="A378">
        <v>376</v>
      </c>
    </row>
    <row r="379" spans="1:1">
      <c r="A379">
        <v>377</v>
      </c>
    </row>
    <row r="380" spans="1:1">
      <c r="A380">
        <v>378</v>
      </c>
    </row>
    <row r="381" spans="1:1">
      <c r="A381">
        <v>379</v>
      </c>
    </row>
    <row r="382" spans="1:1">
      <c r="A382">
        <v>380</v>
      </c>
    </row>
    <row r="383" spans="1:1">
      <c r="A383">
        <v>381</v>
      </c>
    </row>
    <row r="384" spans="1:1">
      <c r="A384">
        <v>382</v>
      </c>
    </row>
    <row r="385" spans="1:1">
      <c r="A385">
        <v>383</v>
      </c>
    </row>
    <row r="386" spans="1:1">
      <c r="A386">
        <v>384</v>
      </c>
    </row>
    <row r="387" spans="1:1">
      <c r="A387">
        <v>385</v>
      </c>
    </row>
    <row r="388" spans="1:1">
      <c r="A388">
        <v>386</v>
      </c>
    </row>
    <row r="389" spans="1:1">
      <c r="A389">
        <v>387</v>
      </c>
    </row>
    <row r="390" spans="1:1">
      <c r="A390">
        <v>388</v>
      </c>
    </row>
    <row r="391" spans="1:1">
      <c r="A391">
        <v>389</v>
      </c>
    </row>
    <row r="392" spans="1:1">
      <c r="A392">
        <v>390</v>
      </c>
    </row>
    <row r="393" spans="1:1">
      <c r="A393">
        <v>391</v>
      </c>
    </row>
    <row r="394" spans="1:1">
      <c r="A394">
        <v>392</v>
      </c>
    </row>
    <row r="395" spans="1:1">
      <c r="A395">
        <v>393</v>
      </c>
    </row>
    <row r="396" spans="1:1">
      <c r="A396">
        <v>394</v>
      </c>
    </row>
    <row r="397" spans="1:1">
      <c r="A397">
        <v>395</v>
      </c>
    </row>
    <row r="398" spans="1:1">
      <c r="A398">
        <v>396</v>
      </c>
    </row>
    <row r="399" spans="1:1">
      <c r="A399">
        <v>397</v>
      </c>
    </row>
    <row r="400" spans="1:1">
      <c r="A400">
        <v>398</v>
      </c>
    </row>
    <row r="401" spans="1:1">
      <c r="A401">
        <v>399</v>
      </c>
    </row>
    <row r="402" spans="1:1">
      <c r="A402">
        <v>400</v>
      </c>
    </row>
    <row r="403" spans="1:1">
      <c r="A403">
        <v>401</v>
      </c>
    </row>
    <row r="404" spans="1:1">
      <c r="A404">
        <v>402</v>
      </c>
    </row>
    <row r="405" spans="1:1">
      <c r="A405">
        <v>403</v>
      </c>
    </row>
    <row r="406" spans="1:1">
      <c r="A406">
        <v>404</v>
      </c>
    </row>
    <row r="407" spans="1:1">
      <c r="A407">
        <v>405</v>
      </c>
    </row>
    <row r="408" spans="1:1">
      <c r="A408">
        <v>406</v>
      </c>
    </row>
    <row r="409" spans="1:1">
      <c r="A409">
        <v>407</v>
      </c>
    </row>
    <row r="410" spans="1:1">
      <c r="A410">
        <v>408</v>
      </c>
    </row>
    <row r="411" spans="1:1">
      <c r="A411">
        <v>409</v>
      </c>
    </row>
    <row r="412" spans="1:1">
      <c r="A412">
        <v>410</v>
      </c>
    </row>
    <row r="413" spans="1:1">
      <c r="A413">
        <v>411</v>
      </c>
    </row>
    <row r="414" spans="1:1">
      <c r="A414">
        <v>412</v>
      </c>
    </row>
    <row r="415" spans="1:1">
      <c r="A415">
        <v>413</v>
      </c>
    </row>
    <row r="416" spans="1:1">
      <c r="A416">
        <v>414</v>
      </c>
    </row>
    <row r="417" spans="1:1">
      <c r="A417">
        <v>415</v>
      </c>
    </row>
    <row r="418" spans="1:1">
      <c r="A418">
        <v>416</v>
      </c>
    </row>
    <row r="419" spans="1:1">
      <c r="A419">
        <v>417</v>
      </c>
    </row>
    <row r="420" spans="1:1">
      <c r="A420">
        <v>418</v>
      </c>
    </row>
    <row r="421" spans="1:1">
      <c r="A421">
        <v>419</v>
      </c>
    </row>
    <row r="422" spans="1:1">
      <c r="A422">
        <v>420</v>
      </c>
    </row>
    <row r="423" spans="1:1">
      <c r="A423">
        <v>421</v>
      </c>
    </row>
    <row r="424" spans="1:1">
      <c r="A424">
        <v>422</v>
      </c>
    </row>
    <row r="425" spans="1:1">
      <c r="A425">
        <v>423</v>
      </c>
    </row>
    <row r="426" spans="1:1">
      <c r="A426">
        <v>424</v>
      </c>
    </row>
    <row r="427" spans="1:1">
      <c r="A427">
        <v>425</v>
      </c>
    </row>
    <row r="428" spans="1:1">
      <c r="A428">
        <v>426</v>
      </c>
    </row>
    <row r="429" spans="1:1">
      <c r="A429">
        <v>427</v>
      </c>
    </row>
    <row r="430" spans="1:1">
      <c r="A430">
        <v>428</v>
      </c>
    </row>
    <row r="431" spans="1:1">
      <c r="A431">
        <v>429</v>
      </c>
    </row>
    <row r="432" spans="1:1">
      <c r="A432">
        <v>430</v>
      </c>
    </row>
    <row r="433" spans="1:1">
      <c r="A433">
        <v>431</v>
      </c>
    </row>
    <row r="434" spans="1:1">
      <c r="A434">
        <v>432</v>
      </c>
    </row>
    <row r="435" spans="1:1">
      <c r="A435">
        <v>433</v>
      </c>
    </row>
    <row r="436" spans="1:1">
      <c r="A436">
        <v>434</v>
      </c>
    </row>
    <row r="437" spans="1:1">
      <c r="A437">
        <v>435</v>
      </c>
    </row>
    <row r="438" spans="1:1">
      <c r="A438">
        <v>436</v>
      </c>
    </row>
    <row r="439" spans="1:1">
      <c r="A439">
        <v>437</v>
      </c>
    </row>
    <row r="440" spans="1:1">
      <c r="A440">
        <v>438</v>
      </c>
    </row>
    <row r="441" spans="1:1">
      <c r="A441">
        <v>439</v>
      </c>
    </row>
    <row r="442" spans="1:1">
      <c r="A442">
        <v>440</v>
      </c>
    </row>
    <row r="443" spans="1:1">
      <c r="A443">
        <v>441</v>
      </c>
    </row>
    <row r="444" spans="1:1">
      <c r="A444">
        <v>442</v>
      </c>
    </row>
    <row r="445" spans="1:1">
      <c r="A445">
        <v>443</v>
      </c>
    </row>
    <row r="446" spans="1:1">
      <c r="A446">
        <v>444</v>
      </c>
    </row>
    <row r="447" spans="1:1">
      <c r="A447">
        <v>445</v>
      </c>
    </row>
    <row r="448" spans="1:1">
      <c r="A448">
        <v>446</v>
      </c>
    </row>
    <row r="449" spans="1:1">
      <c r="A449">
        <v>447</v>
      </c>
    </row>
    <row r="450" spans="1:1">
      <c r="A450">
        <v>448</v>
      </c>
    </row>
    <row r="451" spans="1:1">
      <c r="A451">
        <v>449</v>
      </c>
    </row>
    <row r="452" spans="1:1">
      <c r="A452">
        <v>450</v>
      </c>
    </row>
    <row r="453" spans="1:1">
      <c r="A453">
        <v>451</v>
      </c>
    </row>
    <row r="454" spans="1:1">
      <c r="A454">
        <v>452</v>
      </c>
    </row>
    <row r="455" spans="1:1">
      <c r="A455">
        <v>453</v>
      </c>
    </row>
    <row r="456" spans="1:1">
      <c r="A456">
        <v>454</v>
      </c>
    </row>
    <row r="457" spans="1:1">
      <c r="A457">
        <v>455</v>
      </c>
    </row>
    <row r="458" spans="1:1">
      <c r="A458">
        <v>456</v>
      </c>
    </row>
    <row r="459" spans="1:1">
      <c r="A459">
        <v>457</v>
      </c>
    </row>
    <row r="460" spans="1:1">
      <c r="A460">
        <v>458</v>
      </c>
    </row>
    <row r="461" spans="1:1">
      <c r="A461">
        <v>459</v>
      </c>
    </row>
    <row r="462" spans="1:1">
      <c r="A462">
        <v>460</v>
      </c>
    </row>
    <row r="463" spans="1:1">
      <c r="A463">
        <v>461</v>
      </c>
    </row>
    <row r="464" spans="1:1">
      <c r="A464">
        <v>462</v>
      </c>
    </row>
    <row r="465" spans="1:1">
      <c r="A465">
        <v>463</v>
      </c>
    </row>
    <row r="466" spans="1:1">
      <c r="A466">
        <v>464</v>
      </c>
    </row>
    <row r="467" spans="1:1">
      <c r="A467">
        <v>465</v>
      </c>
    </row>
    <row r="468" spans="1:1">
      <c r="A468">
        <v>466</v>
      </c>
    </row>
    <row r="469" spans="1:1">
      <c r="A469">
        <v>467</v>
      </c>
    </row>
    <row r="470" spans="1:1">
      <c r="A470">
        <v>468</v>
      </c>
    </row>
    <row r="471" spans="1:1">
      <c r="A471">
        <v>469</v>
      </c>
    </row>
    <row r="472" spans="1:1">
      <c r="A472">
        <v>470</v>
      </c>
    </row>
    <row r="473" spans="1:1">
      <c r="A473">
        <v>471</v>
      </c>
    </row>
    <row r="474" spans="1:1">
      <c r="A474">
        <v>472</v>
      </c>
    </row>
    <row r="475" spans="1:1">
      <c r="A475">
        <v>473</v>
      </c>
    </row>
    <row r="476" spans="1:1">
      <c r="A476">
        <v>474</v>
      </c>
    </row>
    <row r="477" spans="1:1">
      <c r="A477">
        <v>475</v>
      </c>
    </row>
    <row r="478" spans="1:1">
      <c r="A478">
        <v>476</v>
      </c>
    </row>
    <row r="479" spans="1:1">
      <c r="A479">
        <v>477</v>
      </c>
    </row>
    <row r="480" spans="1:1">
      <c r="A480">
        <v>478</v>
      </c>
    </row>
    <row r="481" spans="1:1">
      <c r="A481">
        <v>479</v>
      </c>
    </row>
    <row r="482" spans="1:1">
      <c r="A482">
        <v>480</v>
      </c>
    </row>
    <row r="483" spans="1:1">
      <c r="A483">
        <v>481</v>
      </c>
    </row>
    <row r="484" spans="1:1">
      <c r="A484">
        <v>482</v>
      </c>
    </row>
    <row r="485" spans="1:1">
      <c r="A485">
        <v>483</v>
      </c>
    </row>
    <row r="486" spans="1:1">
      <c r="A486">
        <v>484</v>
      </c>
    </row>
    <row r="487" spans="1:1">
      <c r="A487">
        <v>485</v>
      </c>
    </row>
    <row r="488" spans="1:1">
      <c r="A488">
        <v>486</v>
      </c>
    </row>
    <row r="489" spans="1:1">
      <c r="A489">
        <v>487</v>
      </c>
    </row>
    <row r="490" spans="1:1">
      <c r="A490">
        <v>488</v>
      </c>
    </row>
    <row r="491" spans="1:1">
      <c r="A491">
        <v>489</v>
      </c>
    </row>
    <row r="492" spans="1:1">
      <c r="A492">
        <v>490</v>
      </c>
    </row>
    <row r="493" spans="1:1">
      <c r="A493">
        <v>491</v>
      </c>
    </row>
    <row r="494" spans="1:1">
      <c r="A494">
        <v>492</v>
      </c>
    </row>
    <row r="495" spans="1:1">
      <c r="A495">
        <v>493</v>
      </c>
    </row>
    <row r="496" spans="1:1">
      <c r="A496">
        <v>494</v>
      </c>
    </row>
    <row r="497" spans="1:1">
      <c r="A497">
        <v>495</v>
      </c>
    </row>
    <row r="498" spans="1:1">
      <c r="A498">
        <v>496</v>
      </c>
    </row>
    <row r="499" spans="1:1">
      <c r="A499">
        <v>497</v>
      </c>
    </row>
    <row r="500" spans="1:1">
      <c r="A500">
        <v>498</v>
      </c>
    </row>
    <row r="501" spans="1:1">
      <c r="A501">
        <v>499</v>
      </c>
    </row>
    <row r="502" spans="1:1">
      <c r="A502">
        <v>500</v>
      </c>
    </row>
    <row r="503" spans="1:1">
      <c r="A503">
        <v>501</v>
      </c>
    </row>
    <row r="504" spans="1:1">
      <c r="A504">
        <v>502</v>
      </c>
    </row>
    <row r="505" spans="1:1">
      <c r="A505">
        <v>503</v>
      </c>
    </row>
    <row r="506" spans="1:1">
      <c r="A506">
        <v>504</v>
      </c>
    </row>
    <row r="507" spans="1:1">
      <c r="A507">
        <v>505</v>
      </c>
    </row>
    <row r="508" spans="1:1">
      <c r="A508">
        <v>506</v>
      </c>
    </row>
    <row r="509" spans="1:1">
      <c r="A509">
        <v>507</v>
      </c>
    </row>
    <row r="510" spans="1:1">
      <c r="A510">
        <v>508</v>
      </c>
    </row>
    <row r="511" spans="1:1">
      <c r="A511">
        <v>509</v>
      </c>
    </row>
    <row r="512" spans="1:1">
      <c r="A512">
        <v>510</v>
      </c>
    </row>
    <row r="513" spans="1:1">
      <c r="A513">
        <v>511</v>
      </c>
    </row>
    <row r="514" spans="1:1">
      <c r="A514">
        <v>512</v>
      </c>
    </row>
    <row r="515" spans="1:1">
      <c r="A515">
        <v>513</v>
      </c>
    </row>
    <row r="516" spans="1:1">
      <c r="A516">
        <v>514</v>
      </c>
    </row>
    <row r="517" spans="1:1">
      <c r="A517">
        <v>515</v>
      </c>
    </row>
    <row r="518" spans="1:1">
      <c r="A518">
        <v>516</v>
      </c>
    </row>
    <row r="519" spans="1:1">
      <c r="A519">
        <v>517</v>
      </c>
    </row>
    <row r="520" spans="1:1">
      <c r="A520">
        <v>518</v>
      </c>
    </row>
    <row r="521" spans="1:1">
      <c r="A521">
        <v>519</v>
      </c>
    </row>
    <row r="522" spans="1:1">
      <c r="A522">
        <v>520</v>
      </c>
    </row>
    <row r="523" spans="1:1">
      <c r="A523">
        <v>521</v>
      </c>
    </row>
    <row r="524" spans="1:1">
      <c r="A524">
        <v>522</v>
      </c>
    </row>
    <row r="525" spans="1:1">
      <c r="A525">
        <v>523</v>
      </c>
    </row>
    <row r="526" spans="1:1">
      <c r="A526">
        <v>524</v>
      </c>
    </row>
    <row r="527" spans="1:1">
      <c r="A527">
        <v>525</v>
      </c>
    </row>
    <row r="528" spans="1:1">
      <c r="A528">
        <v>526</v>
      </c>
    </row>
    <row r="529" spans="1:1">
      <c r="A529">
        <v>527</v>
      </c>
    </row>
    <row r="530" spans="1:1">
      <c r="A530">
        <v>528</v>
      </c>
    </row>
    <row r="531" spans="1:1">
      <c r="A531">
        <v>529</v>
      </c>
    </row>
    <row r="532" spans="1:1">
      <c r="A532">
        <v>530</v>
      </c>
    </row>
    <row r="533" spans="1:1">
      <c r="A533">
        <v>531</v>
      </c>
    </row>
    <row r="534" spans="1:1">
      <c r="A534">
        <v>532</v>
      </c>
    </row>
    <row r="535" spans="1:1">
      <c r="A535">
        <v>533</v>
      </c>
    </row>
    <row r="536" spans="1:1">
      <c r="A536">
        <v>534</v>
      </c>
    </row>
    <row r="537" spans="1:1">
      <c r="A537">
        <v>535</v>
      </c>
    </row>
    <row r="538" spans="1:1">
      <c r="A538">
        <v>536</v>
      </c>
    </row>
    <row r="539" spans="1:1">
      <c r="A539">
        <v>537</v>
      </c>
    </row>
    <row r="540" spans="1:1">
      <c r="A540">
        <v>538</v>
      </c>
    </row>
    <row r="541" spans="1:1">
      <c r="A541">
        <v>539</v>
      </c>
    </row>
    <row r="542" spans="1:1">
      <c r="A542">
        <v>540</v>
      </c>
    </row>
    <row r="543" spans="1:1">
      <c r="A543">
        <v>541</v>
      </c>
    </row>
    <row r="544" spans="1:1">
      <c r="A544">
        <v>542</v>
      </c>
    </row>
    <row r="545" spans="1:1">
      <c r="A545">
        <v>543</v>
      </c>
    </row>
    <row r="546" spans="1:1">
      <c r="A546">
        <v>544</v>
      </c>
    </row>
    <row r="547" spans="1:1">
      <c r="A547">
        <v>545</v>
      </c>
    </row>
    <row r="548" spans="1:1">
      <c r="A548">
        <v>546</v>
      </c>
    </row>
    <row r="549" spans="1:1">
      <c r="A549">
        <v>547</v>
      </c>
    </row>
    <row r="550" spans="1:1">
      <c r="A550">
        <v>548</v>
      </c>
    </row>
    <row r="551" spans="1:1">
      <c r="A551">
        <v>549</v>
      </c>
    </row>
    <row r="552" spans="1:1">
      <c r="A552">
        <v>550</v>
      </c>
    </row>
    <row r="553" spans="1:1">
      <c r="A553">
        <v>551</v>
      </c>
    </row>
    <row r="554" spans="1:1">
      <c r="A554">
        <v>552</v>
      </c>
    </row>
    <row r="555" spans="1:1">
      <c r="A555">
        <v>553</v>
      </c>
    </row>
    <row r="556" spans="1:1">
      <c r="A556">
        <v>554</v>
      </c>
    </row>
    <row r="557" spans="1:1">
      <c r="A557">
        <v>555</v>
      </c>
    </row>
    <row r="558" spans="1:1">
      <c r="A558">
        <v>556</v>
      </c>
    </row>
    <row r="559" spans="1:1">
      <c r="A559">
        <v>557</v>
      </c>
    </row>
    <row r="560" spans="1:1">
      <c r="A560">
        <v>558</v>
      </c>
    </row>
    <row r="561" spans="1:1">
      <c r="A561">
        <v>559</v>
      </c>
    </row>
    <row r="562" spans="1:1">
      <c r="A562">
        <v>560</v>
      </c>
    </row>
    <row r="563" spans="1:1">
      <c r="A563">
        <v>561</v>
      </c>
    </row>
    <row r="564" spans="1:1">
      <c r="A564">
        <v>562</v>
      </c>
    </row>
    <row r="565" spans="1:1">
      <c r="A565">
        <v>563</v>
      </c>
    </row>
    <row r="566" spans="1:1">
      <c r="A566">
        <v>564</v>
      </c>
    </row>
    <row r="567" spans="1:1">
      <c r="A567">
        <v>565</v>
      </c>
    </row>
    <row r="568" spans="1:1">
      <c r="A568">
        <v>566</v>
      </c>
    </row>
    <row r="569" spans="1:1">
      <c r="A569">
        <v>567</v>
      </c>
    </row>
    <row r="570" spans="1:1">
      <c r="A570">
        <v>568</v>
      </c>
    </row>
    <row r="571" spans="1:1">
      <c r="A571">
        <v>569</v>
      </c>
    </row>
    <row r="572" spans="1:1">
      <c r="A572">
        <v>570</v>
      </c>
    </row>
    <row r="573" spans="1:1">
      <c r="A573">
        <v>571</v>
      </c>
    </row>
    <row r="574" spans="1:1">
      <c r="A574">
        <v>572</v>
      </c>
    </row>
    <row r="575" spans="1:1">
      <c r="A575">
        <v>573</v>
      </c>
    </row>
    <row r="576" spans="1:1">
      <c r="A576">
        <v>574</v>
      </c>
    </row>
    <row r="577" spans="1:1">
      <c r="A577">
        <v>575</v>
      </c>
    </row>
    <row r="578" spans="1:1">
      <c r="A578">
        <v>576</v>
      </c>
    </row>
    <row r="579" spans="1:1">
      <c r="A579">
        <v>577</v>
      </c>
    </row>
    <row r="580" spans="1:1">
      <c r="A580">
        <v>578</v>
      </c>
    </row>
    <row r="581" spans="1:1">
      <c r="A581">
        <v>579</v>
      </c>
    </row>
    <row r="582" spans="1:1">
      <c r="A582">
        <v>580</v>
      </c>
    </row>
    <row r="583" spans="1:1">
      <c r="A583">
        <v>581</v>
      </c>
    </row>
    <row r="584" spans="1:1">
      <c r="A584">
        <v>582</v>
      </c>
    </row>
    <row r="585" spans="1:1">
      <c r="A585">
        <v>583</v>
      </c>
    </row>
    <row r="586" spans="1:1">
      <c r="A586">
        <v>584</v>
      </c>
    </row>
    <row r="587" spans="1:1">
      <c r="A587">
        <v>585</v>
      </c>
    </row>
    <row r="588" spans="1:1">
      <c r="A588">
        <v>586</v>
      </c>
    </row>
    <row r="589" spans="1:1">
      <c r="A589">
        <v>587</v>
      </c>
    </row>
    <row r="590" spans="1:1">
      <c r="A590">
        <v>588</v>
      </c>
    </row>
    <row r="591" spans="1:1">
      <c r="A591">
        <v>589</v>
      </c>
    </row>
    <row r="592" spans="1:1">
      <c r="A592">
        <v>590</v>
      </c>
    </row>
    <row r="593" spans="1:1">
      <c r="A593">
        <v>591</v>
      </c>
    </row>
    <row r="594" spans="1:1">
      <c r="A594">
        <v>592</v>
      </c>
    </row>
    <row r="595" spans="1:1">
      <c r="A595">
        <v>593</v>
      </c>
    </row>
    <row r="596" spans="1:1">
      <c r="A596">
        <v>594</v>
      </c>
    </row>
    <row r="597" spans="1:1">
      <c r="A597">
        <v>595</v>
      </c>
    </row>
    <row r="598" spans="1:1">
      <c r="A598">
        <v>596</v>
      </c>
    </row>
    <row r="599" spans="1:1">
      <c r="A599">
        <v>597</v>
      </c>
    </row>
    <row r="600" spans="1:1">
      <c r="A600">
        <v>598</v>
      </c>
    </row>
    <row r="601" spans="1:1">
      <c r="A601">
        <v>599</v>
      </c>
    </row>
    <row r="602" spans="1:1">
      <c r="A602">
        <v>600</v>
      </c>
    </row>
    <row r="603" spans="1:1">
      <c r="A603">
        <v>601</v>
      </c>
    </row>
    <row r="604" spans="1:1">
      <c r="A604">
        <v>602</v>
      </c>
    </row>
    <row r="605" spans="1:1">
      <c r="A605">
        <v>603</v>
      </c>
    </row>
    <row r="606" spans="1:1">
      <c r="A606">
        <v>604</v>
      </c>
    </row>
    <row r="607" spans="1:1">
      <c r="A607">
        <v>605</v>
      </c>
    </row>
    <row r="608" spans="1:1">
      <c r="A608">
        <v>606</v>
      </c>
    </row>
    <row r="609" spans="1:1">
      <c r="A609">
        <v>607</v>
      </c>
    </row>
    <row r="610" spans="1:1">
      <c r="A610">
        <v>608</v>
      </c>
    </row>
    <row r="611" spans="1:1">
      <c r="A611">
        <v>609</v>
      </c>
    </row>
    <row r="612" spans="1:1">
      <c r="A612">
        <v>610</v>
      </c>
    </row>
    <row r="613" spans="1:1">
      <c r="A613">
        <v>611</v>
      </c>
    </row>
    <row r="614" spans="1:1">
      <c r="A614">
        <v>612</v>
      </c>
    </row>
    <row r="615" spans="1:1">
      <c r="A615">
        <v>613</v>
      </c>
    </row>
    <row r="616" spans="1:1">
      <c r="A616">
        <v>614</v>
      </c>
    </row>
    <row r="617" spans="1:1">
      <c r="A617">
        <v>615</v>
      </c>
    </row>
    <row r="618" spans="1:1">
      <c r="A618">
        <v>616</v>
      </c>
    </row>
    <row r="619" spans="1:1">
      <c r="A619">
        <v>617</v>
      </c>
    </row>
    <row r="620" spans="1:1">
      <c r="A620">
        <v>618</v>
      </c>
    </row>
    <row r="621" spans="1:1">
      <c r="A621">
        <v>619</v>
      </c>
    </row>
    <row r="622" spans="1:1">
      <c r="A622">
        <v>620</v>
      </c>
    </row>
    <row r="623" spans="1:1">
      <c r="A623">
        <v>621</v>
      </c>
    </row>
    <row r="624" spans="1:1">
      <c r="A624">
        <v>622</v>
      </c>
    </row>
    <row r="625" spans="1:1">
      <c r="A625">
        <v>623</v>
      </c>
    </row>
    <row r="626" spans="1:1">
      <c r="A626">
        <v>624</v>
      </c>
    </row>
    <row r="627" spans="1:1">
      <c r="A627">
        <v>625</v>
      </c>
    </row>
    <row r="628" spans="1:1">
      <c r="A628">
        <v>626</v>
      </c>
    </row>
    <row r="629" spans="1:1">
      <c r="A629">
        <v>627</v>
      </c>
    </row>
    <row r="630" spans="1:1">
      <c r="A630">
        <v>628</v>
      </c>
    </row>
    <row r="631" spans="1:1">
      <c r="A631">
        <v>629</v>
      </c>
    </row>
    <row r="632" spans="1:1">
      <c r="A632">
        <v>630</v>
      </c>
    </row>
    <row r="633" spans="1:1">
      <c r="A633">
        <v>631</v>
      </c>
    </row>
    <row r="634" spans="1:1">
      <c r="A634">
        <v>632</v>
      </c>
    </row>
    <row r="635" spans="1:1">
      <c r="A635">
        <v>633</v>
      </c>
    </row>
    <row r="636" spans="1:1">
      <c r="A636">
        <v>634</v>
      </c>
    </row>
    <row r="637" spans="1:1">
      <c r="A637">
        <v>635</v>
      </c>
    </row>
    <row r="638" spans="1:1">
      <c r="A638">
        <v>636</v>
      </c>
    </row>
    <row r="639" spans="1:1">
      <c r="A639">
        <v>637</v>
      </c>
    </row>
    <row r="640" spans="1:1">
      <c r="A640">
        <v>638</v>
      </c>
    </row>
    <row r="641" spans="1:1">
      <c r="A641">
        <v>639</v>
      </c>
    </row>
    <row r="642" spans="1:1">
      <c r="A642">
        <v>640</v>
      </c>
    </row>
    <row r="643" spans="1:1">
      <c r="A643">
        <v>641</v>
      </c>
    </row>
    <row r="644" spans="1:1">
      <c r="A644">
        <v>642</v>
      </c>
    </row>
    <row r="645" spans="1:1">
      <c r="A645">
        <v>643</v>
      </c>
    </row>
    <row r="646" spans="1:1">
      <c r="A646">
        <v>644</v>
      </c>
    </row>
    <row r="647" spans="1:1">
      <c r="A647">
        <v>645</v>
      </c>
    </row>
    <row r="648" spans="1:1">
      <c r="A648">
        <v>646</v>
      </c>
    </row>
    <row r="649" spans="1:1">
      <c r="A649">
        <v>647</v>
      </c>
    </row>
    <row r="650" spans="1:1">
      <c r="A650">
        <v>648</v>
      </c>
    </row>
    <row r="651" spans="1:1">
      <c r="A651">
        <v>649</v>
      </c>
    </row>
    <row r="652" spans="1:1">
      <c r="A652">
        <v>650</v>
      </c>
    </row>
    <row r="653" spans="1:1">
      <c r="A653">
        <v>651</v>
      </c>
    </row>
    <row r="654" spans="1:1">
      <c r="A654">
        <v>652</v>
      </c>
    </row>
    <row r="655" spans="1:1">
      <c r="A655">
        <v>653</v>
      </c>
    </row>
    <row r="656" spans="1:1">
      <c r="A656">
        <v>654</v>
      </c>
    </row>
    <row r="657" spans="1:1">
      <c r="A657">
        <v>655</v>
      </c>
    </row>
    <row r="658" spans="1:1">
      <c r="A658">
        <v>656</v>
      </c>
    </row>
    <row r="659" spans="1:1">
      <c r="A659">
        <v>657</v>
      </c>
    </row>
    <row r="660" spans="1:1">
      <c r="A660">
        <v>658</v>
      </c>
    </row>
    <row r="661" spans="1:1">
      <c r="A661">
        <v>659</v>
      </c>
    </row>
    <row r="662" spans="1:1">
      <c r="A662">
        <v>660</v>
      </c>
    </row>
    <row r="663" spans="1:1">
      <c r="A663">
        <v>661</v>
      </c>
    </row>
    <row r="664" spans="1:1">
      <c r="A664">
        <v>662</v>
      </c>
    </row>
    <row r="665" spans="1:1">
      <c r="A665">
        <v>663</v>
      </c>
    </row>
    <row r="666" spans="1:1">
      <c r="A666">
        <v>664</v>
      </c>
    </row>
    <row r="667" spans="1:1">
      <c r="A667">
        <v>665</v>
      </c>
    </row>
    <row r="668" spans="1:1">
      <c r="A668">
        <v>666</v>
      </c>
    </row>
    <row r="669" spans="1:1">
      <c r="A669">
        <v>667</v>
      </c>
    </row>
    <row r="670" spans="1:1">
      <c r="A670">
        <v>668</v>
      </c>
    </row>
    <row r="671" spans="1:1">
      <c r="A671">
        <v>669</v>
      </c>
    </row>
    <row r="672" spans="1:1">
      <c r="A672">
        <v>670</v>
      </c>
    </row>
    <row r="673" spans="1:1">
      <c r="A673">
        <v>671</v>
      </c>
    </row>
    <row r="674" spans="1:1">
      <c r="A674">
        <v>672</v>
      </c>
    </row>
    <row r="675" spans="1:1">
      <c r="A675">
        <v>673</v>
      </c>
    </row>
    <row r="676" spans="1:1">
      <c r="A676">
        <v>674</v>
      </c>
    </row>
    <row r="677" spans="1:1">
      <c r="A677">
        <v>675</v>
      </c>
    </row>
    <row r="678" spans="1:1">
      <c r="A678">
        <v>676</v>
      </c>
    </row>
    <row r="679" spans="1:1">
      <c r="A679">
        <v>677</v>
      </c>
    </row>
    <row r="680" spans="1:1">
      <c r="A680">
        <v>678</v>
      </c>
    </row>
    <row r="681" spans="1:1">
      <c r="A681">
        <v>679</v>
      </c>
    </row>
    <row r="682" spans="1:1">
      <c r="A682">
        <v>680</v>
      </c>
    </row>
    <row r="683" spans="1:1">
      <c r="A683">
        <v>681</v>
      </c>
    </row>
    <row r="684" spans="1:1">
      <c r="A684">
        <v>682</v>
      </c>
    </row>
    <row r="685" spans="1:1">
      <c r="A685">
        <v>683</v>
      </c>
    </row>
    <row r="686" spans="1:1">
      <c r="A686">
        <v>684</v>
      </c>
    </row>
    <row r="687" spans="1:1">
      <c r="A687">
        <v>685</v>
      </c>
    </row>
    <row r="688" spans="1:1">
      <c r="A688">
        <v>686</v>
      </c>
    </row>
    <row r="689" spans="1:1">
      <c r="A689">
        <v>687</v>
      </c>
    </row>
    <row r="690" spans="1:1">
      <c r="A690">
        <v>688</v>
      </c>
    </row>
    <row r="691" spans="1:1">
      <c r="A691">
        <v>689</v>
      </c>
    </row>
    <row r="692" spans="1:1">
      <c r="A692">
        <v>690</v>
      </c>
    </row>
    <row r="693" spans="1:1">
      <c r="A693">
        <v>691</v>
      </c>
    </row>
    <row r="694" spans="1:1">
      <c r="A694">
        <v>692</v>
      </c>
    </row>
    <row r="695" spans="1:1">
      <c r="A695">
        <v>693</v>
      </c>
    </row>
    <row r="696" spans="1:1">
      <c r="A696">
        <v>694</v>
      </c>
    </row>
    <row r="697" spans="1:1">
      <c r="A697">
        <v>695</v>
      </c>
    </row>
    <row r="698" spans="1:1">
      <c r="A698">
        <v>696</v>
      </c>
    </row>
    <row r="699" spans="1:1">
      <c r="A699">
        <v>697</v>
      </c>
    </row>
    <row r="700" spans="1:1">
      <c r="A700">
        <v>698</v>
      </c>
    </row>
    <row r="701" spans="1:1">
      <c r="A701">
        <v>699</v>
      </c>
    </row>
    <row r="702" spans="1:1">
      <c r="A702">
        <v>700</v>
      </c>
    </row>
    <row r="703" spans="1:1">
      <c r="A703">
        <v>701</v>
      </c>
    </row>
    <row r="704" spans="1:1">
      <c r="A704">
        <v>702</v>
      </c>
    </row>
    <row r="705" spans="1:1">
      <c r="A705">
        <v>703</v>
      </c>
    </row>
    <row r="706" spans="1:1">
      <c r="A706">
        <v>704</v>
      </c>
    </row>
    <row r="707" spans="1:1">
      <c r="A707">
        <v>705</v>
      </c>
    </row>
    <row r="708" spans="1:1">
      <c r="A708">
        <v>706</v>
      </c>
    </row>
    <row r="709" spans="1:1">
      <c r="A709">
        <v>707</v>
      </c>
    </row>
    <row r="710" spans="1:1">
      <c r="A710">
        <v>708</v>
      </c>
    </row>
    <row r="711" spans="1:1">
      <c r="A711">
        <v>709</v>
      </c>
    </row>
    <row r="712" spans="1:1">
      <c r="A712">
        <v>710</v>
      </c>
    </row>
    <row r="713" spans="1:1">
      <c r="A713">
        <v>711</v>
      </c>
    </row>
    <row r="714" spans="1:1">
      <c r="A714">
        <v>712</v>
      </c>
    </row>
    <row r="715" spans="1:1">
      <c r="A715">
        <v>713</v>
      </c>
    </row>
    <row r="716" spans="1:1">
      <c r="A716">
        <v>714</v>
      </c>
    </row>
    <row r="717" spans="1:1">
      <c r="A717">
        <v>715</v>
      </c>
    </row>
    <row r="718" spans="1:1">
      <c r="A718">
        <v>716</v>
      </c>
    </row>
    <row r="719" spans="1:1">
      <c r="A719">
        <v>717</v>
      </c>
    </row>
    <row r="720" spans="1:1">
      <c r="A720">
        <v>718</v>
      </c>
    </row>
    <row r="721" spans="1:1">
      <c r="A721">
        <v>719</v>
      </c>
    </row>
    <row r="722" spans="1:1">
      <c r="A722">
        <v>720</v>
      </c>
    </row>
    <row r="723" spans="1:1">
      <c r="A723">
        <v>721</v>
      </c>
    </row>
    <row r="724" spans="1:1">
      <c r="A724">
        <v>722</v>
      </c>
    </row>
    <row r="725" spans="1:1">
      <c r="A725">
        <v>723</v>
      </c>
    </row>
    <row r="726" spans="1:1">
      <c r="A726">
        <v>724</v>
      </c>
    </row>
    <row r="727" spans="1:1">
      <c r="A727">
        <v>725</v>
      </c>
    </row>
    <row r="728" spans="1:1">
      <c r="A728">
        <v>726</v>
      </c>
    </row>
    <row r="729" spans="1:1">
      <c r="A729">
        <v>727</v>
      </c>
    </row>
    <row r="730" spans="1:1">
      <c r="A730">
        <v>728</v>
      </c>
    </row>
    <row r="731" spans="1:1">
      <c r="A731">
        <v>729</v>
      </c>
    </row>
    <row r="732" spans="1:1">
      <c r="A732">
        <v>730</v>
      </c>
    </row>
    <row r="733" spans="1:1">
      <c r="A733">
        <v>731</v>
      </c>
    </row>
    <row r="734" spans="1:1">
      <c r="A734">
        <v>732</v>
      </c>
    </row>
    <row r="735" spans="1:1">
      <c r="A735">
        <v>733</v>
      </c>
    </row>
    <row r="736" spans="1:1">
      <c r="A736">
        <v>734</v>
      </c>
    </row>
    <row r="737" spans="1:1">
      <c r="A737">
        <v>735</v>
      </c>
    </row>
    <row r="738" spans="1:1">
      <c r="A738">
        <v>736</v>
      </c>
    </row>
    <row r="739" spans="1:1">
      <c r="A739">
        <v>737</v>
      </c>
    </row>
    <row r="740" spans="1:1">
      <c r="A740">
        <v>738</v>
      </c>
    </row>
    <row r="741" spans="1:1">
      <c r="A741">
        <v>739</v>
      </c>
    </row>
    <row r="742" spans="1:1">
      <c r="A742">
        <v>740</v>
      </c>
    </row>
    <row r="743" spans="1:1">
      <c r="A743">
        <v>741</v>
      </c>
    </row>
    <row r="744" spans="1:1">
      <c r="A744">
        <v>742</v>
      </c>
    </row>
    <row r="745" spans="1:1">
      <c r="A745">
        <v>743</v>
      </c>
    </row>
    <row r="746" spans="1:1">
      <c r="A746">
        <v>744</v>
      </c>
    </row>
    <row r="747" spans="1:1">
      <c r="A747">
        <v>745</v>
      </c>
    </row>
    <row r="748" spans="1:1">
      <c r="A748">
        <v>746</v>
      </c>
    </row>
    <row r="749" spans="1:1">
      <c r="A749">
        <v>747</v>
      </c>
    </row>
    <row r="750" spans="1:1">
      <c r="A750">
        <v>748</v>
      </c>
    </row>
    <row r="751" spans="1:1">
      <c r="A751">
        <v>749</v>
      </c>
    </row>
    <row r="752" spans="1:1">
      <c r="A752">
        <v>750</v>
      </c>
    </row>
    <row r="753" spans="1:1">
      <c r="A753">
        <v>751</v>
      </c>
    </row>
    <row r="754" spans="1:1">
      <c r="A754">
        <v>752</v>
      </c>
    </row>
    <row r="755" spans="1:1">
      <c r="A755">
        <v>753</v>
      </c>
    </row>
    <row r="756" spans="1:1">
      <c r="A756">
        <v>754</v>
      </c>
    </row>
    <row r="757" spans="1:1">
      <c r="A757">
        <v>755</v>
      </c>
    </row>
    <row r="758" spans="1:1">
      <c r="A758">
        <v>756</v>
      </c>
    </row>
    <row r="759" spans="1:1">
      <c r="A759">
        <v>757</v>
      </c>
    </row>
    <row r="760" spans="1:1">
      <c r="A760">
        <v>758</v>
      </c>
    </row>
    <row r="761" spans="1:1">
      <c r="A761">
        <v>759</v>
      </c>
    </row>
    <row r="762" spans="1:1">
      <c r="A762">
        <v>760</v>
      </c>
    </row>
    <row r="763" spans="1:1">
      <c r="A763">
        <v>761</v>
      </c>
    </row>
    <row r="764" spans="1:1">
      <c r="A764">
        <v>762</v>
      </c>
    </row>
    <row r="765" spans="1:1">
      <c r="A765">
        <v>763</v>
      </c>
    </row>
    <row r="766" spans="1:1">
      <c r="A766">
        <v>764</v>
      </c>
    </row>
    <row r="767" spans="1:1">
      <c r="A767">
        <v>765</v>
      </c>
    </row>
    <row r="768" spans="1:1">
      <c r="A768">
        <v>766</v>
      </c>
    </row>
    <row r="769" spans="1:1">
      <c r="A769">
        <v>767</v>
      </c>
    </row>
    <row r="770" spans="1:1">
      <c r="A770">
        <v>768</v>
      </c>
    </row>
    <row r="771" spans="1:1">
      <c r="A771">
        <v>769</v>
      </c>
    </row>
    <row r="772" spans="1:1">
      <c r="A772">
        <v>770</v>
      </c>
    </row>
    <row r="773" spans="1:1">
      <c r="A773">
        <v>771</v>
      </c>
    </row>
    <row r="774" spans="1:1">
      <c r="A774">
        <v>772</v>
      </c>
    </row>
    <row r="775" spans="1:1">
      <c r="A775">
        <v>773</v>
      </c>
    </row>
    <row r="776" spans="1:1">
      <c r="A776">
        <v>774</v>
      </c>
    </row>
    <row r="777" spans="1:1">
      <c r="A777">
        <v>775</v>
      </c>
    </row>
    <row r="778" spans="1:1">
      <c r="A778">
        <v>776</v>
      </c>
    </row>
    <row r="779" spans="1:1">
      <c r="A779">
        <v>777</v>
      </c>
    </row>
    <row r="780" spans="1:1">
      <c r="A780">
        <v>778</v>
      </c>
    </row>
    <row r="781" spans="1:1">
      <c r="A781">
        <v>779</v>
      </c>
    </row>
    <row r="782" spans="1:1">
      <c r="A782">
        <v>780</v>
      </c>
    </row>
    <row r="783" spans="1:1">
      <c r="A783">
        <v>781</v>
      </c>
    </row>
    <row r="784" spans="1:1">
      <c r="A784">
        <v>782</v>
      </c>
    </row>
    <row r="785" spans="1:1">
      <c r="A785">
        <v>783</v>
      </c>
    </row>
    <row r="786" spans="1:1">
      <c r="A786">
        <v>784</v>
      </c>
    </row>
    <row r="787" spans="1:1">
      <c r="A787">
        <v>785</v>
      </c>
    </row>
    <row r="788" spans="1:1">
      <c r="A788">
        <v>786</v>
      </c>
    </row>
    <row r="789" spans="1:1">
      <c r="A789">
        <v>787</v>
      </c>
    </row>
    <row r="790" spans="1:1">
      <c r="A790">
        <v>788</v>
      </c>
    </row>
    <row r="791" spans="1:1">
      <c r="A791">
        <v>789</v>
      </c>
    </row>
    <row r="792" spans="1:1">
      <c r="A792">
        <v>790</v>
      </c>
    </row>
    <row r="793" spans="1:1">
      <c r="A793">
        <v>791</v>
      </c>
    </row>
    <row r="794" spans="1:1">
      <c r="A794">
        <v>792</v>
      </c>
    </row>
    <row r="795" spans="1:1">
      <c r="A795">
        <v>793</v>
      </c>
    </row>
    <row r="796" spans="1:1">
      <c r="A796">
        <v>794</v>
      </c>
    </row>
    <row r="797" spans="1:1">
      <c r="A797">
        <v>795</v>
      </c>
    </row>
    <row r="798" spans="1:1">
      <c r="A798">
        <v>796</v>
      </c>
    </row>
    <row r="799" spans="1:1">
      <c r="A799">
        <v>797</v>
      </c>
    </row>
    <row r="800" spans="1:1">
      <c r="A800">
        <v>798</v>
      </c>
    </row>
    <row r="801" spans="1:1">
      <c r="A801">
        <v>799</v>
      </c>
    </row>
    <row r="802" spans="1:1">
      <c r="A802">
        <v>800</v>
      </c>
    </row>
    <row r="803" spans="1:1">
      <c r="A803">
        <v>801</v>
      </c>
    </row>
    <row r="804" spans="1:1">
      <c r="A804">
        <v>802</v>
      </c>
    </row>
    <row r="805" spans="1:1">
      <c r="A805">
        <v>803</v>
      </c>
    </row>
    <row r="806" spans="1:1">
      <c r="A806">
        <v>804</v>
      </c>
    </row>
    <row r="807" spans="1:1">
      <c r="A807">
        <v>805</v>
      </c>
    </row>
    <row r="808" spans="1:1">
      <c r="A808">
        <v>806</v>
      </c>
    </row>
    <row r="809" spans="1:1">
      <c r="A809">
        <v>807</v>
      </c>
    </row>
    <row r="810" spans="1:1">
      <c r="A810">
        <v>808</v>
      </c>
    </row>
    <row r="811" spans="1:1">
      <c r="A811">
        <v>809</v>
      </c>
    </row>
    <row r="812" spans="1:1">
      <c r="A812">
        <v>810</v>
      </c>
    </row>
    <row r="813" spans="1:1">
      <c r="A813">
        <v>811</v>
      </c>
    </row>
    <row r="814" spans="1:1">
      <c r="A814">
        <v>812</v>
      </c>
    </row>
    <row r="815" spans="1:1">
      <c r="A815">
        <v>813</v>
      </c>
    </row>
    <row r="816" spans="1:1">
      <c r="A816">
        <v>814</v>
      </c>
    </row>
    <row r="817" spans="1:1">
      <c r="A817">
        <v>815</v>
      </c>
    </row>
    <row r="818" spans="1:1">
      <c r="A818">
        <v>816</v>
      </c>
    </row>
    <row r="819" spans="1:1">
      <c r="A819">
        <v>817</v>
      </c>
    </row>
    <row r="820" spans="1:1">
      <c r="A820">
        <v>818</v>
      </c>
    </row>
    <row r="821" spans="1:1">
      <c r="A821">
        <v>819</v>
      </c>
    </row>
    <row r="822" spans="1:1">
      <c r="A822">
        <v>820</v>
      </c>
    </row>
    <row r="823" spans="1:1">
      <c r="A823">
        <v>821</v>
      </c>
    </row>
    <row r="824" spans="1:1">
      <c r="A824">
        <v>822</v>
      </c>
    </row>
    <row r="825" spans="1:1">
      <c r="A825">
        <v>823</v>
      </c>
    </row>
    <row r="826" spans="1:1">
      <c r="A826">
        <v>824</v>
      </c>
    </row>
    <row r="827" spans="1:1">
      <c r="A827">
        <v>825</v>
      </c>
    </row>
    <row r="828" spans="1:1">
      <c r="A828">
        <v>826</v>
      </c>
    </row>
    <row r="829" spans="1:1">
      <c r="A829">
        <v>827</v>
      </c>
    </row>
    <row r="830" spans="1:1">
      <c r="A830">
        <v>828</v>
      </c>
    </row>
    <row r="831" spans="1:1">
      <c r="A831">
        <v>829</v>
      </c>
    </row>
    <row r="832" spans="1:1">
      <c r="A832">
        <v>830</v>
      </c>
    </row>
    <row r="833" spans="1:1">
      <c r="A833">
        <v>831</v>
      </c>
    </row>
    <row r="834" spans="1:1">
      <c r="A834">
        <v>832</v>
      </c>
    </row>
    <row r="835" spans="1:1">
      <c r="A835">
        <v>833</v>
      </c>
    </row>
    <row r="836" spans="1:1">
      <c r="A836">
        <v>834</v>
      </c>
    </row>
    <row r="837" spans="1:1">
      <c r="A837">
        <v>835</v>
      </c>
    </row>
    <row r="838" spans="1:1">
      <c r="A838">
        <v>836</v>
      </c>
    </row>
    <row r="839" spans="1:1">
      <c r="A839">
        <v>837</v>
      </c>
    </row>
    <row r="840" spans="1:1">
      <c r="A840">
        <v>838</v>
      </c>
    </row>
    <row r="841" spans="1:1">
      <c r="A841">
        <v>839</v>
      </c>
    </row>
    <row r="842" spans="1:1">
      <c r="A842">
        <v>840</v>
      </c>
    </row>
    <row r="843" spans="1:1">
      <c r="A843">
        <v>841</v>
      </c>
    </row>
    <row r="844" spans="1:1">
      <c r="A844">
        <v>842</v>
      </c>
    </row>
    <row r="845" spans="1:1">
      <c r="A845">
        <v>843</v>
      </c>
    </row>
    <row r="846" spans="1:1">
      <c r="A846">
        <v>844</v>
      </c>
    </row>
    <row r="847" spans="1:1">
      <c r="A847">
        <v>845</v>
      </c>
    </row>
    <row r="848" spans="1:1">
      <c r="A848">
        <v>846</v>
      </c>
    </row>
    <row r="849" spans="1:1">
      <c r="A849">
        <v>847</v>
      </c>
    </row>
    <row r="850" spans="1:1">
      <c r="A850">
        <v>848</v>
      </c>
    </row>
    <row r="851" spans="1:1">
      <c r="A851">
        <v>849</v>
      </c>
    </row>
    <row r="852" spans="1:1">
      <c r="A852">
        <v>850</v>
      </c>
    </row>
    <row r="853" spans="1:1">
      <c r="A853">
        <v>851</v>
      </c>
    </row>
    <row r="854" spans="1:1">
      <c r="A854">
        <v>852</v>
      </c>
    </row>
    <row r="855" spans="1:1">
      <c r="A855">
        <v>853</v>
      </c>
    </row>
    <row r="856" spans="1:1">
      <c r="A856">
        <v>854</v>
      </c>
    </row>
    <row r="857" spans="1:1">
      <c r="A857">
        <v>855</v>
      </c>
    </row>
    <row r="858" spans="1:1">
      <c r="A858">
        <v>856</v>
      </c>
    </row>
    <row r="859" spans="1:1">
      <c r="A859">
        <v>857</v>
      </c>
    </row>
    <row r="860" spans="1:1">
      <c r="A860">
        <v>858</v>
      </c>
    </row>
    <row r="861" spans="1:1">
      <c r="A861">
        <v>859</v>
      </c>
    </row>
    <row r="862" spans="1:1">
      <c r="A862">
        <v>860</v>
      </c>
    </row>
    <row r="863" spans="1:1">
      <c r="A863">
        <v>861</v>
      </c>
    </row>
    <row r="864" spans="1:1">
      <c r="A864">
        <v>862</v>
      </c>
    </row>
    <row r="865" spans="1:1">
      <c r="A865">
        <v>863</v>
      </c>
    </row>
    <row r="866" spans="1:1">
      <c r="A866">
        <v>864</v>
      </c>
    </row>
    <row r="867" spans="1:1">
      <c r="A867">
        <v>865</v>
      </c>
    </row>
    <row r="868" spans="1:1">
      <c r="A868">
        <v>866</v>
      </c>
    </row>
    <row r="869" spans="1:1">
      <c r="A869">
        <v>867</v>
      </c>
    </row>
    <row r="870" spans="1:1">
      <c r="A870">
        <v>868</v>
      </c>
    </row>
    <row r="871" spans="1:1">
      <c r="A871">
        <v>869</v>
      </c>
    </row>
    <row r="872" spans="1:1">
      <c r="A872">
        <v>870</v>
      </c>
    </row>
    <row r="873" spans="1:1">
      <c r="A873">
        <v>871</v>
      </c>
    </row>
    <row r="874" spans="1:1">
      <c r="A874">
        <v>872</v>
      </c>
    </row>
    <row r="875" spans="1:1">
      <c r="A875">
        <v>873</v>
      </c>
    </row>
    <row r="876" spans="1:1">
      <c r="A876">
        <v>874</v>
      </c>
    </row>
    <row r="877" spans="1:1">
      <c r="A877">
        <v>875</v>
      </c>
    </row>
    <row r="878" spans="1:1">
      <c r="A878">
        <v>876</v>
      </c>
    </row>
    <row r="879" spans="1:1">
      <c r="A879">
        <v>877</v>
      </c>
    </row>
    <row r="880" spans="1:1">
      <c r="A880">
        <v>878</v>
      </c>
    </row>
    <row r="881" spans="1:1">
      <c r="A881">
        <v>879</v>
      </c>
    </row>
    <row r="882" spans="1:1">
      <c r="A882">
        <v>880</v>
      </c>
    </row>
    <row r="883" spans="1:1">
      <c r="A883">
        <v>881</v>
      </c>
    </row>
    <row r="884" spans="1:1">
      <c r="A884">
        <v>882</v>
      </c>
    </row>
    <row r="885" spans="1:1">
      <c r="A885">
        <v>883</v>
      </c>
    </row>
    <row r="886" spans="1:1">
      <c r="A886">
        <v>884</v>
      </c>
    </row>
    <row r="887" spans="1:1">
      <c r="A887">
        <v>885</v>
      </c>
    </row>
    <row r="888" spans="1:1">
      <c r="A888">
        <v>886</v>
      </c>
    </row>
    <row r="889" spans="1:1">
      <c r="A889">
        <v>887</v>
      </c>
    </row>
    <row r="890" spans="1:1">
      <c r="A890">
        <v>888</v>
      </c>
    </row>
    <row r="891" spans="1:1">
      <c r="A891">
        <v>889</v>
      </c>
    </row>
    <row r="892" spans="1:1">
      <c r="A892">
        <v>890</v>
      </c>
    </row>
    <row r="893" spans="1:1">
      <c r="A893">
        <v>891</v>
      </c>
    </row>
    <row r="894" spans="1:1">
      <c r="A894">
        <v>892</v>
      </c>
    </row>
    <row r="895" spans="1:1">
      <c r="A895">
        <v>893</v>
      </c>
    </row>
    <row r="896" spans="1:1">
      <c r="A896">
        <v>894</v>
      </c>
    </row>
    <row r="897" spans="1:1">
      <c r="A897">
        <v>895</v>
      </c>
    </row>
    <row r="898" spans="1:1">
      <c r="A898">
        <v>896</v>
      </c>
    </row>
    <row r="899" spans="1:1">
      <c r="A899">
        <v>897</v>
      </c>
    </row>
    <row r="900" spans="1:1">
      <c r="A900">
        <v>898</v>
      </c>
    </row>
    <row r="901" spans="1:1">
      <c r="A901">
        <v>899</v>
      </c>
    </row>
    <row r="902" spans="1:1">
      <c r="A902">
        <v>900</v>
      </c>
    </row>
    <row r="903" spans="1:1">
      <c r="A903">
        <v>901</v>
      </c>
    </row>
    <row r="904" spans="1:1">
      <c r="A904">
        <v>902</v>
      </c>
    </row>
    <row r="905" spans="1:1">
      <c r="A905">
        <v>903</v>
      </c>
    </row>
    <row r="906" spans="1:1">
      <c r="A906">
        <v>904</v>
      </c>
    </row>
    <row r="907" spans="1:1">
      <c r="A907">
        <v>905</v>
      </c>
    </row>
    <row r="908" spans="1:1">
      <c r="A908">
        <v>906</v>
      </c>
    </row>
    <row r="909" spans="1:1">
      <c r="A909">
        <v>907</v>
      </c>
    </row>
    <row r="910" spans="1:1">
      <c r="A910">
        <v>908</v>
      </c>
    </row>
    <row r="911" spans="1:1">
      <c r="A911">
        <v>909</v>
      </c>
    </row>
    <row r="912" spans="1:1">
      <c r="A912">
        <v>910</v>
      </c>
    </row>
    <row r="913" spans="1:1">
      <c r="A913">
        <v>911</v>
      </c>
    </row>
    <row r="914" spans="1:1">
      <c r="A914">
        <v>912</v>
      </c>
    </row>
    <row r="915" spans="1:1">
      <c r="A915">
        <v>913</v>
      </c>
    </row>
    <row r="916" spans="1:1">
      <c r="A916">
        <v>914</v>
      </c>
    </row>
    <row r="917" spans="1:1">
      <c r="A917">
        <v>915</v>
      </c>
    </row>
    <row r="918" spans="1:1">
      <c r="A918">
        <v>916</v>
      </c>
    </row>
    <row r="919" spans="1:1">
      <c r="A919">
        <v>917</v>
      </c>
    </row>
    <row r="920" spans="1:1">
      <c r="A920">
        <v>918</v>
      </c>
    </row>
    <row r="921" spans="1:1">
      <c r="A921">
        <v>919</v>
      </c>
    </row>
    <row r="922" spans="1:1">
      <c r="A922">
        <v>920</v>
      </c>
    </row>
    <row r="923" spans="1:1">
      <c r="A923">
        <v>921</v>
      </c>
    </row>
    <row r="924" spans="1:1">
      <c r="A924">
        <v>922</v>
      </c>
    </row>
    <row r="925" spans="1:1">
      <c r="A925">
        <v>923</v>
      </c>
    </row>
    <row r="926" spans="1:1">
      <c r="A926">
        <v>924</v>
      </c>
    </row>
    <row r="927" spans="1:1">
      <c r="A927">
        <v>925</v>
      </c>
    </row>
    <row r="928" spans="1:1">
      <c r="A928">
        <v>926</v>
      </c>
    </row>
    <row r="929" spans="1:1">
      <c r="A929">
        <v>927</v>
      </c>
    </row>
    <row r="930" spans="1:1">
      <c r="A930">
        <v>928</v>
      </c>
    </row>
    <row r="931" spans="1:1">
      <c r="A931">
        <v>929</v>
      </c>
    </row>
    <row r="932" spans="1:1">
      <c r="A932">
        <v>930</v>
      </c>
    </row>
    <row r="933" spans="1:1">
      <c r="A933">
        <v>931</v>
      </c>
    </row>
    <row r="934" spans="1:1">
      <c r="A934">
        <v>932</v>
      </c>
    </row>
    <row r="935" spans="1:1">
      <c r="A935">
        <v>933</v>
      </c>
    </row>
    <row r="936" spans="1:1">
      <c r="A936">
        <v>934</v>
      </c>
    </row>
    <row r="937" spans="1:1">
      <c r="A937">
        <v>935</v>
      </c>
    </row>
    <row r="938" spans="1:1">
      <c r="A938">
        <v>936</v>
      </c>
    </row>
    <row r="939" spans="1:1">
      <c r="A939">
        <v>937</v>
      </c>
    </row>
    <row r="940" spans="1:1">
      <c r="A940">
        <v>938</v>
      </c>
    </row>
    <row r="941" spans="1:1">
      <c r="A941">
        <v>939</v>
      </c>
    </row>
    <row r="942" spans="1:1">
      <c r="A942">
        <v>940</v>
      </c>
    </row>
    <row r="943" spans="1:1">
      <c r="A943">
        <v>941</v>
      </c>
    </row>
    <row r="944" spans="1:1">
      <c r="A944">
        <v>942</v>
      </c>
    </row>
    <row r="945" spans="1:1">
      <c r="A945">
        <v>943</v>
      </c>
    </row>
    <row r="946" spans="1:1">
      <c r="A946">
        <v>944</v>
      </c>
    </row>
    <row r="947" spans="1:1">
      <c r="A947">
        <v>945</v>
      </c>
    </row>
    <row r="948" spans="1:1">
      <c r="A948">
        <v>946</v>
      </c>
    </row>
    <row r="949" spans="1:1">
      <c r="A949">
        <v>947</v>
      </c>
    </row>
    <row r="950" spans="1:1">
      <c r="A950">
        <v>948</v>
      </c>
    </row>
    <row r="951" spans="1:1">
      <c r="A951">
        <v>949</v>
      </c>
    </row>
    <row r="952" spans="1:1">
      <c r="A952">
        <v>950</v>
      </c>
    </row>
    <row r="953" spans="1:1">
      <c r="A953">
        <v>951</v>
      </c>
    </row>
    <row r="954" spans="1:1">
      <c r="A954">
        <v>952</v>
      </c>
    </row>
    <row r="955" spans="1:1">
      <c r="A955">
        <v>953</v>
      </c>
    </row>
    <row r="956" spans="1:1">
      <c r="A956">
        <v>954</v>
      </c>
    </row>
    <row r="957" spans="1:1">
      <c r="A957">
        <v>955</v>
      </c>
    </row>
    <row r="958" spans="1:1">
      <c r="A958">
        <v>956</v>
      </c>
    </row>
    <row r="959" spans="1:1">
      <c r="A959">
        <v>957</v>
      </c>
    </row>
    <row r="960" spans="1:1">
      <c r="A960">
        <v>958</v>
      </c>
    </row>
    <row r="961" spans="1:1">
      <c r="A961">
        <v>959</v>
      </c>
    </row>
    <row r="962" spans="1:1">
      <c r="A962">
        <v>960</v>
      </c>
    </row>
    <row r="963" spans="1:1">
      <c r="A963">
        <v>961</v>
      </c>
    </row>
    <row r="964" spans="1:1">
      <c r="A964">
        <v>962</v>
      </c>
    </row>
    <row r="965" spans="1:1">
      <c r="A965">
        <v>963</v>
      </c>
    </row>
    <row r="966" spans="1:1">
      <c r="A966">
        <v>964</v>
      </c>
    </row>
    <row r="967" spans="1:1">
      <c r="A967">
        <v>965</v>
      </c>
    </row>
    <row r="968" spans="1:1">
      <c r="A968">
        <v>966</v>
      </c>
    </row>
    <row r="969" spans="1:1">
      <c r="A969">
        <v>967</v>
      </c>
    </row>
    <row r="970" spans="1:1">
      <c r="A970">
        <v>968</v>
      </c>
    </row>
    <row r="971" spans="1:1">
      <c r="A971">
        <v>969</v>
      </c>
    </row>
    <row r="972" spans="1:1">
      <c r="A972">
        <v>970</v>
      </c>
    </row>
    <row r="973" spans="1:1">
      <c r="A973">
        <v>971</v>
      </c>
    </row>
    <row r="974" spans="1:1">
      <c r="A974">
        <v>972</v>
      </c>
    </row>
    <row r="975" spans="1:1">
      <c r="A975">
        <v>973</v>
      </c>
    </row>
    <row r="976" spans="1:1">
      <c r="A976">
        <v>974</v>
      </c>
    </row>
    <row r="977" spans="1:1">
      <c r="A977">
        <v>975</v>
      </c>
    </row>
    <row r="978" spans="1:1">
      <c r="A978">
        <v>976</v>
      </c>
    </row>
    <row r="979" spans="1:1">
      <c r="A979">
        <v>977</v>
      </c>
    </row>
    <row r="980" spans="1:1">
      <c r="A980">
        <v>978</v>
      </c>
    </row>
    <row r="981" spans="1:1">
      <c r="A981">
        <v>979</v>
      </c>
    </row>
    <row r="982" spans="1:1">
      <c r="A982">
        <v>980</v>
      </c>
    </row>
    <row r="983" spans="1:1">
      <c r="A983">
        <v>981</v>
      </c>
    </row>
    <row r="984" spans="1:1">
      <c r="A984">
        <v>982</v>
      </c>
    </row>
    <row r="985" spans="1:1">
      <c r="A985">
        <v>983</v>
      </c>
    </row>
    <row r="986" spans="1:1">
      <c r="A986">
        <v>984</v>
      </c>
    </row>
    <row r="987" spans="1:1">
      <c r="A987">
        <v>985</v>
      </c>
    </row>
    <row r="988" spans="1:1">
      <c r="A988">
        <v>986</v>
      </c>
    </row>
    <row r="989" spans="1:1">
      <c r="A989">
        <v>987</v>
      </c>
    </row>
    <row r="990" spans="1:1">
      <c r="A990">
        <v>988</v>
      </c>
    </row>
    <row r="991" spans="1:1">
      <c r="A991">
        <v>989</v>
      </c>
    </row>
    <row r="992" spans="1:1">
      <c r="A992">
        <v>990</v>
      </c>
    </row>
    <row r="993" spans="1:1">
      <c r="A993">
        <v>991</v>
      </c>
    </row>
    <row r="994" spans="1:1">
      <c r="A994">
        <v>992</v>
      </c>
    </row>
    <row r="995" spans="1:1">
      <c r="A995">
        <v>993</v>
      </c>
    </row>
    <row r="996" spans="1:1">
      <c r="A996">
        <v>994</v>
      </c>
    </row>
    <row r="997" spans="1:1">
      <c r="A997">
        <v>995</v>
      </c>
    </row>
    <row r="998" spans="1:1">
      <c r="A998">
        <v>996</v>
      </c>
    </row>
    <row r="999" spans="1:1">
      <c r="A999">
        <v>997</v>
      </c>
    </row>
    <row r="1000" spans="1:1">
      <c r="A1000">
        <v>998</v>
      </c>
    </row>
    <row r="1001" spans="1:1">
      <c r="A1001">
        <v>999</v>
      </c>
    </row>
    <row r="1002" spans="1:1">
      <c r="A1002">
        <v>1000</v>
      </c>
    </row>
    <row r="1003" spans="1:1">
      <c r="A1003">
        <v>1001</v>
      </c>
    </row>
    <row r="1004" spans="1:1">
      <c r="A1004">
        <v>1002</v>
      </c>
    </row>
    <row r="1005" spans="1:1">
      <c r="A1005">
        <v>1003</v>
      </c>
    </row>
    <row r="1006" spans="1:1">
      <c r="A1006">
        <v>1004</v>
      </c>
    </row>
    <row r="1007" spans="1:1">
      <c r="A1007">
        <v>1005</v>
      </c>
    </row>
    <row r="1008" spans="1:1">
      <c r="A1008">
        <v>1006</v>
      </c>
    </row>
    <row r="1009" spans="1:1">
      <c r="A1009">
        <v>1007</v>
      </c>
    </row>
    <row r="1010" spans="1:1">
      <c r="A1010">
        <v>1008</v>
      </c>
    </row>
    <row r="1011" spans="1:1">
      <c r="A1011">
        <v>1009</v>
      </c>
    </row>
    <row r="1012" spans="1:1">
      <c r="A1012">
        <v>1010</v>
      </c>
    </row>
    <row r="1013" spans="1:1">
      <c r="A1013">
        <v>1011</v>
      </c>
    </row>
    <row r="1014" spans="1:1">
      <c r="A1014">
        <v>1012</v>
      </c>
    </row>
    <row r="1015" spans="1:1">
      <c r="A1015">
        <v>1013</v>
      </c>
    </row>
    <row r="1016" spans="1:1">
      <c r="A1016">
        <v>1014</v>
      </c>
    </row>
    <row r="1017" spans="1:1">
      <c r="A1017">
        <v>1015</v>
      </c>
    </row>
    <row r="1018" spans="1:1">
      <c r="A1018">
        <v>1016</v>
      </c>
    </row>
    <row r="1019" spans="1:1">
      <c r="A1019">
        <v>1017</v>
      </c>
    </row>
    <row r="1020" spans="1:1">
      <c r="A1020">
        <v>1018</v>
      </c>
    </row>
    <row r="1021" spans="1:1">
      <c r="A1021">
        <v>1019</v>
      </c>
    </row>
    <row r="1022" spans="1:1">
      <c r="A1022">
        <v>1020</v>
      </c>
    </row>
    <row r="1023" spans="1:1">
      <c r="A1023">
        <v>1021</v>
      </c>
    </row>
    <row r="1024" spans="1:1">
      <c r="A1024">
        <v>1022</v>
      </c>
    </row>
    <row r="1025" spans="1:1">
      <c r="A1025">
        <v>1023</v>
      </c>
    </row>
    <row r="1026" spans="1:1">
      <c r="A1026">
        <v>1024</v>
      </c>
    </row>
    <row r="1027" spans="1:1">
      <c r="A1027">
        <v>1025</v>
      </c>
    </row>
    <row r="1028" spans="1:1">
      <c r="A1028">
        <v>1026</v>
      </c>
    </row>
    <row r="1029" spans="1:1">
      <c r="A1029">
        <v>1027</v>
      </c>
    </row>
    <row r="1030" spans="1:1">
      <c r="A1030">
        <v>1028</v>
      </c>
    </row>
    <row r="1031" spans="1:1">
      <c r="A1031">
        <v>1029</v>
      </c>
    </row>
    <row r="1032" spans="1:1">
      <c r="A1032">
        <v>1030</v>
      </c>
    </row>
    <row r="1033" spans="1:1">
      <c r="A1033">
        <v>1031</v>
      </c>
    </row>
    <row r="1034" spans="1:1">
      <c r="A1034">
        <v>1032</v>
      </c>
    </row>
    <row r="1035" spans="1:1">
      <c r="A1035">
        <v>1033</v>
      </c>
    </row>
    <row r="1036" spans="1:1">
      <c r="A1036">
        <v>1034</v>
      </c>
    </row>
    <row r="1037" spans="1:1">
      <c r="A1037">
        <v>1035</v>
      </c>
    </row>
    <row r="1038" spans="1:1">
      <c r="A1038">
        <v>1036</v>
      </c>
    </row>
    <row r="1039" spans="1:1">
      <c r="A1039">
        <v>1037</v>
      </c>
    </row>
    <row r="1040" spans="1:1">
      <c r="A1040">
        <v>1038</v>
      </c>
    </row>
    <row r="1041" spans="1:1">
      <c r="A1041">
        <v>1039</v>
      </c>
    </row>
    <row r="1042" spans="1:1">
      <c r="A1042">
        <v>1040</v>
      </c>
    </row>
    <row r="1043" spans="1:1">
      <c r="A1043">
        <v>1041</v>
      </c>
    </row>
    <row r="1044" spans="1:1">
      <c r="A1044">
        <v>1042</v>
      </c>
    </row>
    <row r="1045" spans="1:1">
      <c r="A1045">
        <v>1043</v>
      </c>
    </row>
    <row r="1046" spans="1:1">
      <c r="A1046">
        <v>1044</v>
      </c>
    </row>
    <row r="1047" spans="1:1">
      <c r="A1047">
        <v>1045</v>
      </c>
    </row>
    <row r="1048" spans="1:1">
      <c r="A1048">
        <v>1046</v>
      </c>
    </row>
    <row r="1049" spans="1:1">
      <c r="A1049">
        <v>1047</v>
      </c>
    </row>
    <row r="1050" spans="1:1">
      <c r="A1050">
        <v>1048</v>
      </c>
    </row>
    <row r="1051" spans="1:1">
      <c r="A1051">
        <v>1049</v>
      </c>
    </row>
    <row r="1052" spans="1:1">
      <c r="A1052">
        <v>1050</v>
      </c>
    </row>
    <row r="1053" spans="1:1">
      <c r="A1053">
        <v>1051</v>
      </c>
    </row>
    <row r="1054" spans="1:1">
      <c r="A1054">
        <v>1052</v>
      </c>
    </row>
    <row r="1055" spans="1:1">
      <c r="A1055">
        <v>1053</v>
      </c>
    </row>
    <row r="1056" spans="1:1">
      <c r="A1056">
        <v>1054</v>
      </c>
    </row>
    <row r="1057" spans="1:1">
      <c r="A1057">
        <v>1055</v>
      </c>
    </row>
    <row r="1058" spans="1:1">
      <c r="A1058">
        <v>1056</v>
      </c>
    </row>
    <row r="1059" spans="1:1">
      <c r="A1059">
        <v>1057</v>
      </c>
    </row>
    <row r="1060" spans="1:1">
      <c r="A1060">
        <v>1058</v>
      </c>
    </row>
    <row r="1061" spans="1:1">
      <c r="A1061">
        <v>1059</v>
      </c>
    </row>
    <row r="1062" spans="1:1">
      <c r="A1062">
        <v>1060</v>
      </c>
    </row>
    <row r="1063" spans="1:1">
      <c r="A1063">
        <v>1061</v>
      </c>
    </row>
    <row r="1064" spans="1:1">
      <c r="A1064">
        <v>1062</v>
      </c>
    </row>
    <row r="1065" spans="1:1">
      <c r="A1065">
        <v>1063</v>
      </c>
    </row>
    <row r="1066" spans="1:1">
      <c r="A1066">
        <v>1064</v>
      </c>
    </row>
    <row r="1067" spans="1:1">
      <c r="A1067">
        <v>1065</v>
      </c>
    </row>
    <row r="1068" spans="1:1">
      <c r="A1068">
        <v>1066</v>
      </c>
    </row>
    <row r="1069" spans="1:1">
      <c r="A1069">
        <v>1067</v>
      </c>
    </row>
    <row r="1070" spans="1:1">
      <c r="A1070">
        <v>1068</v>
      </c>
    </row>
    <row r="1071" spans="1:1">
      <c r="A1071">
        <v>1069</v>
      </c>
    </row>
    <row r="1072" spans="1:1">
      <c r="A1072">
        <v>1070</v>
      </c>
    </row>
    <row r="1073" spans="1:1">
      <c r="A1073">
        <v>1071</v>
      </c>
    </row>
    <row r="1074" spans="1:1">
      <c r="A1074">
        <v>1072</v>
      </c>
    </row>
    <row r="1075" spans="1:1">
      <c r="A1075">
        <v>1073</v>
      </c>
    </row>
    <row r="1076" spans="1:1">
      <c r="A1076">
        <v>1074</v>
      </c>
    </row>
    <row r="1077" spans="1:1">
      <c r="A1077">
        <v>1075</v>
      </c>
    </row>
    <row r="1078" spans="1:1">
      <c r="A1078">
        <v>1076</v>
      </c>
    </row>
    <row r="1079" spans="1:1">
      <c r="A1079">
        <v>1077</v>
      </c>
    </row>
    <row r="1080" spans="1:1">
      <c r="A1080">
        <v>1078</v>
      </c>
    </row>
    <row r="1081" spans="1:1">
      <c r="A1081">
        <v>1079</v>
      </c>
    </row>
    <row r="1082" spans="1:1">
      <c r="A1082">
        <v>1080</v>
      </c>
    </row>
    <row r="1083" spans="1:1">
      <c r="A1083">
        <v>1081</v>
      </c>
    </row>
    <row r="1084" spans="1:1">
      <c r="A1084">
        <v>1082</v>
      </c>
    </row>
    <row r="1085" spans="1:1">
      <c r="A1085">
        <v>1083</v>
      </c>
    </row>
    <row r="1086" spans="1:1">
      <c r="A1086">
        <v>1084</v>
      </c>
    </row>
    <row r="1087" spans="1:1">
      <c r="A1087">
        <v>1085</v>
      </c>
    </row>
    <row r="1088" spans="1:1">
      <c r="A1088">
        <v>1086</v>
      </c>
    </row>
    <row r="1089" spans="1:1">
      <c r="A1089">
        <v>1087</v>
      </c>
    </row>
    <row r="1090" spans="1:1">
      <c r="A1090">
        <v>1088</v>
      </c>
    </row>
    <row r="1091" spans="1:1">
      <c r="A1091">
        <v>1089</v>
      </c>
    </row>
    <row r="1092" spans="1:1">
      <c r="A1092">
        <v>1090</v>
      </c>
    </row>
    <row r="1093" spans="1:1">
      <c r="A1093">
        <v>1091</v>
      </c>
    </row>
    <row r="1094" spans="1:1">
      <c r="A1094">
        <v>1092</v>
      </c>
    </row>
    <row r="1095" spans="1:1">
      <c r="A1095">
        <v>1093</v>
      </c>
    </row>
    <row r="1096" spans="1:1">
      <c r="A1096">
        <v>1094</v>
      </c>
    </row>
    <row r="1097" spans="1:1">
      <c r="A1097">
        <v>1095</v>
      </c>
    </row>
    <row r="1098" spans="1:1">
      <c r="A1098">
        <v>1096</v>
      </c>
    </row>
    <row r="1099" spans="1:1">
      <c r="A1099">
        <v>1097</v>
      </c>
    </row>
    <row r="1100" spans="1:1">
      <c r="A1100">
        <v>1098</v>
      </c>
    </row>
    <row r="1101" spans="1:1">
      <c r="A1101">
        <v>1099</v>
      </c>
    </row>
    <row r="1102" spans="1:1">
      <c r="A1102">
        <v>1100</v>
      </c>
    </row>
    <row r="1103" spans="1:1">
      <c r="A1103">
        <v>1101</v>
      </c>
    </row>
    <row r="1104" spans="1:1">
      <c r="A1104">
        <v>1102</v>
      </c>
    </row>
    <row r="1105" spans="1:1">
      <c r="A1105">
        <v>1103</v>
      </c>
    </row>
    <row r="1106" spans="1:1">
      <c r="A1106">
        <v>1104</v>
      </c>
    </row>
    <row r="1107" spans="1:1">
      <c r="A1107">
        <v>1105</v>
      </c>
    </row>
    <row r="1108" spans="1:1">
      <c r="A1108">
        <v>1106</v>
      </c>
    </row>
    <row r="1109" spans="1:1">
      <c r="A1109">
        <v>1107</v>
      </c>
    </row>
    <row r="1110" spans="1:1">
      <c r="A1110">
        <v>1108</v>
      </c>
    </row>
    <row r="1111" spans="1:1">
      <c r="A1111">
        <v>1109</v>
      </c>
    </row>
    <row r="1112" spans="1:1">
      <c r="A1112">
        <v>1110</v>
      </c>
    </row>
    <row r="1113" spans="1:1">
      <c r="A1113">
        <v>1111</v>
      </c>
    </row>
    <row r="1114" spans="1:1">
      <c r="A1114">
        <v>1112</v>
      </c>
    </row>
    <row r="1115" spans="1:1">
      <c r="A1115">
        <v>1113</v>
      </c>
    </row>
    <row r="1116" spans="1:1">
      <c r="A1116">
        <v>1114</v>
      </c>
    </row>
    <row r="1117" spans="1:1">
      <c r="A1117">
        <v>1115</v>
      </c>
    </row>
    <row r="1118" spans="1:1">
      <c r="A1118">
        <v>1116</v>
      </c>
    </row>
    <row r="1119" spans="1:1">
      <c r="A1119">
        <v>1117</v>
      </c>
    </row>
    <row r="1120" spans="1:1">
      <c r="A1120">
        <v>1118</v>
      </c>
    </row>
    <row r="1121" spans="1:1">
      <c r="A1121">
        <v>1119</v>
      </c>
    </row>
    <row r="1122" spans="1:1">
      <c r="A1122">
        <v>1120</v>
      </c>
    </row>
    <row r="1123" spans="1:1">
      <c r="A1123">
        <v>1121</v>
      </c>
    </row>
    <row r="1124" spans="1:1">
      <c r="A1124">
        <v>1122</v>
      </c>
    </row>
    <row r="1125" spans="1:1">
      <c r="A1125">
        <v>1123</v>
      </c>
    </row>
    <row r="1126" spans="1:1">
      <c r="A1126">
        <v>1124</v>
      </c>
    </row>
    <row r="1127" spans="1:1">
      <c r="A1127">
        <v>1125</v>
      </c>
    </row>
    <row r="1128" spans="1:1">
      <c r="A1128">
        <v>1126</v>
      </c>
    </row>
    <row r="1129" spans="1:1">
      <c r="A1129">
        <v>1127</v>
      </c>
    </row>
    <row r="1130" spans="1:1">
      <c r="A1130">
        <v>1128</v>
      </c>
    </row>
    <row r="1131" spans="1:1">
      <c r="A1131">
        <v>1129</v>
      </c>
    </row>
    <row r="1132" spans="1:1">
      <c r="A1132">
        <v>1130</v>
      </c>
    </row>
    <row r="1133" spans="1:1">
      <c r="A1133">
        <v>1131</v>
      </c>
    </row>
    <row r="1134" spans="1:1">
      <c r="A1134">
        <v>1132</v>
      </c>
    </row>
    <row r="1135" spans="1:1">
      <c r="A1135">
        <v>1133</v>
      </c>
    </row>
    <row r="1136" spans="1:1">
      <c r="A1136">
        <v>1134</v>
      </c>
    </row>
    <row r="1137" spans="1:1">
      <c r="A1137">
        <v>1135</v>
      </c>
    </row>
    <row r="1138" spans="1:1">
      <c r="A1138">
        <v>1136</v>
      </c>
    </row>
    <row r="1139" spans="1:1">
      <c r="A1139">
        <v>1137</v>
      </c>
    </row>
    <row r="1140" spans="1:1">
      <c r="A1140">
        <v>1138</v>
      </c>
    </row>
    <row r="1141" spans="1:1">
      <c r="A1141">
        <v>1139</v>
      </c>
    </row>
    <row r="1142" spans="1:1">
      <c r="A1142">
        <v>1140</v>
      </c>
    </row>
    <row r="1143" spans="1:1">
      <c r="A1143">
        <v>1141</v>
      </c>
    </row>
    <row r="1144" spans="1:1">
      <c r="A1144">
        <v>1142</v>
      </c>
    </row>
    <row r="1145" spans="1:1">
      <c r="A1145">
        <v>1143</v>
      </c>
    </row>
    <row r="1146" spans="1:1">
      <c r="A1146">
        <v>1144</v>
      </c>
    </row>
    <row r="1147" spans="1:1">
      <c r="A1147">
        <v>1145</v>
      </c>
    </row>
    <row r="1148" spans="1:1">
      <c r="A1148">
        <v>1146</v>
      </c>
    </row>
    <row r="1149" spans="1:1">
      <c r="A1149">
        <v>1147</v>
      </c>
    </row>
    <row r="1150" spans="1:1">
      <c r="A1150">
        <v>1148</v>
      </c>
    </row>
    <row r="1151" spans="1:1">
      <c r="A1151">
        <v>1149</v>
      </c>
    </row>
    <row r="1152" spans="1:1">
      <c r="A1152">
        <v>1150</v>
      </c>
    </row>
    <row r="1153" spans="1:1">
      <c r="A1153">
        <v>1151</v>
      </c>
    </row>
    <row r="1154" spans="1:1">
      <c r="A1154">
        <v>1152</v>
      </c>
    </row>
    <row r="1155" spans="1:1">
      <c r="A1155">
        <v>1153</v>
      </c>
    </row>
    <row r="1156" spans="1:1">
      <c r="A1156">
        <v>1154</v>
      </c>
    </row>
    <row r="1157" spans="1:1">
      <c r="A1157">
        <v>1155</v>
      </c>
    </row>
    <row r="1158" spans="1:1">
      <c r="A1158">
        <v>1156</v>
      </c>
    </row>
    <row r="1159" spans="1:1">
      <c r="A1159">
        <v>1157</v>
      </c>
    </row>
    <row r="1160" spans="1:1">
      <c r="A1160">
        <v>1158</v>
      </c>
    </row>
    <row r="1161" spans="1:1">
      <c r="A1161">
        <v>1159</v>
      </c>
    </row>
    <row r="1162" spans="1:1">
      <c r="A1162">
        <v>1160</v>
      </c>
    </row>
    <row r="1163" spans="1:1">
      <c r="A1163">
        <v>1161</v>
      </c>
    </row>
    <row r="1164" spans="1:1">
      <c r="A1164">
        <v>1162</v>
      </c>
    </row>
    <row r="1165" spans="1:1">
      <c r="A1165">
        <v>1163</v>
      </c>
    </row>
    <row r="1166" spans="1:1">
      <c r="A1166">
        <v>1164</v>
      </c>
    </row>
    <row r="1167" spans="1:1">
      <c r="A1167">
        <v>1165</v>
      </c>
    </row>
    <row r="1168" spans="1:1">
      <c r="A1168">
        <v>1166</v>
      </c>
    </row>
    <row r="1169" spans="1:1">
      <c r="A1169">
        <v>1167</v>
      </c>
    </row>
    <row r="1170" spans="1:1">
      <c r="A1170">
        <v>1168</v>
      </c>
    </row>
    <row r="1171" spans="1:1">
      <c r="A1171">
        <v>1169</v>
      </c>
    </row>
    <row r="1172" spans="1:1">
      <c r="A1172">
        <v>1170</v>
      </c>
    </row>
    <row r="1173" spans="1:1">
      <c r="A1173">
        <v>1171</v>
      </c>
    </row>
    <row r="1174" spans="1:1">
      <c r="A1174">
        <v>1172</v>
      </c>
    </row>
    <row r="1175" spans="1:1">
      <c r="A1175">
        <v>1173</v>
      </c>
    </row>
    <row r="1176" spans="1:1">
      <c r="A1176">
        <v>1174</v>
      </c>
    </row>
    <row r="1177" spans="1:1">
      <c r="A1177">
        <v>1175</v>
      </c>
    </row>
    <row r="1178" spans="1:1">
      <c r="A1178">
        <v>1176</v>
      </c>
    </row>
    <row r="1179" spans="1:1">
      <c r="A1179">
        <v>1177</v>
      </c>
    </row>
    <row r="1180" spans="1:1">
      <c r="A1180">
        <v>1178</v>
      </c>
    </row>
    <row r="1181" spans="1:1">
      <c r="A1181">
        <v>1179</v>
      </c>
    </row>
    <row r="1182" spans="1:1">
      <c r="A1182">
        <v>1180</v>
      </c>
    </row>
    <row r="1183" spans="1:1">
      <c r="A1183">
        <v>1181</v>
      </c>
    </row>
    <row r="1184" spans="1:1">
      <c r="A1184">
        <v>1182</v>
      </c>
    </row>
    <row r="1185" spans="1:1">
      <c r="A1185">
        <v>1183</v>
      </c>
    </row>
    <row r="1186" spans="1:1">
      <c r="A1186">
        <v>1184</v>
      </c>
    </row>
    <row r="1187" spans="1:1">
      <c r="A1187">
        <v>1185</v>
      </c>
    </row>
    <row r="1188" spans="1:1">
      <c r="A1188">
        <v>1186</v>
      </c>
    </row>
    <row r="1189" spans="1:1">
      <c r="A1189">
        <v>1187</v>
      </c>
    </row>
    <row r="1190" spans="1:1">
      <c r="A1190">
        <v>1188</v>
      </c>
    </row>
    <row r="1191" spans="1:1">
      <c r="A1191">
        <v>1189</v>
      </c>
    </row>
    <row r="1192" spans="1:1">
      <c r="A1192">
        <v>1190</v>
      </c>
    </row>
    <row r="1193" spans="1:1">
      <c r="A1193">
        <v>1191</v>
      </c>
    </row>
    <row r="1194" spans="1:1">
      <c r="A1194">
        <v>1192</v>
      </c>
    </row>
    <row r="1195" spans="1:1">
      <c r="A1195">
        <v>1193</v>
      </c>
    </row>
    <row r="1196" spans="1:1">
      <c r="A1196">
        <v>1194</v>
      </c>
    </row>
    <row r="1197" spans="1:1">
      <c r="A1197">
        <v>1195</v>
      </c>
    </row>
    <row r="1198" spans="1:1">
      <c r="A1198">
        <v>1196</v>
      </c>
    </row>
    <row r="1199" spans="1:1">
      <c r="A1199">
        <v>1197</v>
      </c>
    </row>
    <row r="1200" spans="1:1">
      <c r="A1200">
        <v>1198</v>
      </c>
    </row>
    <row r="1201" spans="1:1">
      <c r="A1201">
        <v>1199</v>
      </c>
    </row>
    <row r="1202" spans="1:1">
      <c r="A1202">
        <v>1200</v>
      </c>
    </row>
    <row r="1203" spans="1:1">
      <c r="A1203">
        <v>1201</v>
      </c>
    </row>
    <row r="1204" spans="1:1">
      <c r="A1204">
        <v>1202</v>
      </c>
    </row>
    <row r="1205" spans="1:1">
      <c r="A1205">
        <v>1203</v>
      </c>
    </row>
    <row r="1206" spans="1:1">
      <c r="A1206">
        <v>1204</v>
      </c>
    </row>
    <row r="1207" spans="1:1">
      <c r="A1207">
        <v>1205</v>
      </c>
    </row>
    <row r="1208" spans="1:1">
      <c r="A1208">
        <v>1206</v>
      </c>
    </row>
    <row r="1209" spans="1:1">
      <c r="A1209">
        <v>1207</v>
      </c>
    </row>
    <row r="1210" spans="1:1">
      <c r="A1210">
        <v>1208</v>
      </c>
    </row>
    <row r="1211" spans="1:1">
      <c r="A1211">
        <v>1209</v>
      </c>
    </row>
    <row r="1212" spans="1:1">
      <c r="A1212">
        <v>1210</v>
      </c>
    </row>
    <row r="1213" spans="1:1">
      <c r="A1213">
        <v>1211</v>
      </c>
    </row>
    <row r="1214" spans="1:1">
      <c r="A1214">
        <v>1212</v>
      </c>
    </row>
    <row r="1215" spans="1:1">
      <c r="A1215">
        <v>1213</v>
      </c>
    </row>
    <row r="1216" spans="1:1">
      <c r="A1216">
        <v>1214</v>
      </c>
    </row>
    <row r="1217" spans="1:1">
      <c r="A1217">
        <v>1215</v>
      </c>
    </row>
    <row r="1218" spans="1:1">
      <c r="A1218">
        <v>1216</v>
      </c>
    </row>
    <row r="1219" spans="1:1">
      <c r="A1219">
        <v>1217</v>
      </c>
    </row>
    <row r="1220" spans="1:1">
      <c r="A1220">
        <v>1218</v>
      </c>
    </row>
    <row r="1221" spans="1:1">
      <c r="A1221">
        <v>1219</v>
      </c>
    </row>
    <row r="1222" spans="1:1">
      <c r="A1222">
        <v>1220</v>
      </c>
    </row>
    <row r="1223" spans="1:1">
      <c r="A1223">
        <v>1221</v>
      </c>
    </row>
    <row r="1224" spans="1:1">
      <c r="A1224">
        <v>1222</v>
      </c>
    </row>
    <row r="1225" spans="1:1">
      <c r="A1225">
        <v>1223</v>
      </c>
    </row>
    <row r="1226" spans="1:1">
      <c r="A1226">
        <v>1224</v>
      </c>
    </row>
    <row r="1227" spans="1:1">
      <c r="A1227">
        <v>1225</v>
      </c>
    </row>
    <row r="1228" spans="1:1">
      <c r="A1228">
        <v>1226</v>
      </c>
    </row>
    <row r="1229" spans="1:1">
      <c r="A1229">
        <v>1227</v>
      </c>
    </row>
    <row r="1230" spans="1:1">
      <c r="A1230">
        <v>1228</v>
      </c>
    </row>
    <row r="1231" spans="1:1">
      <c r="A1231">
        <v>1229</v>
      </c>
    </row>
    <row r="1232" spans="1:1">
      <c r="A1232">
        <v>1230</v>
      </c>
    </row>
    <row r="1233" spans="1:1">
      <c r="A1233">
        <v>1231</v>
      </c>
    </row>
    <row r="1234" spans="1:1">
      <c r="A1234">
        <v>1232</v>
      </c>
    </row>
    <row r="1235" spans="1:1">
      <c r="A1235">
        <v>1233</v>
      </c>
    </row>
    <row r="1236" spans="1:1">
      <c r="A1236">
        <v>1234</v>
      </c>
    </row>
    <row r="1237" spans="1:1">
      <c r="A1237">
        <v>1235</v>
      </c>
    </row>
    <row r="1238" spans="1:1">
      <c r="A1238">
        <v>1236</v>
      </c>
    </row>
    <row r="1239" spans="1:1">
      <c r="A1239">
        <v>1237</v>
      </c>
    </row>
    <row r="1240" spans="1:1">
      <c r="A1240">
        <v>1238</v>
      </c>
    </row>
    <row r="1241" spans="1:1">
      <c r="A1241">
        <v>1239</v>
      </c>
    </row>
    <row r="1242" spans="1:1">
      <c r="A1242">
        <v>1240</v>
      </c>
    </row>
    <row r="1243" spans="1:1">
      <c r="A1243">
        <v>1241</v>
      </c>
    </row>
    <row r="1244" spans="1:1">
      <c r="A1244">
        <v>1242</v>
      </c>
    </row>
    <row r="1245" spans="1:1">
      <c r="A1245">
        <v>1243</v>
      </c>
    </row>
    <row r="1246" spans="1:1">
      <c r="A1246">
        <v>1244</v>
      </c>
    </row>
    <row r="1247" spans="1:1">
      <c r="A1247">
        <v>1245</v>
      </c>
    </row>
    <row r="1248" spans="1:1">
      <c r="A1248">
        <v>1246</v>
      </c>
    </row>
    <row r="1249" spans="1:1">
      <c r="A1249">
        <v>1247</v>
      </c>
    </row>
    <row r="1250" spans="1:1">
      <c r="A1250">
        <v>1248</v>
      </c>
    </row>
    <row r="1251" spans="1:1">
      <c r="A1251">
        <v>1249</v>
      </c>
    </row>
    <row r="1252" spans="1:1">
      <c r="A1252">
        <v>1250</v>
      </c>
    </row>
    <row r="1253" spans="1:1">
      <c r="A1253">
        <v>1251</v>
      </c>
    </row>
    <row r="1254" spans="1:1">
      <c r="A1254">
        <v>1252</v>
      </c>
    </row>
    <row r="1255" spans="1:1">
      <c r="A1255">
        <v>1253</v>
      </c>
    </row>
    <row r="1256" spans="1:1">
      <c r="A1256">
        <v>1254</v>
      </c>
    </row>
    <row r="1257" spans="1:1">
      <c r="A1257">
        <v>1255</v>
      </c>
    </row>
    <row r="1258" spans="1:1">
      <c r="A1258">
        <v>1256</v>
      </c>
    </row>
    <row r="1259" spans="1:1">
      <c r="A1259">
        <v>1257</v>
      </c>
    </row>
    <row r="1260" spans="1:1">
      <c r="A1260">
        <v>1258</v>
      </c>
    </row>
    <row r="1261" spans="1:1">
      <c r="A1261">
        <v>1259</v>
      </c>
    </row>
    <row r="1262" spans="1:1">
      <c r="A1262">
        <v>1260</v>
      </c>
    </row>
    <row r="1263" spans="1:1">
      <c r="A1263">
        <v>1261</v>
      </c>
    </row>
    <row r="1264" spans="1:1">
      <c r="A1264">
        <v>1262</v>
      </c>
    </row>
    <row r="1265" spans="1:1">
      <c r="A1265">
        <v>1263</v>
      </c>
    </row>
    <row r="1266" spans="1:1">
      <c r="A1266">
        <v>1264</v>
      </c>
    </row>
    <row r="1267" spans="1:1">
      <c r="A1267">
        <v>1265</v>
      </c>
    </row>
    <row r="1268" spans="1:1">
      <c r="A1268">
        <v>1266</v>
      </c>
    </row>
    <row r="1269" spans="1:1">
      <c r="A1269">
        <v>1267</v>
      </c>
    </row>
    <row r="1270" spans="1:1">
      <c r="A1270">
        <v>1268</v>
      </c>
    </row>
    <row r="1271" spans="1:1">
      <c r="A1271">
        <v>1269</v>
      </c>
    </row>
    <row r="1272" spans="1:1">
      <c r="A1272">
        <v>1270</v>
      </c>
    </row>
    <row r="1273" spans="1:1">
      <c r="A1273">
        <v>1271</v>
      </c>
    </row>
    <row r="1274" spans="1:1">
      <c r="A1274">
        <v>1272</v>
      </c>
    </row>
    <row r="1275" spans="1:1">
      <c r="A1275">
        <v>1273</v>
      </c>
    </row>
    <row r="1276" spans="1:1">
      <c r="A1276">
        <v>1274</v>
      </c>
    </row>
    <row r="1277" spans="1:1">
      <c r="A1277">
        <v>1275</v>
      </c>
    </row>
    <row r="1278" spans="1:1">
      <c r="A1278">
        <v>1276</v>
      </c>
    </row>
    <row r="1279" spans="1:1">
      <c r="A1279">
        <v>1277</v>
      </c>
    </row>
    <row r="1280" spans="1:1">
      <c r="A1280">
        <v>1278</v>
      </c>
    </row>
    <row r="1281" spans="1:1">
      <c r="A1281">
        <v>1279</v>
      </c>
    </row>
    <row r="1282" spans="1:1">
      <c r="A1282">
        <v>1280</v>
      </c>
    </row>
    <row r="1283" spans="1:1">
      <c r="A1283">
        <v>1281</v>
      </c>
    </row>
    <row r="1284" spans="1:1">
      <c r="A1284">
        <v>1282</v>
      </c>
    </row>
    <row r="1285" spans="1:1">
      <c r="A1285">
        <v>1283</v>
      </c>
    </row>
    <row r="1286" spans="1:1">
      <c r="A1286">
        <v>1284</v>
      </c>
    </row>
    <row r="1287" spans="1:1">
      <c r="A1287">
        <v>1285</v>
      </c>
    </row>
    <row r="1288" spans="1:1">
      <c r="A1288">
        <v>1286</v>
      </c>
    </row>
    <row r="1289" spans="1:1">
      <c r="A1289">
        <v>1287</v>
      </c>
    </row>
    <row r="1290" spans="1:1">
      <c r="A1290">
        <v>1288</v>
      </c>
    </row>
    <row r="1291" spans="1:1">
      <c r="A1291">
        <v>1289</v>
      </c>
    </row>
    <row r="1292" spans="1:1">
      <c r="A1292">
        <v>1290</v>
      </c>
    </row>
    <row r="1293" spans="1:1">
      <c r="A1293">
        <v>1291</v>
      </c>
    </row>
    <row r="1294" spans="1:1">
      <c r="A1294">
        <v>1292</v>
      </c>
    </row>
    <row r="1295" spans="1:1">
      <c r="A1295">
        <v>1293</v>
      </c>
    </row>
    <row r="1296" spans="1:1">
      <c r="A1296">
        <v>1294</v>
      </c>
    </row>
    <row r="1297" spans="1:1">
      <c r="A1297">
        <v>1295</v>
      </c>
    </row>
    <row r="1298" spans="1:1">
      <c r="A1298">
        <v>1296</v>
      </c>
    </row>
    <row r="1299" spans="1:1">
      <c r="A1299">
        <v>1297</v>
      </c>
    </row>
    <row r="1300" spans="1:1">
      <c r="A1300">
        <v>1298</v>
      </c>
    </row>
    <row r="1301" spans="1:1">
      <c r="A1301">
        <v>1299</v>
      </c>
    </row>
    <row r="1302" spans="1:1">
      <c r="A1302">
        <v>1300</v>
      </c>
    </row>
    <row r="1303" spans="1:1">
      <c r="A1303">
        <v>1301</v>
      </c>
    </row>
    <row r="1304" spans="1:1">
      <c r="A1304">
        <v>1302</v>
      </c>
    </row>
    <row r="1305" spans="1:1">
      <c r="A1305">
        <v>1303</v>
      </c>
    </row>
    <row r="1306" spans="1:1">
      <c r="A1306">
        <v>1304</v>
      </c>
    </row>
    <row r="1307" spans="1:1">
      <c r="A1307">
        <v>1305</v>
      </c>
    </row>
    <row r="1308" spans="1:1">
      <c r="A1308">
        <v>1306</v>
      </c>
    </row>
    <row r="1309" spans="1:1">
      <c r="A1309">
        <v>1307</v>
      </c>
    </row>
    <row r="1310" spans="1:1">
      <c r="A1310">
        <v>1308</v>
      </c>
    </row>
    <row r="1311" spans="1:1">
      <c r="A1311">
        <v>1309</v>
      </c>
    </row>
    <row r="1312" spans="1:1">
      <c r="A1312">
        <v>1310</v>
      </c>
    </row>
    <row r="1313" spans="1:1">
      <c r="A1313">
        <v>1311</v>
      </c>
    </row>
    <row r="1314" spans="1:1">
      <c r="A1314">
        <v>1312</v>
      </c>
    </row>
    <row r="1315" spans="1:1">
      <c r="A1315">
        <v>1313</v>
      </c>
    </row>
    <row r="1316" spans="1:1">
      <c r="A1316">
        <v>1314</v>
      </c>
    </row>
    <row r="1317" spans="1:1">
      <c r="A1317">
        <v>1315</v>
      </c>
    </row>
    <row r="1318" spans="1:1">
      <c r="A1318">
        <v>1316</v>
      </c>
    </row>
    <row r="1319" spans="1:1">
      <c r="A1319">
        <v>1317</v>
      </c>
    </row>
    <row r="1320" spans="1:1">
      <c r="A1320">
        <v>1318</v>
      </c>
    </row>
    <row r="1321" spans="1:1">
      <c r="A1321">
        <v>1319</v>
      </c>
    </row>
    <row r="1322" spans="1:1">
      <c r="A1322">
        <v>1320</v>
      </c>
    </row>
    <row r="1323" spans="1:1">
      <c r="A1323">
        <v>1321</v>
      </c>
    </row>
    <row r="1324" spans="1:1">
      <c r="A1324">
        <v>1322</v>
      </c>
    </row>
    <row r="1325" spans="1:1">
      <c r="A1325">
        <v>1323</v>
      </c>
    </row>
    <row r="1326" spans="1:1">
      <c r="A1326">
        <v>1324</v>
      </c>
    </row>
    <row r="1327" spans="1:1">
      <c r="A1327">
        <v>1325</v>
      </c>
    </row>
    <row r="1328" spans="1:1">
      <c r="A1328">
        <v>1326</v>
      </c>
    </row>
    <row r="1329" spans="1:1">
      <c r="A1329">
        <v>1327</v>
      </c>
    </row>
    <row r="1330" spans="1:1">
      <c r="A1330">
        <v>1328</v>
      </c>
    </row>
    <row r="1331" spans="1:1">
      <c r="A1331">
        <v>1329</v>
      </c>
    </row>
    <row r="1332" spans="1:1">
      <c r="A1332">
        <v>1330</v>
      </c>
    </row>
    <row r="1333" spans="1:1">
      <c r="A1333">
        <v>1331</v>
      </c>
    </row>
    <row r="1334" spans="1:1">
      <c r="A1334">
        <v>1332</v>
      </c>
    </row>
    <row r="1335" spans="1:1">
      <c r="A1335">
        <v>1333</v>
      </c>
    </row>
    <row r="1336" spans="1:1">
      <c r="A1336">
        <v>1334</v>
      </c>
    </row>
    <row r="1337" spans="1:1">
      <c r="A1337">
        <v>1335</v>
      </c>
    </row>
    <row r="1338" spans="1:1">
      <c r="A1338">
        <v>1336</v>
      </c>
    </row>
    <row r="1339" spans="1:1">
      <c r="A1339">
        <v>1337</v>
      </c>
    </row>
    <row r="1340" spans="1:1">
      <c r="A1340">
        <v>1338</v>
      </c>
    </row>
    <row r="1341" spans="1:1">
      <c r="A1341">
        <v>1339</v>
      </c>
    </row>
    <row r="1342" spans="1:1">
      <c r="A1342">
        <v>1340</v>
      </c>
    </row>
    <row r="1343" spans="1:1">
      <c r="A1343">
        <v>1341</v>
      </c>
    </row>
    <row r="1344" spans="1:1">
      <c r="A1344">
        <v>1342</v>
      </c>
    </row>
    <row r="1345" spans="1:1">
      <c r="A1345">
        <v>1343</v>
      </c>
    </row>
    <row r="1346" spans="1:1">
      <c r="A1346">
        <v>1344</v>
      </c>
    </row>
    <row r="1347" spans="1:1">
      <c r="A1347">
        <v>1345</v>
      </c>
    </row>
    <row r="1348" spans="1:1">
      <c r="A1348">
        <v>1346</v>
      </c>
    </row>
    <row r="1349" spans="1:1">
      <c r="A1349">
        <v>1347</v>
      </c>
    </row>
    <row r="1350" spans="1:1">
      <c r="A1350">
        <v>1348</v>
      </c>
    </row>
    <row r="1351" spans="1:1">
      <c r="A1351">
        <v>1349</v>
      </c>
    </row>
    <row r="1352" spans="1:1">
      <c r="A1352">
        <v>1350</v>
      </c>
    </row>
    <row r="1353" spans="1:1">
      <c r="A1353">
        <v>1351</v>
      </c>
    </row>
    <row r="1354" spans="1:1">
      <c r="A1354">
        <v>1352</v>
      </c>
    </row>
    <row r="1355" spans="1:1">
      <c r="A1355">
        <v>1353</v>
      </c>
    </row>
    <row r="1356" spans="1:1">
      <c r="A1356">
        <v>1354</v>
      </c>
    </row>
    <row r="1357" spans="1:1">
      <c r="A1357">
        <v>1355</v>
      </c>
    </row>
    <row r="1358" spans="1:1">
      <c r="A1358">
        <v>1356</v>
      </c>
    </row>
    <row r="1359" spans="1:1">
      <c r="A1359">
        <v>1357</v>
      </c>
    </row>
    <row r="1360" spans="1:1">
      <c r="A1360">
        <v>1358</v>
      </c>
    </row>
    <row r="1361" spans="1:1">
      <c r="A1361">
        <v>1359</v>
      </c>
    </row>
    <row r="1362" spans="1:1">
      <c r="A1362">
        <v>1360</v>
      </c>
    </row>
    <row r="1363" spans="1:1">
      <c r="A1363">
        <v>1361</v>
      </c>
    </row>
    <row r="1364" spans="1:1">
      <c r="A1364">
        <v>1362</v>
      </c>
    </row>
    <row r="1365" spans="1:1">
      <c r="A1365">
        <v>1363</v>
      </c>
    </row>
    <row r="1366" spans="1:1">
      <c r="A1366">
        <v>1364</v>
      </c>
    </row>
    <row r="1367" spans="1:1">
      <c r="A1367">
        <v>1365</v>
      </c>
    </row>
    <row r="1368" spans="1:1">
      <c r="A1368">
        <v>1366</v>
      </c>
    </row>
    <row r="1369" spans="1:1">
      <c r="A1369">
        <v>1367</v>
      </c>
    </row>
    <row r="1370" spans="1:1">
      <c r="A1370">
        <v>1368</v>
      </c>
    </row>
    <row r="1371" spans="1:1">
      <c r="A1371">
        <v>1369</v>
      </c>
    </row>
    <row r="1372" spans="1:1">
      <c r="A1372">
        <v>1370</v>
      </c>
    </row>
    <row r="1373" spans="1:1">
      <c r="A1373">
        <v>1371</v>
      </c>
    </row>
    <row r="1374" spans="1:1">
      <c r="A1374">
        <v>1372</v>
      </c>
    </row>
    <row r="1375" spans="1:1">
      <c r="A1375">
        <v>1373</v>
      </c>
    </row>
    <row r="1376" spans="1:1">
      <c r="A1376">
        <v>1374</v>
      </c>
    </row>
    <row r="1377" spans="1:1">
      <c r="A1377">
        <v>1375</v>
      </c>
    </row>
    <row r="1378" spans="1:1">
      <c r="A1378">
        <v>1376</v>
      </c>
    </row>
    <row r="1379" spans="1:1">
      <c r="A1379">
        <v>1377</v>
      </c>
    </row>
    <row r="1380" spans="1:1">
      <c r="A1380">
        <v>1378</v>
      </c>
    </row>
    <row r="1381" spans="1:1">
      <c r="A1381">
        <v>1379</v>
      </c>
    </row>
    <row r="1382" spans="1:1">
      <c r="A1382">
        <v>1380</v>
      </c>
    </row>
    <row r="1383" spans="1:1">
      <c r="A1383">
        <v>1381</v>
      </c>
    </row>
    <row r="1384" spans="1:1">
      <c r="A1384">
        <v>1382</v>
      </c>
    </row>
    <row r="1385" spans="1:1">
      <c r="A1385">
        <v>1383</v>
      </c>
    </row>
    <row r="1386" spans="1:1">
      <c r="A1386">
        <v>1384</v>
      </c>
    </row>
    <row r="1387" spans="1:1">
      <c r="A1387">
        <v>1385</v>
      </c>
    </row>
    <row r="1388" spans="1:1">
      <c r="A1388">
        <v>1386</v>
      </c>
    </row>
    <row r="1389" spans="1:1">
      <c r="A1389">
        <v>1387</v>
      </c>
    </row>
    <row r="1390" spans="1:1">
      <c r="A1390">
        <v>1388</v>
      </c>
    </row>
    <row r="1391" spans="1:1">
      <c r="A1391">
        <v>1389</v>
      </c>
    </row>
    <row r="1392" spans="1:1">
      <c r="A1392">
        <v>1390</v>
      </c>
    </row>
    <row r="1393" spans="1:1">
      <c r="A1393">
        <v>1391</v>
      </c>
    </row>
    <row r="1394" spans="1:1">
      <c r="A1394">
        <v>1392</v>
      </c>
    </row>
    <row r="1395" spans="1:1">
      <c r="A1395">
        <v>1393</v>
      </c>
    </row>
    <row r="1396" spans="1:1">
      <c r="A1396">
        <v>1394</v>
      </c>
    </row>
    <row r="1397" spans="1:1">
      <c r="A1397">
        <v>1395</v>
      </c>
    </row>
    <row r="1398" spans="1:1">
      <c r="A1398">
        <v>1396</v>
      </c>
    </row>
    <row r="1399" spans="1:1">
      <c r="A1399">
        <v>1397</v>
      </c>
    </row>
    <row r="1400" spans="1:1">
      <c r="A1400">
        <v>1398</v>
      </c>
    </row>
    <row r="1401" spans="1:1">
      <c r="A1401">
        <v>1399</v>
      </c>
    </row>
    <row r="1402" spans="1:1">
      <c r="A1402">
        <v>1400</v>
      </c>
    </row>
    <row r="1403" spans="1:1">
      <c r="A1403">
        <v>1401</v>
      </c>
    </row>
    <row r="1404" spans="1:1">
      <c r="A1404">
        <v>1402</v>
      </c>
    </row>
    <row r="1405" spans="1:1">
      <c r="A1405">
        <v>1403</v>
      </c>
    </row>
    <row r="1406" spans="1:1">
      <c r="A1406">
        <v>1404</v>
      </c>
    </row>
    <row r="1407" spans="1:1">
      <c r="A1407">
        <v>1405</v>
      </c>
    </row>
    <row r="1408" spans="1:1">
      <c r="A1408">
        <v>1406</v>
      </c>
    </row>
    <row r="1409" spans="1:1">
      <c r="A1409">
        <v>1407</v>
      </c>
    </row>
    <row r="1410" spans="1:1">
      <c r="A1410">
        <v>1408</v>
      </c>
    </row>
    <row r="1411" spans="1:1">
      <c r="A1411">
        <v>1409</v>
      </c>
    </row>
    <row r="1412" spans="1:1">
      <c r="A1412">
        <v>1410</v>
      </c>
    </row>
    <row r="1413" spans="1:1">
      <c r="A1413">
        <v>1411</v>
      </c>
    </row>
    <row r="1414" spans="1:1">
      <c r="A1414">
        <v>1412</v>
      </c>
    </row>
    <row r="1415" spans="1:1">
      <c r="A1415">
        <v>1413</v>
      </c>
    </row>
    <row r="1416" spans="1:1">
      <c r="A1416">
        <v>1414</v>
      </c>
    </row>
    <row r="1417" spans="1:1">
      <c r="A1417">
        <v>1415</v>
      </c>
    </row>
    <row r="1418" spans="1:1">
      <c r="A1418">
        <v>1416</v>
      </c>
    </row>
    <row r="1419" spans="1:1">
      <c r="A1419">
        <v>1417</v>
      </c>
    </row>
    <row r="1420" spans="1:1">
      <c r="A1420">
        <v>1418</v>
      </c>
    </row>
    <row r="1421" spans="1:1">
      <c r="A1421">
        <v>1419</v>
      </c>
    </row>
    <row r="1422" spans="1:1">
      <c r="A1422">
        <v>1420</v>
      </c>
    </row>
    <row r="1423" spans="1:1">
      <c r="A1423">
        <v>1421</v>
      </c>
    </row>
    <row r="1424" spans="1:1">
      <c r="A1424">
        <v>1422</v>
      </c>
    </row>
    <row r="1425" spans="1:1">
      <c r="A1425">
        <v>1423</v>
      </c>
    </row>
    <row r="1426" spans="1:1">
      <c r="A1426">
        <v>1424</v>
      </c>
    </row>
    <row r="1427" spans="1:1">
      <c r="A1427">
        <v>1425</v>
      </c>
    </row>
    <row r="1428" spans="1:1">
      <c r="A1428">
        <v>1426</v>
      </c>
    </row>
    <row r="1429" spans="1:1">
      <c r="A1429">
        <v>1427</v>
      </c>
    </row>
    <row r="1430" spans="1:1">
      <c r="A1430">
        <v>1428</v>
      </c>
    </row>
    <row r="1431" spans="1:1">
      <c r="A1431">
        <v>1429</v>
      </c>
    </row>
    <row r="1432" spans="1:1">
      <c r="A1432">
        <v>1430</v>
      </c>
    </row>
    <row r="1433" spans="1:1">
      <c r="A1433">
        <v>1431</v>
      </c>
    </row>
    <row r="1434" spans="1:1">
      <c r="A1434">
        <v>1432</v>
      </c>
    </row>
    <row r="1435" spans="1:1">
      <c r="A1435">
        <v>1433</v>
      </c>
    </row>
    <row r="1436" spans="1:1">
      <c r="A1436">
        <v>1434</v>
      </c>
    </row>
    <row r="1437" spans="1:1">
      <c r="A1437">
        <v>1435</v>
      </c>
    </row>
    <row r="1438" spans="1:1">
      <c r="A1438">
        <v>1436</v>
      </c>
    </row>
    <row r="1439" spans="1:1">
      <c r="A1439">
        <v>1437</v>
      </c>
    </row>
    <row r="1440" spans="1:1">
      <c r="A1440">
        <v>1438</v>
      </c>
    </row>
    <row r="1441" spans="1:1">
      <c r="A1441">
        <v>1439</v>
      </c>
    </row>
    <row r="1442" spans="1:1">
      <c r="A1442">
        <v>1440</v>
      </c>
    </row>
    <row r="1443" spans="1:1">
      <c r="A1443">
        <v>1441</v>
      </c>
    </row>
    <row r="1444" spans="1:1">
      <c r="A1444">
        <v>1442</v>
      </c>
    </row>
    <row r="1445" spans="1:1">
      <c r="A1445">
        <v>1443</v>
      </c>
    </row>
    <row r="1446" spans="1:1">
      <c r="A1446">
        <v>1444</v>
      </c>
    </row>
    <row r="1447" spans="1:1">
      <c r="A1447">
        <v>1445</v>
      </c>
    </row>
    <row r="1448" spans="1:1">
      <c r="A1448">
        <v>1446</v>
      </c>
    </row>
    <row r="1449" spans="1:1">
      <c r="A1449">
        <v>1447</v>
      </c>
    </row>
    <row r="1450" spans="1:1">
      <c r="A1450">
        <v>1448</v>
      </c>
    </row>
    <row r="1451" spans="1:1">
      <c r="A1451">
        <v>1449</v>
      </c>
    </row>
    <row r="1452" spans="1:1">
      <c r="A1452">
        <v>1450</v>
      </c>
    </row>
    <row r="1453" spans="1:1">
      <c r="A1453">
        <v>1451</v>
      </c>
    </row>
    <row r="1454" spans="1:1">
      <c r="A1454">
        <v>1452</v>
      </c>
    </row>
    <row r="1455" spans="1:1">
      <c r="A1455">
        <v>1453</v>
      </c>
    </row>
    <row r="1456" spans="1:1">
      <c r="A1456">
        <v>1454</v>
      </c>
    </row>
    <row r="1457" spans="1:1">
      <c r="A1457">
        <v>1455</v>
      </c>
    </row>
    <row r="1458" spans="1:1">
      <c r="A1458">
        <v>1456</v>
      </c>
    </row>
    <row r="1459" spans="1:1">
      <c r="A1459">
        <v>1457</v>
      </c>
    </row>
    <row r="1460" spans="1:1">
      <c r="A1460">
        <v>1458</v>
      </c>
    </row>
    <row r="1461" spans="1:1">
      <c r="A1461">
        <v>1459</v>
      </c>
    </row>
    <row r="1462" spans="1:1">
      <c r="A1462">
        <v>1460</v>
      </c>
    </row>
    <row r="1463" spans="1:1">
      <c r="A1463">
        <v>1461</v>
      </c>
    </row>
    <row r="1464" spans="1:1">
      <c r="A1464">
        <v>1462</v>
      </c>
    </row>
    <row r="1465" spans="1:1">
      <c r="A1465">
        <v>1463</v>
      </c>
    </row>
    <row r="1466" spans="1:1">
      <c r="A1466">
        <v>1464</v>
      </c>
    </row>
    <row r="1467" spans="1:1">
      <c r="A1467">
        <v>1465</v>
      </c>
    </row>
    <row r="1468" spans="1:1">
      <c r="A1468">
        <v>1466</v>
      </c>
    </row>
    <row r="1469" spans="1:1">
      <c r="A1469">
        <v>1467</v>
      </c>
    </row>
    <row r="1470" spans="1:1">
      <c r="A1470">
        <v>1468</v>
      </c>
    </row>
    <row r="1471" spans="1:1">
      <c r="A1471">
        <v>1469</v>
      </c>
    </row>
    <row r="1472" spans="1:1">
      <c r="A1472">
        <v>1470</v>
      </c>
    </row>
    <row r="1473" spans="1:1">
      <c r="A1473">
        <v>1471</v>
      </c>
    </row>
    <row r="1474" spans="1:1">
      <c r="A1474">
        <v>1472</v>
      </c>
    </row>
    <row r="1475" spans="1:1">
      <c r="A1475">
        <v>1473</v>
      </c>
    </row>
    <row r="1476" spans="1:1">
      <c r="A1476">
        <v>1474</v>
      </c>
    </row>
    <row r="1477" spans="1:1">
      <c r="A1477">
        <v>1475</v>
      </c>
    </row>
    <row r="1478" spans="1:1">
      <c r="A1478">
        <v>1476</v>
      </c>
    </row>
    <row r="1479" spans="1:1">
      <c r="A1479">
        <v>1477</v>
      </c>
    </row>
    <row r="1480" spans="1:1">
      <c r="A1480">
        <v>1478</v>
      </c>
    </row>
    <row r="1481" spans="1:1">
      <c r="A1481">
        <v>1479</v>
      </c>
    </row>
    <row r="1482" spans="1:1">
      <c r="A1482">
        <v>1480</v>
      </c>
    </row>
    <row r="1483" spans="1:1">
      <c r="A1483">
        <v>1481</v>
      </c>
    </row>
    <row r="1484" spans="1:1">
      <c r="A1484">
        <v>1482</v>
      </c>
    </row>
    <row r="1485" spans="1:1">
      <c r="A1485">
        <v>1483</v>
      </c>
    </row>
    <row r="1486" spans="1:1">
      <c r="A1486">
        <v>1484</v>
      </c>
    </row>
    <row r="1487" spans="1:1">
      <c r="A1487">
        <v>1485</v>
      </c>
    </row>
    <row r="1488" spans="1:1">
      <c r="A1488">
        <v>1486</v>
      </c>
    </row>
    <row r="1489" spans="1:1">
      <c r="A1489">
        <v>1487</v>
      </c>
    </row>
    <row r="1490" spans="1:1">
      <c r="A1490">
        <v>1488</v>
      </c>
    </row>
    <row r="1491" spans="1:1">
      <c r="A1491">
        <v>1489</v>
      </c>
    </row>
    <row r="1492" spans="1:1">
      <c r="A1492">
        <v>1490</v>
      </c>
    </row>
    <row r="1493" spans="1:1">
      <c r="A1493">
        <v>1491</v>
      </c>
    </row>
    <row r="1494" spans="1:1">
      <c r="A1494">
        <v>1492</v>
      </c>
    </row>
    <row r="1495" spans="1:1">
      <c r="A1495">
        <v>1493</v>
      </c>
    </row>
    <row r="1496" spans="1:1">
      <c r="A1496">
        <v>1494</v>
      </c>
    </row>
    <row r="1497" spans="1:1">
      <c r="A1497">
        <v>1495</v>
      </c>
    </row>
    <row r="1498" spans="1:1">
      <c r="A1498">
        <v>1496</v>
      </c>
    </row>
    <row r="1499" spans="1:1">
      <c r="A1499">
        <v>1497</v>
      </c>
    </row>
    <row r="1500" spans="1:1">
      <c r="A1500">
        <v>1498</v>
      </c>
    </row>
    <row r="1501" spans="1:1">
      <c r="A1501">
        <v>1499</v>
      </c>
    </row>
    <row r="1502" spans="1:1">
      <c r="A1502">
        <v>1500</v>
      </c>
    </row>
    <row r="1503" spans="1:1">
      <c r="A1503">
        <v>1501</v>
      </c>
    </row>
    <row r="1504" spans="1:1">
      <c r="A1504">
        <v>1502</v>
      </c>
    </row>
    <row r="1505" spans="1:1">
      <c r="A1505">
        <v>1503</v>
      </c>
    </row>
    <row r="1506" spans="1:1">
      <c r="A1506">
        <v>1504</v>
      </c>
    </row>
    <row r="1507" spans="1:1">
      <c r="A1507">
        <v>1505</v>
      </c>
    </row>
    <row r="1508" spans="1:1">
      <c r="A1508">
        <v>1506</v>
      </c>
    </row>
    <row r="1509" spans="1:1">
      <c r="A1509">
        <v>1507</v>
      </c>
    </row>
    <row r="1510" spans="1:1">
      <c r="A1510">
        <v>1508</v>
      </c>
    </row>
    <row r="1511" spans="1:1">
      <c r="A1511">
        <v>1509</v>
      </c>
    </row>
    <row r="1512" spans="1:1">
      <c r="A1512">
        <v>1510</v>
      </c>
    </row>
    <row r="1513" spans="1:1">
      <c r="A1513">
        <v>1511</v>
      </c>
    </row>
    <row r="1514" spans="1:1">
      <c r="A1514">
        <v>1512</v>
      </c>
    </row>
    <row r="1515" spans="1:1">
      <c r="A1515">
        <v>1513</v>
      </c>
    </row>
    <row r="1516" spans="1:1">
      <c r="A1516">
        <v>1514</v>
      </c>
    </row>
    <row r="1517" spans="1:1">
      <c r="A1517">
        <v>1515</v>
      </c>
    </row>
    <row r="1518" spans="1:1">
      <c r="A1518">
        <v>1516</v>
      </c>
    </row>
    <row r="1519" spans="1:1">
      <c r="A1519">
        <v>1517</v>
      </c>
    </row>
    <row r="1520" spans="1:1">
      <c r="A1520">
        <v>1518</v>
      </c>
    </row>
    <row r="1521" spans="1:1">
      <c r="A1521">
        <v>1519</v>
      </c>
    </row>
    <row r="1522" spans="1:1">
      <c r="A1522">
        <v>1520</v>
      </c>
    </row>
    <row r="1523" spans="1:1">
      <c r="A1523">
        <v>1521</v>
      </c>
    </row>
    <row r="1524" spans="1:1">
      <c r="A1524">
        <v>1522</v>
      </c>
    </row>
    <row r="1525" spans="1:1">
      <c r="A1525">
        <v>1523</v>
      </c>
    </row>
    <row r="1526" spans="1:1">
      <c r="A1526">
        <v>1524</v>
      </c>
    </row>
    <row r="1527" spans="1:1">
      <c r="A1527">
        <v>1525</v>
      </c>
    </row>
    <row r="1528" spans="1:1">
      <c r="A1528">
        <v>1526</v>
      </c>
    </row>
    <row r="1529" spans="1:1">
      <c r="A1529">
        <v>1527</v>
      </c>
    </row>
    <row r="1530" spans="1:1">
      <c r="A1530">
        <v>1528</v>
      </c>
    </row>
    <row r="1531" spans="1:1">
      <c r="A1531">
        <v>1529</v>
      </c>
    </row>
    <row r="1532" spans="1:1">
      <c r="A1532">
        <v>1530</v>
      </c>
    </row>
    <row r="1533" spans="1:1">
      <c r="A1533">
        <v>1531</v>
      </c>
    </row>
    <row r="1534" spans="1:1">
      <c r="A1534">
        <v>1532</v>
      </c>
    </row>
    <row r="1535" spans="1:1">
      <c r="A1535">
        <v>1533</v>
      </c>
    </row>
    <row r="1536" spans="1:1">
      <c r="A1536">
        <v>1534</v>
      </c>
    </row>
    <row r="1537" spans="1:1">
      <c r="A1537">
        <v>1535</v>
      </c>
    </row>
    <row r="1538" spans="1:1">
      <c r="A1538">
        <v>1536</v>
      </c>
    </row>
    <row r="1539" spans="1:1">
      <c r="A1539">
        <v>1537</v>
      </c>
    </row>
    <row r="1540" spans="1:1">
      <c r="A1540">
        <v>1538</v>
      </c>
    </row>
    <row r="1541" spans="1:1">
      <c r="A1541">
        <v>1539</v>
      </c>
    </row>
    <row r="1542" spans="1:1">
      <c r="A1542">
        <v>1540</v>
      </c>
    </row>
    <row r="1543" spans="1:1">
      <c r="A1543">
        <v>1541</v>
      </c>
    </row>
    <row r="1544" spans="1:1">
      <c r="A1544">
        <v>1542</v>
      </c>
    </row>
    <row r="1545" spans="1:1">
      <c r="A1545">
        <v>1543</v>
      </c>
    </row>
    <row r="1546" spans="1:1">
      <c r="A1546">
        <v>1544</v>
      </c>
    </row>
    <row r="1547" spans="1:1">
      <c r="A1547">
        <v>1545</v>
      </c>
    </row>
    <row r="1548" spans="1:1">
      <c r="A1548">
        <v>1546</v>
      </c>
    </row>
    <row r="1549" spans="1:1">
      <c r="A1549">
        <v>1547</v>
      </c>
    </row>
    <row r="1550" spans="1:1">
      <c r="A1550">
        <v>1548</v>
      </c>
    </row>
    <row r="1551" spans="1:1">
      <c r="A1551">
        <v>1549</v>
      </c>
    </row>
    <row r="1552" spans="1:1">
      <c r="A1552">
        <v>1550</v>
      </c>
    </row>
    <row r="1553" spans="1:1">
      <c r="A1553">
        <v>1551</v>
      </c>
    </row>
    <row r="1554" spans="1:1">
      <c r="A1554">
        <v>1552</v>
      </c>
    </row>
    <row r="1555" spans="1:1">
      <c r="A1555">
        <v>1553</v>
      </c>
    </row>
    <row r="1556" spans="1:1">
      <c r="A1556">
        <v>1554</v>
      </c>
    </row>
    <row r="1557" spans="1:1">
      <c r="A1557">
        <v>1555</v>
      </c>
    </row>
    <row r="1558" spans="1:1">
      <c r="A1558">
        <v>1556</v>
      </c>
    </row>
    <row r="1559" spans="1:1">
      <c r="A1559">
        <v>1557</v>
      </c>
    </row>
    <row r="1560" spans="1:1">
      <c r="A1560">
        <v>1558</v>
      </c>
    </row>
    <row r="1561" spans="1:1">
      <c r="A1561">
        <v>1559</v>
      </c>
    </row>
    <row r="1562" spans="1:1">
      <c r="A1562">
        <v>1560</v>
      </c>
    </row>
    <row r="1563" spans="1:1">
      <c r="A1563">
        <v>1561</v>
      </c>
    </row>
    <row r="1564" spans="1:1">
      <c r="A1564">
        <v>1562</v>
      </c>
    </row>
    <row r="1565" spans="1:1">
      <c r="A1565">
        <v>1563</v>
      </c>
    </row>
    <row r="1566" spans="1:1">
      <c r="A1566">
        <v>1564</v>
      </c>
    </row>
    <row r="1567" spans="1:1">
      <c r="A1567">
        <v>1565</v>
      </c>
    </row>
    <row r="1568" spans="1:1">
      <c r="A1568">
        <v>1566</v>
      </c>
    </row>
    <row r="1569" spans="1:1">
      <c r="A1569">
        <v>1567</v>
      </c>
    </row>
    <row r="1570" spans="1:1">
      <c r="A1570">
        <v>1568</v>
      </c>
    </row>
    <row r="1571" spans="1:1">
      <c r="A1571">
        <v>1569</v>
      </c>
    </row>
    <row r="1572" spans="1:1">
      <c r="A1572">
        <v>1570</v>
      </c>
    </row>
    <row r="1573" spans="1:1">
      <c r="A1573">
        <v>1571</v>
      </c>
    </row>
    <row r="1574" spans="1:1">
      <c r="A1574">
        <v>1572</v>
      </c>
    </row>
    <row r="1575" spans="1:1">
      <c r="A1575">
        <v>1573</v>
      </c>
    </row>
    <row r="1576" spans="1:1">
      <c r="A1576">
        <v>1574</v>
      </c>
    </row>
    <row r="1577" spans="1:1">
      <c r="A1577">
        <v>1575</v>
      </c>
    </row>
    <row r="1578" spans="1:1">
      <c r="A1578">
        <v>1576</v>
      </c>
    </row>
    <row r="1579" spans="1:1">
      <c r="A1579">
        <v>1577</v>
      </c>
    </row>
    <row r="1580" spans="1:1">
      <c r="A1580">
        <v>1578</v>
      </c>
    </row>
    <row r="1581" spans="1:1">
      <c r="A1581">
        <v>1579</v>
      </c>
    </row>
    <row r="1582" spans="1:1">
      <c r="A1582">
        <v>1580</v>
      </c>
    </row>
    <row r="1583" spans="1:1">
      <c r="A1583">
        <v>1581</v>
      </c>
    </row>
    <row r="1584" spans="1:1">
      <c r="A1584">
        <v>1582</v>
      </c>
    </row>
    <row r="1585" spans="1:1">
      <c r="A1585">
        <v>1583</v>
      </c>
    </row>
    <row r="1586" spans="1:1">
      <c r="A1586">
        <v>1584</v>
      </c>
    </row>
    <row r="1587" spans="1:1">
      <c r="A1587">
        <v>1585</v>
      </c>
    </row>
    <row r="1588" spans="1:1">
      <c r="A1588">
        <v>1586</v>
      </c>
    </row>
    <row r="1589" spans="1:1">
      <c r="A1589">
        <v>1587</v>
      </c>
    </row>
    <row r="1590" spans="1:1">
      <c r="A1590">
        <v>1588</v>
      </c>
    </row>
    <row r="1591" spans="1:1">
      <c r="A1591">
        <v>1589</v>
      </c>
    </row>
    <row r="1592" spans="1:1">
      <c r="A1592">
        <v>1590</v>
      </c>
    </row>
    <row r="1593" spans="1:1">
      <c r="A1593">
        <v>1591</v>
      </c>
    </row>
    <row r="1594" spans="1:1">
      <c r="A1594">
        <v>1592</v>
      </c>
    </row>
    <row r="1595" spans="1:1">
      <c r="A1595">
        <v>1593</v>
      </c>
    </row>
    <row r="1596" spans="1:1">
      <c r="A1596">
        <v>1594</v>
      </c>
    </row>
    <row r="1597" spans="1:1">
      <c r="A1597">
        <v>1595</v>
      </c>
    </row>
    <row r="1598" spans="1:1">
      <c r="A1598">
        <v>1596</v>
      </c>
    </row>
    <row r="1599" spans="1:1">
      <c r="A1599">
        <v>1597</v>
      </c>
    </row>
    <row r="1600" spans="1:1">
      <c r="A1600">
        <v>1598</v>
      </c>
    </row>
    <row r="1601" spans="1:1">
      <c r="A1601">
        <v>1599</v>
      </c>
    </row>
    <row r="1602" spans="1:1">
      <c r="A1602">
        <v>1600</v>
      </c>
    </row>
    <row r="1603" spans="1:1">
      <c r="A1603">
        <v>1601</v>
      </c>
    </row>
    <row r="1604" spans="1:1">
      <c r="A1604">
        <v>1602</v>
      </c>
    </row>
    <row r="1605" spans="1:1">
      <c r="A1605">
        <v>1603</v>
      </c>
    </row>
    <row r="1606" spans="1:1">
      <c r="A1606">
        <v>1604</v>
      </c>
    </row>
    <row r="1607" spans="1:1">
      <c r="A1607">
        <v>1605</v>
      </c>
    </row>
    <row r="1608" spans="1:1">
      <c r="A1608">
        <v>1606</v>
      </c>
    </row>
    <row r="1609" spans="1:1">
      <c r="A1609">
        <v>1607</v>
      </c>
    </row>
    <row r="1610" spans="1:1">
      <c r="A1610">
        <v>1608</v>
      </c>
    </row>
    <row r="1611" spans="1:1">
      <c r="A1611">
        <v>1609</v>
      </c>
    </row>
    <row r="1612" spans="1:1">
      <c r="A1612">
        <v>1610</v>
      </c>
    </row>
    <row r="1613" spans="1:1">
      <c r="A1613">
        <v>1611</v>
      </c>
    </row>
    <row r="1614" spans="1:1">
      <c r="A1614">
        <v>1612</v>
      </c>
    </row>
    <row r="1615" spans="1:1">
      <c r="A1615">
        <v>1613</v>
      </c>
    </row>
    <row r="1616" spans="1:1">
      <c r="A1616">
        <v>1614</v>
      </c>
    </row>
    <row r="1617" spans="1:1">
      <c r="A1617">
        <v>1615</v>
      </c>
    </row>
    <row r="1618" spans="1:1">
      <c r="A1618">
        <v>1616</v>
      </c>
    </row>
    <row r="1619" spans="1:1">
      <c r="A1619">
        <v>1617</v>
      </c>
    </row>
    <row r="1620" spans="1:1">
      <c r="A1620">
        <v>1618</v>
      </c>
    </row>
    <row r="1621" spans="1:1">
      <c r="A1621">
        <v>1619</v>
      </c>
    </row>
    <row r="1622" spans="1:1">
      <c r="A1622">
        <v>1620</v>
      </c>
    </row>
    <row r="1623" spans="1:1">
      <c r="A1623">
        <v>1621</v>
      </c>
    </row>
    <row r="1624" spans="1:1">
      <c r="A1624">
        <v>1622</v>
      </c>
    </row>
    <row r="1625" spans="1:1">
      <c r="A1625">
        <v>1623</v>
      </c>
    </row>
    <row r="1626" spans="1:1">
      <c r="A1626">
        <v>1624</v>
      </c>
    </row>
    <row r="1627" spans="1:1">
      <c r="A1627">
        <v>1625</v>
      </c>
    </row>
    <row r="1628" spans="1:1">
      <c r="A1628">
        <v>1626</v>
      </c>
    </row>
    <row r="1629" spans="1:1">
      <c r="A1629">
        <v>1627</v>
      </c>
    </row>
    <row r="1630" spans="1:1">
      <c r="A1630">
        <v>1628</v>
      </c>
    </row>
    <row r="1631" spans="1:1">
      <c r="A1631">
        <v>1629</v>
      </c>
    </row>
    <row r="1632" spans="1:1">
      <c r="A1632">
        <v>1630</v>
      </c>
    </row>
    <row r="1633" spans="1:1">
      <c r="A1633">
        <v>1631</v>
      </c>
    </row>
    <row r="1634" spans="1:1">
      <c r="A1634">
        <v>1632</v>
      </c>
    </row>
    <row r="1635" spans="1:1">
      <c r="A1635">
        <v>1633</v>
      </c>
    </row>
    <row r="1636" spans="1:1">
      <c r="A1636">
        <v>1634</v>
      </c>
    </row>
    <row r="1637" spans="1:1">
      <c r="A1637">
        <v>1635</v>
      </c>
    </row>
    <row r="1638" spans="1:1">
      <c r="A1638">
        <v>1636</v>
      </c>
    </row>
    <row r="1639" spans="1:1">
      <c r="A1639">
        <v>1637</v>
      </c>
    </row>
    <row r="1640" spans="1:1">
      <c r="A1640">
        <v>1638</v>
      </c>
    </row>
    <row r="1641" spans="1:1">
      <c r="A1641">
        <v>1639</v>
      </c>
    </row>
    <row r="1642" spans="1:1">
      <c r="A1642">
        <v>1640</v>
      </c>
    </row>
    <row r="1643" spans="1:1">
      <c r="A1643">
        <v>1641</v>
      </c>
    </row>
    <row r="1644" spans="1:1">
      <c r="A1644">
        <v>1642</v>
      </c>
    </row>
    <row r="1645" spans="1:1">
      <c r="A1645">
        <v>1643</v>
      </c>
    </row>
    <row r="1646" spans="1:1">
      <c r="A1646">
        <v>1644</v>
      </c>
    </row>
    <row r="1647" spans="1:1">
      <c r="A1647">
        <v>1645</v>
      </c>
    </row>
    <row r="1648" spans="1:1">
      <c r="A1648">
        <v>1646</v>
      </c>
    </row>
    <row r="1649" spans="1:1">
      <c r="A1649">
        <v>1647</v>
      </c>
    </row>
    <row r="1650" spans="1:1">
      <c r="A1650">
        <v>1648</v>
      </c>
    </row>
    <row r="1651" spans="1:1">
      <c r="A1651">
        <v>1649</v>
      </c>
    </row>
    <row r="1652" spans="1:1">
      <c r="A1652">
        <v>1650</v>
      </c>
    </row>
    <row r="1653" spans="1:1">
      <c r="A1653">
        <v>1651</v>
      </c>
    </row>
    <row r="1654" spans="1:1">
      <c r="A1654">
        <v>1652</v>
      </c>
    </row>
    <row r="1655" spans="1:1">
      <c r="A1655">
        <v>1653</v>
      </c>
    </row>
    <row r="1656" spans="1:1">
      <c r="A1656">
        <v>1654</v>
      </c>
    </row>
    <row r="1657" spans="1:1">
      <c r="A1657">
        <v>1655</v>
      </c>
    </row>
    <row r="1658" spans="1:1">
      <c r="A1658">
        <v>1656</v>
      </c>
    </row>
    <row r="1659" spans="1:1">
      <c r="A1659">
        <v>1657</v>
      </c>
    </row>
    <row r="1660" spans="1:1">
      <c r="A1660">
        <v>1658</v>
      </c>
    </row>
    <row r="1661" spans="1:1">
      <c r="A1661">
        <v>1659</v>
      </c>
    </row>
    <row r="1662" spans="1:1">
      <c r="A1662">
        <v>1660</v>
      </c>
    </row>
    <row r="1663" spans="1:1">
      <c r="A1663">
        <v>1661</v>
      </c>
    </row>
    <row r="1664" spans="1:1">
      <c r="A1664">
        <v>1662</v>
      </c>
    </row>
    <row r="1665" spans="1:1">
      <c r="A1665">
        <v>1663</v>
      </c>
    </row>
    <row r="1666" spans="1:1">
      <c r="A1666">
        <v>1664</v>
      </c>
    </row>
    <row r="1667" spans="1:1">
      <c r="A1667">
        <v>1665</v>
      </c>
    </row>
    <row r="1668" spans="1:1">
      <c r="A1668">
        <v>1666</v>
      </c>
    </row>
    <row r="1669" spans="1:1">
      <c r="A1669">
        <v>1667</v>
      </c>
    </row>
    <row r="1670" spans="1:1">
      <c r="A1670">
        <v>1668</v>
      </c>
    </row>
    <row r="1671" spans="1:1">
      <c r="A1671">
        <v>1669</v>
      </c>
    </row>
    <row r="1672" spans="1:1">
      <c r="A1672">
        <v>1670</v>
      </c>
    </row>
    <row r="1673" spans="1:1">
      <c r="A1673">
        <v>1671</v>
      </c>
    </row>
    <row r="1674" spans="1:1">
      <c r="A1674">
        <v>1672</v>
      </c>
    </row>
    <row r="1675" spans="1:1">
      <c r="A1675">
        <v>1673</v>
      </c>
    </row>
    <row r="1676" spans="1:1">
      <c r="A1676">
        <v>1674</v>
      </c>
    </row>
    <row r="1677" spans="1:1">
      <c r="A1677">
        <v>1675</v>
      </c>
    </row>
    <row r="1678" spans="1:1">
      <c r="A1678">
        <v>1676</v>
      </c>
    </row>
    <row r="1679" spans="1:1">
      <c r="A1679">
        <v>1677</v>
      </c>
    </row>
    <row r="1680" spans="1:1">
      <c r="A1680">
        <v>1678</v>
      </c>
    </row>
    <row r="1681" spans="1:1">
      <c r="A1681">
        <v>1679</v>
      </c>
    </row>
    <row r="1682" spans="1:1">
      <c r="A1682">
        <v>1680</v>
      </c>
    </row>
    <row r="1683" spans="1:1">
      <c r="A1683">
        <v>1681</v>
      </c>
    </row>
    <row r="1684" spans="1:1">
      <c r="A1684">
        <v>1682</v>
      </c>
    </row>
    <row r="1685" spans="1:1">
      <c r="A1685">
        <v>1683</v>
      </c>
    </row>
    <row r="1686" spans="1:1">
      <c r="A1686">
        <v>1684</v>
      </c>
    </row>
    <row r="1687" spans="1:1">
      <c r="A1687">
        <v>1685</v>
      </c>
    </row>
    <row r="1688" spans="1:1">
      <c r="A1688">
        <v>1686</v>
      </c>
    </row>
    <row r="1689" spans="1:1">
      <c r="A1689">
        <v>1687</v>
      </c>
    </row>
    <row r="1690" spans="1:1">
      <c r="A1690">
        <v>1688</v>
      </c>
    </row>
    <row r="1691" spans="1:1">
      <c r="A1691">
        <v>1689</v>
      </c>
    </row>
    <row r="1692" spans="1:1">
      <c r="A1692">
        <v>1690</v>
      </c>
    </row>
    <row r="1693" spans="1:1">
      <c r="A1693">
        <v>1691</v>
      </c>
    </row>
    <row r="1694" spans="1:1">
      <c r="A1694">
        <v>1692</v>
      </c>
    </row>
    <row r="1695" spans="1:1">
      <c r="A1695">
        <v>1693</v>
      </c>
    </row>
    <row r="1696" spans="1:1">
      <c r="A1696">
        <v>1694</v>
      </c>
    </row>
    <row r="1697" spans="1:1">
      <c r="A1697">
        <v>1695</v>
      </c>
    </row>
    <row r="1698" spans="1:1">
      <c r="A1698">
        <v>1696</v>
      </c>
    </row>
    <row r="1699" spans="1:1">
      <c r="A1699">
        <v>1697</v>
      </c>
    </row>
    <row r="1700" spans="1:1">
      <c r="A1700">
        <v>1698</v>
      </c>
    </row>
    <row r="1701" spans="1:1">
      <c r="A1701">
        <v>1699</v>
      </c>
    </row>
    <row r="1702" spans="1:1">
      <c r="A1702">
        <v>1700</v>
      </c>
    </row>
    <row r="1703" spans="1:1">
      <c r="A1703">
        <v>1701</v>
      </c>
    </row>
    <row r="1704" spans="1:1">
      <c r="A1704">
        <v>1702</v>
      </c>
    </row>
    <row r="1705" spans="1:1">
      <c r="A1705">
        <v>1703</v>
      </c>
    </row>
    <row r="1706" spans="1:1">
      <c r="A1706">
        <v>1704</v>
      </c>
    </row>
    <row r="1707" spans="1:1">
      <c r="A1707">
        <v>1705</v>
      </c>
    </row>
    <row r="1708" spans="1:1">
      <c r="A1708">
        <v>1706</v>
      </c>
    </row>
    <row r="1709" spans="1:1">
      <c r="A1709">
        <v>1707</v>
      </c>
    </row>
    <row r="1710" spans="1:1">
      <c r="A1710">
        <v>1708</v>
      </c>
    </row>
    <row r="1711" spans="1:1">
      <c r="A1711">
        <v>1709</v>
      </c>
    </row>
    <row r="1712" spans="1:1">
      <c r="A1712">
        <v>1710</v>
      </c>
    </row>
    <row r="1713" spans="1:1">
      <c r="A1713">
        <v>1711</v>
      </c>
    </row>
    <row r="1714" spans="1:1">
      <c r="A1714">
        <v>1712</v>
      </c>
    </row>
    <row r="1715" spans="1:1">
      <c r="A1715">
        <v>1713</v>
      </c>
    </row>
    <row r="1716" spans="1:1">
      <c r="A1716">
        <v>1714</v>
      </c>
    </row>
    <row r="1717" spans="1:1">
      <c r="A1717">
        <v>1715</v>
      </c>
    </row>
    <row r="1718" spans="1:1">
      <c r="A1718">
        <v>1716</v>
      </c>
    </row>
    <row r="1719" spans="1:1">
      <c r="A1719">
        <v>1717</v>
      </c>
    </row>
    <row r="1720" spans="1:1">
      <c r="A1720">
        <v>1718</v>
      </c>
    </row>
    <row r="1721" spans="1:1">
      <c r="A1721">
        <v>1719</v>
      </c>
    </row>
    <row r="1722" spans="1:1">
      <c r="A1722">
        <v>1720</v>
      </c>
    </row>
    <row r="1723" spans="1:1">
      <c r="A1723">
        <v>1721</v>
      </c>
    </row>
    <row r="1724" spans="1:1">
      <c r="A1724">
        <v>1722</v>
      </c>
    </row>
    <row r="1725" spans="1:1">
      <c r="A1725">
        <v>1723</v>
      </c>
    </row>
    <row r="1726" spans="1:1">
      <c r="A1726">
        <v>1724</v>
      </c>
    </row>
    <row r="1727" spans="1:1">
      <c r="A1727">
        <v>1725</v>
      </c>
    </row>
    <row r="1728" spans="1:1">
      <c r="A1728">
        <v>1726</v>
      </c>
    </row>
    <row r="1729" spans="1:1">
      <c r="A1729">
        <v>1727</v>
      </c>
    </row>
    <row r="1730" spans="1:1">
      <c r="A1730">
        <v>1728</v>
      </c>
    </row>
    <row r="1731" spans="1:1">
      <c r="A1731">
        <v>1729</v>
      </c>
    </row>
    <row r="1732" spans="1:1">
      <c r="A1732">
        <v>1730</v>
      </c>
    </row>
    <row r="1733" spans="1:1">
      <c r="A1733">
        <v>1731</v>
      </c>
    </row>
    <row r="1734" spans="1:1">
      <c r="A1734">
        <v>1732</v>
      </c>
    </row>
    <row r="1735" spans="1:1">
      <c r="A1735">
        <v>1733</v>
      </c>
    </row>
    <row r="1736" spans="1:1">
      <c r="A1736">
        <v>1734</v>
      </c>
    </row>
    <row r="1737" spans="1:1">
      <c r="A1737">
        <v>1735</v>
      </c>
    </row>
    <row r="1738" spans="1:1">
      <c r="A1738">
        <v>1736</v>
      </c>
    </row>
    <row r="1739" spans="1:1">
      <c r="A1739">
        <v>1737</v>
      </c>
    </row>
    <row r="1740" spans="1:1">
      <c r="A1740">
        <v>1738</v>
      </c>
    </row>
    <row r="1741" spans="1:1">
      <c r="A1741">
        <v>1739</v>
      </c>
    </row>
    <row r="1742" spans="1:1">
      <c r="A1742">
        <v>1740</v>
      </c>
    </row>
    <row r="1743" spans="1:1">
      <c r="A1743">
        <v>1741</v>
      </c>
    </row>
    <row r="1744" spans="1:1">
      <c r="A1744">
        <v>1742</v>
      </c>
    </row>
    <row r="1745" spans="1:1">
      <c r="A1745">
        <v>1743</v>
      </c>
    </row>
    <row r="1746" spans="1:1">
      <c r="A1746">
        <v>1744</v>
      </c>
    </row>
    <row r="1747" spans="1:1">
      <c r="A1747">
        <v>1745</v>
      </c>
    </row>
    <row r="1748" spans="1:1">
      <c r="A1748">
        <v>1746</v>
      </c>
    </row>
    <row r="1749" spans="1:1">
      <c r="A1749">
        <v>1747</v>
      </c>
    </row>
    <row r="1750" spans="1:1">
      <c r="A1750">
        <v>1748</v>
      </c>
    </row>
    <row r="1751" spans="1:1">
      <c r="A1751">
        <v>1749</v>
      </c>
    </row>
    <row r="1752" spans="1:1">
      <c r="A1752">
        <v>1750</v>
      </c>
    </row>
    <row r="1753" spans="1:1">
      <c r="A1753">
        <v>1751</v>
      </c>
    </row>
    <row r="1754" spans="1:1">
      <c r="A1754">
        <v>1752</v>
      </c>
    </row>
    <row r="1755" spans="1:1">
      <c r="A1755">
        <v>1753</v>
      </c>
    </row>
    <row r="1756" spans="1:1">
      <c r="A1756">
        <v>1754</v>
      </c>
    </row>
    <row r="1757" spans="1:1">
      <c r="A1757">
        <v>1755</v>
      </c>
    </row>
    <row r="1758" spans="1:1">
      <c r="A1758">
        <v>1756</v>
      </c>
    </row>
    <row r="1759" spans="1:1">
      <c r="A1759">
        <v>1757</v>
      </c>
    </row>
    <row r="1760" spans="1:1">
      <c r="A1760">
        <v>1758</v>
      </c>
    </row>
    <row r="1761" spans="1:1">
      <c r="A1761">
        <v>1759</v>
      </c>
    </row>
    <row r="1762" spans="1:1">
      <c r="A1762">
        <v>1760</v>
      </c>
    </row>
    <row r="1763" spans="1:1">
      <c r="A1763">
        <v>1761</v>
      </c>
    </row>
    <row r="1764" spans="1:1">
      <c r="A1764">
        <v>1762</v>
      </c>
    </row>
    <row r="1765" spans="1:1">
      <c r="A1765">
        <v>1763</v>
      </c>
    </row>
    <row r="1766" spans="1:1">
      <c r="A1766">
        <v>1764</v>
      </c>
    </row>
    <row r="1767" spans="1:1">
      <c r="A1767">
        <v>1765</v>
      </c>
    </row>
    <row r="1768" spans="1:1">
      <c r="A1768">
        <v>1766</v>
      </c>
    </row>
    <row r="1769" spans="1:1">
      <c r="A1769">
        <v>1767</v>
      </c>
    </row>
    <row r="1770" spans="1:1">
      <c r="A1770">
        <v>1768</v>
      </c>
    </row>
    <row r="1771" spans="1:1">
      <c r="A1771">
        <v>1769</v>
      </c>
    </row>
    <row r="1772" spans="1:1">
      <c r="A1772">
        <v>1770</v>
      </c>
    </row>
    <row r="1773" spans="1:1">
      <c r="A1773">
        <v>1771</v>
      </c>
    </row>
    <row r="1774" spans="1:1">
      <c r="A1774">
        <v>1772</v>
      </c>
    </row>
    <row r="1775" spans="1:1">
      <c r="A1775">
        <v>1773</v>
      </c>
    </row>
    <row r="1776" spans="1:1">
      <c r="A1776">
        <v>1774</v>
      </c>
    </row>
    <row r="1777" spans="1:1">
      <c r="A1777">
        <v>1775</v>
      </c>
    </row>
    <row r="1778" spans="1:1">
      <c r="A1778">
        <v>1776</v>
      </c>
    </row>
    <row r="1779" spans="1:1">
      <c r="A1779">
        <v>1777</v>
      </c>
    </row>
    <row r="1780" spans="1:1">
      <c r="A1780">
        <v>1778</v>
      </c>
    </row>
    <row r="1781" spans="1:1">
      <c r="A1781">
        <v>1779</v>
      </c>
    </row>
    <row r="1782" spans="1:1">
      <c r="A1782">
        <v>1780</v>
      </c>
    </row>
    <row r="1783" spans="1:1">
      <c r="A1783">
        <v>1781</v>
      </c>
    </row>
    <row r="1784" spans="1:1">
      <c r="A1784">
        <v>1782</v>
      </c>
    </row>
    <row r="1785" spans="1:1">
      <c r="A1785">
        <v>1783</v>
      </c>
    </row>
    <row r="1786" spans="1:1">
      <c r="A1786">
        <v>1784</v>
      </c>
    </row>
    <row r="1787" spans="1:1">
      <c r="A1787">
        <v>1785</v>
      </c>
    </row>
    <row r="1788" spans="1:1">
      <c r="A1788">
        <v>1786</v>
      </c>
    </row>
    <row r="1789" spans="1:1">
      <c r="A1789">
        <v>1787</v>
      </c>
    </row>
    <row r="1790" spans="1:1">
      <c r="A1790">
        <v>1788</v>
      </c>
    </row>
    <row r="1791" spans="1:1">
      <c r="A1791">
        <v>1789</v>
      </c>
    </row>
    <row r="1792" spans="1:1">
      <c r="A1792">
        <v>1790</v>
      </c>
    </row>
    <row r="1793" spans="1:1">
      <c r="A1793">
        <v>1791</v>
      </c>
    </row>
    <row r="1794" spans="1:1">
      <c r="A1794">
        <v>1792</v>
      </c>
    </row>
    <row r="1795" spans="1:1">
      <c r="A1795">
        <v>1793</v>
      </c>
    </row>
    <row r="1796" spans="1:1">
      <c r="A1796">
        <v>1794</v>
      </c>
    </row>
    <row r="1797" spans="1:1">
      <c r="A1797">
        <v>1795</v>
      </c>
    </row>
    <row r="1798" spans="1:1">
      <c r="A1798">
        <v>1796</v>
      </c>
    </row>
    <row r="1799" spans="1:1">
      <c r="A1799">
        <v>1797</v>
      </c>
    </row>
    <row r="1800" spans="1:1">
      <c r="A1800">
        <v>1798</v>
      </c>
    </row>
    <row r="1801" spans="1:1">
      <c r="A1801">
        <v>1799</v>
      </c>
    </row>
    <row r="1802" spans="1:1">
      <c r="A1802">
        <v>1800</v>
      </c>
    </row>
    <row r="1803" spans="1:1">
      <c r="A1803">
        <v>1801</v>
      </c>
    </row>
    <row r="1804" spans="1:1">
      <c r="A1804">
        <v>1802</v>
      </c>
    </row>
    <row r="1805" spans="1:1">
      <c r="A1805">
        <v>1803</v>
      </c>
    </row>
    <row r="1806" spans="1:1">
      <c r="A1806">
        <v>1804</v>
      </c>
    </row>
    <row r="1807" spans="1:1">
      <c r="A1807">
        <v>1805</v>
      </c>
    </row>
    <row r="1808" spans="1:1">
      <c r="A1808">
        <v>1806</v>
      </c>
    </row>
    <row r="1809" spans="1:1">
      <c r="A1809">
        <v>1807</v>
      </c>
    </row>
    <row r="1810" spans="1:1">
      <c r="A1810">
        <v>1808</v>
      </c>
    </row>
    <row r="1811" spans="1:1">
      <c r="A1811">
        <v>1809</v>
      </c>
    </row>
    <row r="1812" spans="1:1">
      <c r="A1812">
        <v>1810</v>
      </c>
    </row>
    <row r="1813" spans="1:1">
      <c r="A1813">
        <v>1811</v>
      </c>
    </row>
    <row r="1814" spans="1:1">
      <c r="A1814">
        <v>1812</v>
      </c>
    </row>
    <row r="1815" spans="1:1">
      <c r="A1815">
        <v>1813</v>
      </c>
    </row>
    <row r="1816" spans="1:1">
      <c r="A1816">
        <v>1814</v>
      </c>
    </row>
    <row r="1817" spans="1:1">
      <c r="A1817">
        <v>1815</v>
      </c>
    </row>
    <row r="1818" spans="1:1">
      <c r="A1818">
        <v>1816</v>
      </c>
    </row>
    <row r="1819" spans="1:1">
      <c r="A1819">
        <v>1817</v>
      </c>
    </row>
    <row r="1820" spans="1:1">
      <c r="A1820">
        <v>1818</v>
      </c>
    </row>
    <row r="1821" spans="1:1">
      <c r="A1821">
        <v>1819</v>
      </c>
    </row>
    <row r="1822" spans="1:1">
      <c r="A1822">
        <v>1820</v>
      </c>
    </row>
    <row r="1823" spans="1:1">
      <c r="A1823">
        <v>1821</v>
      </c>
    </row>
    <row r="1824" spans="1:1">
      <c r="A1824">
        <v>1822</v>
      </c>
    </row>
    <row r="1825" spans="1:1">
      <c r="A1825">
        <v>1823</v>
      </c>
    </row>
    <row r="1826" spans="1:1">
      <c r="A1826">
        <v>1824</v>
      </c>
    </row>
    <row r="1827" spans="1:1">
      <c r="A1827">
        <v>1825</v>
      </c>
    </row>
    <row r="1828" spans="1:1">
      <c r="A1828">
        <v>1826</v>
      </c>
    </row>
    <row r="1829" spans="1:1">
      <c r="A1829">
        <v>1827</v>
      </c>
    </row>
    <row r="1830" spans="1:1">
      <c r="A1830">
        <v>1828</v>
      </c>
    </row>
    <row r="1831" spans="1:1">
      <c r="A1831">
        <v>1829</v>
      </c>
    </row>
    <row r="1832" spans="1:1">
      <c r="A1832">
        <v>1830</v>
      </c>
    </row>
    <row r="1833" spans="1:1">
      <c r="A1833">
        <v>1831</v>
      </c>
    </row>
    <row r="1834" spans="1:1">
      <c r="A1834">
        <v>1832</v>
      </c>
    </row>
    <row r="1835" spans="1:1">
      <c r="A1835">
        <v>1833</v>
      </c>
    </row>
    <row r="1836" spans="1:1">
      <c r="A1836">
        <v>1834</v>
      </c>
    </row>
    <row r="1837" spans="1:1">
      <c r="A1837">
        <v>1835</v>
      </c>
    </row>
    <row r="1838" spans="1:1">
      <c r="A1838">
        <v>1836</v>
      </c>
    </row>
    <row r="1839" spans="1:1">
      <c r="A1839">
        <v>1837</v>
      </c>
    </row>
    <row r="1840" spans="1:1">
      <c r="A1840">
        <v>1838</v>
      </c>
    </row>
    <row r="1841" spans="1:1">
      <c r="A1841">
        <v>1839</v>
      </c>
    </row>
    <row r="1842" spans="1:1">
      <c r="A1842">
        <v>1840</v>
      </c>
    </row>
    <row r="1843" spans="1:1">
      <c r="A1843">
        <v>1841</v>
      </c>
    </row>
    <row r="1844" spans="1:1">
      <c r="A1844">
        <v>1842</v>
      </c>
    </row>
    <row r="1845" spans="1:1">
      <c r="A1845">
        <v>1843</v>
      </c>
    </row>
    <row r="1846" spans="1:1">
      <c r="A1846">
        <v>1844</v>
      </c>
    </row>
    <row r="1847" spans="1:1">
      <c r="A1847">
        <v>1845</v>
      </c>
    </row>
    <row r="1848" spans="1:1">
      <c r="A1848">
        <v>1846</v>
      </c>
    </row>
    <row r="1849" spans="1:1">
      <c r="A1849">
        <v>1847</v>
      </c>
    </row>
    <row r="1850" spans="1:1">
      <c r="A1850">
        <v>1848</v>
      </c>
    </row>
    <row r="1851" spans="1:1">
      <c r="A1851">
        <v>1849</v>
      </c>
    </row>
    <row r="1852" spans="1:1">
      <c r="A1852">
        <v>1850</v>
      </c>
    </row>
    <row r="1853" spans="1:1">
      <c r="A1853">
        <v>1851</v>
      </c>
    </row>
    <row r="1854" spans="1:1">
      <c r="A1854">
        <v>1852</v>
      </c>
    </row>
    <row r="1855" spans="1:1">
      <c r="A1855">
        <v>1853</v>
      </c>
    </row>
    <row r="1856" spans="1:1">
      <c r="A1856">
        <v>1854</v>
      </c>
    </row>
    <row r="1857" spans="1:1">
      <c r="A1857">
        <v>1855</v>
      </c>
    </row>
    <row r="1858" spans="1:1">
      <c r="A1858">
        <v>1856</v>
      </c>
    </row>
    <row r="1859" spans="1:1">
      <c r="A1859">
        <v>1857</v>
      </c>
    </row>
    <row r="1860" spans="1:1">
      <c r="A1860">
        <v>1858</v>
      </c>
    </row>
    <row r="1861" spans="1:1">
      <c r="A1861">
        <v>1859</v>
      </c>
    </row>
    <row r="1862" spans="1:1">
      <c r="A1862">
        <v>1860</v>
      </c>
    </row>
    <row r="1863" spans="1:1">
      <c r="A1863">
        <v>1861</v>
      </c>
    </row>
    <row r="1864" spans="1:1">
      <c r="A1864">
        <v>1862</v>
      </c>
    </row>
    <row r="1865" spans="1:1">
      <c r="A1865">
        <v>1863</v>
      </c>
    </row>
    <row r="1866" spans="1:1">
      <c r="A1866">
        <v>1864</v>
      </c>
    </row>
    <row r="1867" spans="1:1">
      <c r="A1867">
        <v>1865</v>
      </c>
    </row>
    <row r="1868" spans="1:1">
      <c r="A1868">
        <v>1866</v>
      </c>
    </row>
    <row r="1869" spans="1:1">
      <c r="A1869">
        <v>1867</v>
      </c>
    </row>
    <row r="1870" spans="1:1">
      <c r="A1870">
        <v>1868</v>
      </c>
    </row>
    <row r="1871" spans="1:1">
      <c r="A1871">
        <v>1869</v>
      </c>
    </row>
    <row r="1872" spans="1:1">
      <c r="A1872">
        <v>1870</v>
      </c>
    </row>
    <row r="1873" spans="1:1">
      <c r="A1873">
        <v>1871</v>
      </c>
    </row>
    <row r="1874" spans="1:1">
      <c r="A1874">
        <v>1872</v>
      </c>
    </row>
    <row r="1875" spans="1:1">
      <c r="A1875">
        <v>1873</v>
      </c>
    </row>
    <row r="1876" spans="1:1">
      <c r="A1876">
        <v>1874</v>
      </c>
    </row>
    <row r="1877" spans="1:1">
      <c r="A1877">
        <v>1875</v>
      </c>
    </row>
    <row r="1878" spans="1:1">
      <c r="A1878">
        <v>1876</v>
      </c>
    </row>
    <row r="1879" spans="1:1">
      <c r="A1879">
        <v>1877</v>
      </c>
    </row>
    <row r="1880" spans="1:1">
      <c r="A1880">
        <v>1878</v>
      </c>
    </row>
    <row r="1881" spans="1:1">
      <c r="A1881">
        <v>1879</v>
      </c>
    </row>
    <row r="1882" spans="1:1">
      <c r="A1882">
        <v>1880</v>
      </c>
    </row>
    <row r="1883" spans="1:1">
      <c r="A1883">
        <v>1881</v>
      </c>
    </row>
    <row r="1884" spans="1:1">
      <c r="A1884">
        <v>1882</v>
      </c>
    </row>
    <row r="1885" spans="1:1">
      <c r="A1885">
        <v>1883</v>
      </c>
    </row>
    <row r="1886" spans="1:1">
      <c r="A1886">
        <v>1884</v>
      </c>
    </row>
    <row r="1887" spans="1:1">
      <c r="A1887">
        <v>1885</v>
      </c>
    </row>
    <row r="1888" spans="1:1">
      <c r="A1888">
        <v>1886</v>
      </c>
    </row>
    <row r="1889" spans="1:1">
      <c r="A1889">
        <v>1887</v>
      </c>
    </row>
    <row r="1890" spans="1:1">
      <c r="A1890">
        <v>1888</v>
      </c>
    </row>
    <row r="1891" spans="1:1">
      <c r="A1891">
        <v>1889</v>
      </c>
    </row>
    <row r="1892" spans="1:1">
      <c r="A1892">
        <v>1890</v>
      </c>
    </row>
    <row r="1893" spans="1:1">
      <c r="A1893">
        <v>1891</v>
      </c>
    </row>
    <row r="1894" spans="1:1">
      <c r="A1894">
        <v>1892</v>
      </c>
    </row>
    <row r="1895" spans="1:1">
      <c r="A1895">
        <v>1893</v>
      </c>
    </row>
    <row r="1896" spans="1:1">
      <c r="A1896">
        <v>1894</v>
      </c>
    </row>
    <row r="1897" spans="1:1">
      <c r="A1897">
        <v>1895</v>
      </c>
    </row>
    <row r="1898" spans="1:1">
      <c r="A1898">
        <v>1896</v>
      </c>
    </row>
    <row r="1899" spans="1:1">
      <c r="A1899">
        <v>1897</v>
      </c>
    </row>
    <row r="1900" spans="1:1">
      <c r="A1900">
        <v>1898</v>
      </c>
    </row>
    <row r="1901" spans="1:1">
      <c r="A1901">
        <v>1899</v>
      </c>
    </row>
    <row r="1902" spans="1:1">
      <c r="A1902">
        <v>1900</v>
      </c>
    </row>
    <row r="1903" spans="1:1">
      <c r="A1903">
        <v>1901</v>
      </c>
    </row>
    <row r="1904" spans="1:1">
      <c r="A1904">
        <v>1902</v>
      </c>
    </row>
    <row r="1905" spans="1:1">
      <c r="A1905">
        <v>1903</v>
      </c>
    </row>
    <row r="1906" spans="1:1">
      <c r="A1906">
        <v>1904</v>
      </c>
    </row>
    <row r="1907" spans="1:1">
      <c r="A1907">
        <v>1905</v>
      </c>
    </row>
    <row r="1908" spans="1:1">
      <c r="A1908">
        <v>1906</v>
      </c>
    </row>
    <row r="1909" spans="1:1">
      <c r="A1909">
        <v>1907</v>
      </c>
    </row>
    <row r="1910" spans="1:1">
      <c r="A1910">
        <v>1908</v>
      </c>
    </row>
    <row r="1911" spans="1:1">
      <c r="A1911">
        <v>1909</v>
      </c>
    </row>
    <row r="1912" spans="1:1">
      <c r="A1912">
        <v>1910</v>
      </c>
    </row>
    <row r="1913" spans="1:1">
      <c r="A1913">
        <v>1911</v>
      </c>
    </row>
    <row r="1914" spans="1:1">
      <c r="A1914">
        <v>1912</v>
      </c>
    </row>
    <row r="1915" spans="1:1">
      <c r="A1915">
        <v>1913</v>
      </c>
    </row>
    <row r="1916" spans="1:1">
      <c r="A1916">
        <v>1914</v>
      </c>
    </row>
    <row r="1917" spans="1:1">
      <c r="A1917">
        <v>1915</v>
      </c>
    </row>
    <row r="1918" spans="1:1">
      <c r="A1918">
        <v>1916</v>
      </c>
    </row>
    <row r="1919" spans="1:1">
      <c r="A1919">
        <v>1917</v>
      </c>
    </row>
    <row r="1920" spans="1:1">
      <c r="A1920">
        <v>1918</v>
      </c>
    </row>
    <row r="1921" spans="1:1">
      <c r="A1921">
        <v>1919</v>
      </c>
    </row>
    <row r="1922" spans="1:1">
      <c r="A1922">
        <v>1920</v>
      </c>
    </row>
    <row r="1923" spans="1:1">
      <c r="A1923">
        <v>1921</v>
      </c>
    </row>
    <row r="1924" spans="1:1">
      <c r="A1924">
        <v>1922</v>
      </c>
    </row>
    <row r="1925" spans="1:1">
      <c r="A1925">
        <v>1923</v>
      </c>
    </row>
    <row r="1926" spans="1:1">
      <c r="A1926">
        <v>1924</v>
      </c>
    </row>
    <row r="1927" spans="1:1">
      <c r="A1927">
        <v>1925</v>
      </c>
    </row>
    <row r="1928" spans="1:1">
      <c r="A1928">
        <v>1926</v>
      </c>
    </row>
    <row r="1929" spans="1:1">
      <c r="A1929">
        <v>1927</v>
      </c>
    </row>
    <row r="1930" spans="1:1">
      <c r="A1930">
        <v>1928</v>
      </c>
    </row>
    <row r="1931" spans="1:1">
      <c r="A1931">
        <v>1929</v>
      </c>
    </row>
    <row r="1932" spans="1:1">
      <c r="A1932">
        <v>1930</v>
      </c>
    </row>
    <row r="1933" spans="1:1">
      <c r="A1933">
        <v>1931</v>
      </c>
    </row>
    <row r="1934" spans="1:1">
      <c r="A1934">
        <v>1932</v>
      </c>
    </row>
    <row r="1935" spans="1:1">
      <c r="A1935">
        <v>1933</v>
      </c>
    </row>
    <row r="1936" spans="1:1">
      <c r="A1936">
        <v>1934</v>
      </c>
    </row>
    <row r="1937" spans="1:1">
      <c r="A1937">
        <v>1935</v>
      </c>
    </row>
    <row r="1938" spans="1:1">
      <c r="A1938">
        <v>1936</v>
      </c>
    </row>
    <row r="1939" spans="1:1">
      <c r="A1939">
        <v>1937</v>
      </c>
    </row>
    <row r="1940" spans="1:1">
      <c r="A1940">
        <v>1938</v>
      </c>
    </row>
    <row r="1941" spans="1:1">
      <c r="A1941">
        <v>1939</v>
      </c>
    </row>
    <row r="1942" spans="1:1">
      <c r="A1942">
        <v>1940</v>
      </c>
    </row>
    <row r="1943" spans="1:1">
      <c r="A1943">
        <v>1941</v>
      </c>
    </row>
    <row r="1944" spans="1:1">
      <c r="A1944">
        <v>1942</v>
      </c>
    </row>
    <row r="1945" spans="1:1">
      <c r="A1945">
        <v>1943</v>
      </c>
    </row>
    <row r="1946" spans="1:1">
      <c r="A1946">
        <v>1944</v>
      </c>
    </row>
    <row r="1947" spans="1:1">
      <c r="A1947">
        <v>1945</v>
      </c>
    </row>
    <row r="1948" spans="1:1">
      <c r="A1948">
        <v>1946</v>
      </c>
    </row>
    <row r="1949" spans="1:1">
      <c r="A1949">
        <v>1947</v>
      </c>
    </row>
    <row r="1950" spans="1:1">
      <c r="A1950">
        <v>1948</v>
      </c>
    </row>
    <row r="1951" spans="1:1">
      <c r="A1951">
        <v>1949</v>
      </c>
    </row>
    <row r="1952" spans="1:1">
      <c r="A1952">
        <v>1950</v>
      </c>
    </row>
    <row r="1953" spans="1:1">
      <c r="A1953">
        <v>1951</v>
      </c>
    </row>
    <row r="1954" spans="1:1">
      <c r="A1954">
        <v>1952</v>
      </c>
    </row>
    <row r="1955" spans="1:1">
      <c r="A1955">
        <v>1953</v>
      </c>
    </row>
    <row r="1956" spans="1:1">
      <c r="A1956">
        <v>1954</v>
      </c>
    </row>
    <row r="1957" spans="1:1">
      <c r="A1957">
        <v>1955</v>
      </c>
    </row>
    <row r="1958" spans="1:1">
      <c r="A1958">
        <v>1956</v>
      </c>
    </row>
    <row r="1959" spans="1:1">
      <c r="A1959">
        <v>1957</v>
      </c>
    </row>
    <row r="1960" spans="1:1">
      <c r="A1960">
        <v>1958</v>
      </c>
    </row>
    <row r="1961" spans="1:1">
      <c r="A1961">
        <v>1959</v>
      </c>
    </row>
    <row r="1962" spans="1:1">
      <c r="A1962">
        <v>1960</v>
      </c>
    </row>
    <row r="1963" spans="1:1">
      <c r="A1963">
        <v>1961</v>
      </c>
    </row>
    <row r="1964" spans="1:1">
      <c r="A1964">
        <v>1962</v>
      </c>
    </row>
    <row r="1965" spans="1:1">
      <c r="A1965">
        <v>1963</v>
      </c>
    </row>
    <row r="1966" spans="1:1">
      <c r="A1966">
        <v>1964</v>
      </c>
    </row>
    <row r="1967" spans="1:1">
      <c r="A1967">
        <v>1965</v>
      </c>
    </row>
    <row r="1968" spans="1:1">
      <c r="A1968">
        <v>1966</v>
      </c>
    </row>
    <row r="1969" spans="1:1">
      <c r="A1969">
        <v>1967</v>
      </c>
    </row>
    <row r="1970" spans="1:1">
      <c r="A1970">
        <v>1968</v>
      </c>
    </row>
    <row r="1971" spans="1:1">
      <c r="A1971">
        <v>1969</v>
      </c>
    </row>
    <row r="1972" spans="1:1">
      <c r="A1972">
        <v>1970</v>
      </c>
    </row>
    <row r="1973" spans="1:1">
      <c r="A1973">
        <v>1971</v>
      </c>
    </row>
    <row r="1974" spans="1:1">
      <c r="A1974">
        <v>1972</v>
      </c>
    </row>
    <row r="1975" spans="1:1">
      <c r="A1975">
        <v>1973</v>
      </c>
    </row>
    <row r="1976" spans="1:1">
      <c r="A1976">
        <v>1974</v>
      </c>
    </row>
    <row r="1977" spans="1:1">
      <c r="A1977">
        <v>1975</v>
      </c>
    </row>
    <row r="1978" spans="1:1">
      <c r="A1978">
        <v>1976</v>
      </c>
    </row>
    <row r="1979" spans="1:1">
      <c r="A1979">
        <v>1977</v>
      </c>
    </row>
    <row r="1980" spans="1:1">
      <c r="A1980">
        <v>1978</v>
      </c>
    </row>
    <row r="1981" spans="1:1">
      <c r="A1981">
        <v>1979</v>
      </c>
    </row>
    <row r="1982" spans="1:1">
      <c r="A1982">
        <v>1980</v>
      </c>
    </row>
    <row r="1983" spans="1:1">
      <c r="A1983">
        <v>1981</v>
      </c>
    </row>
    <row r="1984" spans="1:1">
      <c r="A1984">
        <v>1982</v>
      </c>
    </row>
    <row r="1985" spans="1:1">
      <c r="A1985">
        <v>1983</v>
      </c>
    </row>
    <row r="1986" spans="1:1">
      <c r="A1986">
        <v>1984</v>
      </c>
    </row>
    <row r="1987" spans="1:1">
      <c r="A1987">
        <v>1985</v>
      </c>
    </row>
    <row r="1988" spans="1:1">
      <c r="A1988">
        <v>1986</v>
      </c>
    </row>
    <row r="1989" spans="1:1">
      <c r="A1989">
        <v>1987</v>
      </c>
    </row>
    <row r="1990" spans="1:1">
      <c r="A1990">
        <v>1988</v>
      </c>
    </row>
    <row r="1991" spans="1:1">
      <c r="A1991">
        <v>1989</v>
      </c>
    </row>
    <row r="1992" spans="1:1">
      <c r="A1992">
        <v>1990</v>
      </c>
    </row>
    <row r="1993" spans="1:1">
      <c r="A1993">
        <v>1991</v>
      </c>
    </row>
    <row r="1994" spans="1:1">
      <c r="A1994">
        <v>1992</v>
      </c>
    </row>
    <row r="1995" spans="1:1">
      <c r="A1995">
        <v>1993</v>
      </c>
    </row>
    <row r="1996" spans="1:1">
      <c r="A1996">
        <v>1994</v>
      </c>
    </row>
    <row r="1997" spans="1:1">
      <c r="A1997">
        <v>1995</v>
      </c>
    </row>
    <row r="1998" spans="1:1">
      <c r="A1998">
        <v>1996</v>
      </c>
    </row>
    <row r="1999" spans="1:1">
      <c r="A1999">
        <v>1997</v>
      </c>
    </row>
    <row r="2000" spans="1:1">
      <c r="A2000">
        <v>1998</v>
      </c>
    </row>
    <row r="2001" spans="1:1">
      <c r="A2001">
        <v>1999</v>
      </c>
    </row>
    <row r="2002" spans="1:1">
      <c r="A2002">
        <v>2000</v>
      </c>
    </row>
    <row r="2003" spans="1:1">
      <c r="A2003">
        <v>2001</v>
      </c>
    </row>
    <row r="2004" spans="1:1">
      <c r="A2004">
        <v>2002</v>
      </c>
    </row>
    <row r="2005" spans="1:1">
      <c r="A2005">
        <v>2003</v>
      </c>
    </row>
    <row r="2006" spans="1:1">
      <c r="A2006">
        <v>2004</v>
      </c>
    </row>
    <row r="2007" spans="1:1">
      <c r="A2007">
        <v>2005</v>
      </c>
    </row>
    <row r="2008" spans="1:1">
      <c r="A2008">
        <v>2006</v>
      </c>
    </row>
    <row r="2009" spans="1:1">
      <c r="A2009">
        <v>2007</v>
      </c>
    </row>
    <row r="2010" spans="1:1">
      <c r="A2010">
        <v>2008</v>
      </c>
    </row>
    <row r="2011" spans="1:1">
      <c r="A2011">
        <v>2009</v>
      </c>
    </row>
    <row r="2012" spans="1:1">
      <c r="A2012">
        <v>2010</v>
      </c>
    </row>
    <row r="2013" spans="1:1">
      <c r="A2013">
        <v>2011</v>
      </c>
    </row>
    <row r="2014" spans="1:1">
      <c r="A2014">
        <v>2012</v>
      </c>
    </row>
    <row r="2015" spans="1:1">
      <c r="A2015">
        <v>2013</v>
      </c>
    </row>
    <row r="2016" spans="1:1">
      <c r="A2016">
        <v>2014</v>
      </c>
    </row>
    <row r="2017" spans="1:1">
      <c r="A2017">
        <v>2015</v>
      </c>
    </row>
    <row r="2018" spans="1:1">
      <c r="A2018">
        <v>2016</v>
      </c>
    </row>
    <row r="2019" spans="1:1">
      <c r="A2019">
        <v>2017</v>
      </c>
    </row>
    <row r="2020" spans="1:1">
      <c r="A2020">
        <v>2018</v>
      </c>
    </row>
    <row r="2021" spans="1:1">
      <c r="A2021">
        <v>2019</v>
      </c>
    </row>
    <row r="2022" spans="1:1">
      <c r="A2022">
        <v>2020</v>
      </c>
    </row>
    <row r="2023" spans="1:1">
      <c r="A2023">
        <v>2021</v>
      </c>
    </row>
    <row r="2024" spans="1:1">
      <c r="A2024">
        <v>2022</v>
      </c>
    </row>
    <row r="2025" spans="1:1">
      <c r="A2025">
        <v>2023</v>
      </c>
    </row>
    <row r="2026" spans="1:1">
      <c r="A2026">
        <v>2024</v>
      </c>
    </row>
    <row r="2027" spans="1:1">
      <c r="A2027">
        <v>2025</v>
      </c>
    </row>
    <row r="2028" spans="1:1">
      <c r="A2028">
        <v>2026</v>
      </c>
    </row>
    <row r="2029" spans="1:1">
      <c r="A2029">
        <v>2027</v>
      </c>
    </row>
    <row r="2030" spans="1:1">
      <c r="A2030">
        <v>2028</v>
      </c>
    </row>
    <row r="2031" spans="1:1">
      <c r="A2031">
        <v>2029</v>
      </c>
    </row>
    <row r="2032" spans="1:1">
      <c r="A2032">
        <v>2030</v>
      </c>
    </row>
    <row r="2033" spans="1:1">
      <c r="A2033">
        <v>2031</v>
      </c>
    </row>
    <row r="2034" spans="1:1">
      <c r="A2034">
        <v>2032</v>
      </c>
    </row>
    <row r="2035" spans="1:1">
      <c r="A2035">
        <v>2033</v>
      </c>
    </row>
    <row r="2036" spans="1:1">
      <c r="A2036">
        <v>2034</v>
      </c>
    </row>
    <row r="2037" spans="1:1">
      <c r="A2037">
        <v>2035</v>
      </c>
    </row>
    <row r="2038" spans="1:1">
      <c r="A2038">
        <v>2036</v>
      </c>
    </row>
    <row r="2039" spans="1:1">
      <c r="A2039">
        <v>2037</v>
      </c>
    </row>
    <row r="2040" spans="1:1">
      <c r="A2040">
        <v>2038</v>
      </c>
    </row>
    <row r="2041" spans="1:1">
      <c r="A2041">
        <v>2039</v>
      </c>
    </row>
    <row r="2042" spans="1:1">
      <c r="A2042">
        <v>2040</v>
      </c>
    </row>
    <row r="2043" spans="1:1">
      <c r="A2043">
        <v>2041</v>
      </c>
    </row>
    <row r="2044" spans="1:1">
      <c r="A2044">
        <v>2042</v>
      </c>
    </row>
    <row r="2045" spans="1:1">
      <c r="A2045">
        <v>2043</v>
      </c>
    </row>
    <row r="2046" spans="1:1">
      <c r="A2046">
        <v>2044</v>
      </c>
    </row>
    <row r="2047" spans="1:1">
      <c r="A2047">
        <v>2045</v>
      </c>
    </row>
    <row r="2048" spans="1:1">
      <c r="A2048">
        <v>2046</v>
      </c>
    </row>
    <row r="2049" spans="1:1">
      <c r="A2049">
        <v>2047</v>
      </c>
    </row>
    <row r="2050" spans="1:1">
      <c r="A2050">
        <v>2048</v>
      </c>
    </row>
    <row r="2051" spans="1:1">
      <c r="A2051">
        <v>2049</v>
      </c>
    </row>
    <row r="2052" spans="1:1">
      <c r="A2052">
        <v>2050</v>
      </c>
    </row>
    <row r="2053" spans="1:1">
      <c r="A2053">
        <v>2051</v>
      </c>
    </row>
    <row r="2054" spans="1:1">
      <c r="A2054">
        <v>2052</v>
      </c>
    </row>
    <row r="2055" spans="1:1">
      <c r="A2055">
        <v>2053</v>
      </c>
    </row>
    <row r="2056" spans="1:1">
      <c r="A2056">
        <v>2054</v>
      </c>
    </row>
    <row r="2057" spans="1:1">
      <c r="A2057">
        <v>2055</v>
      </c>
    </row>
    <row r="2058" spans="1:1">
      <c r="A2058">
        <v>2056</v>
      </c>
    </row>
    <row r="2059" spans="1:1">
      <c r="A2059">
        <v>2057</v>
      </c>
    </row>
    <row r="2060" spans="1:1">
      <c r="A2060">
        <v>2058</v>
      </c>
    </row>
    <row r="2061" spans="1:1">
      <c r="A2061">
        <v>2059</v>
      </c>
    </row>
    <row r="2062" spans="1:1">
      <c r="A2062">
        <v>2060</v>
      </c>
    </row>
    <row r="2063" spans="1:1">
      <c r="A2063">
        <v>2061</v>
      </c>
    </row>
    <row r="2064" spans="1:1">
      <c r="A2064">
        <v>2062</v>
      </c>
    </row>
    <row r="2065" spans="1:1">
      <c r="A2065">
        <v>2063</v>
      </c>
    </row>
    <row r="2066" spans="1:1">
      <c r="A2066">
        <v>2064</v>
      </c>
    </row>
    <row r="2067" spans="1:1">
      <c r="A2067">
        <v>2065</v>
      </c>
    </row>
    <row r="2068" spans="1:1">
      <c r="A2068">
        <v>2066</v>
      </c>
    </row>
    <row r="2069" spans="1:1">
      <c r="A2069">
        <v>2067</v>
      </c>
    </row>
    <row r="2070" spans="1:1">
      <c r="A2070">
        <v>2068</v>
      </c>
    </row>
    <row r="2071" spans="1:1">
      <c r="A2071">
        <v>2069</v>
      </c>
    </row>
    <row r="2072" spans="1:1">
      <c r="A2072">
        <v>2070</v>
      </c>
    </row>
    <row r="2073" spans="1:1">
      <c r="A2073">
        <v>2071</v>
      </c>
    </row>
    <row r="2074" spans="1:1">
      <c r="A2074">
        <v>2072</v>
      </c>
    </row>
    <row r="2075" spans="1:1">
      <c r="A2075">
        <v>2073</v>
      </c>
    </row>
    <row r="2076" spans="1:1">
      <c r="A2076">
        <v>2074</v>
      </c>
    </row>
    <row r="2077" spans="1:1">
      <c r="A2077">
        <v>2075</v>
      </c>
    </row>
    <row r="2078" spans="1:1">
      <c r="A2078">
        <v>2076</v>
      </c>
    </row>
    <row r="2079" spans="1:1">
      <c r="A2079">
        <v>2077</v>
      </c>
    </row>
    <row r="2080" spans="1:1">
      <c r="A2080">
        <v>2078</v>
      </c>
    </row>
    <row r="2081" spans="1:1">
      <c r="A2081">
        <v>2079</v>
      </c>
    </row>
    <row r="2082" spans="1:1">
      <c r="A2082">
        <v>2080</v>
      </c>
    </row>
    <row r="2083" spans="1:1">
      <c r="A2083">
        <v>2081</v>
      </c>
    </row>
    <row r="2084" spans="1:1">
      <c r="A2084">
        <v>2082</v>
      </c>
    </row>
    <row r="2085" spans="1:1">
      <c r="A2085">
        <v>2083</v>
      </c>
    </row>
    <row r="2086" spans="1:1">
      <c r="A2086">
        <v>2084</v>
      </c>
    </row>
    <row r="2087" spans="1:1">
      <c r="A2087">
        <v>2085</v>
      </c>
    </row>
    <row r="2088" spans="1:1">
      <c r="A2088">
        <v>2086</v>
      </c>
    </row>
    <row r="2089" spans="1:1">
      <c r="A2089">
        <v>2087</v>
      </c>
    </row>
    <row r="2090" spans="1:1">
      <c r="A2090">
        <v>2088</v>
      </c>
    </row>
    <row r="2091" spans="1:1">
      <c r="A2091">
        <v>2089</v>
      </c>
    </row>
    <row r="2092" spans="1:1">
      <c r="A2092">
        <v>2090</v>
      </c>
    </row>
    <row r="2093" spans="1:1">
      <c r="A2093">
        <v>2091</v>
      </c>
    </row>
    <row r="2094" spans="1:1">
      <c r="A2094">
        <v>2092</v>
      </c>
    </row>
    <row r="2095" spans="1:1">
      <c r="A2095">
        <v>2093</v>
      </c>
    </row>
    <row r="2096" spans="1:1">
      <c r="A2096">
        <v>2094</v>
      </c>
    </row>
    <row r="2097" spans="1:1">
      <c r="A2097">
        <v>2095</v>
      </c>
    </row>
    <row r="2098" spans="1:1">
      <c r="A2098">
        <v>2096</v>
      </c>
    </row>
    <row r="2099" spans="1:1">
      <c r="A2099">
        <v>2097</v>
      </c>
    </row>
    <row r="2100" spans="1:1">
      <c r="A2100">
        <v>2098</v>
      </c>
    </row>
    <row r="2101" spans="1:1">
      <c r="A2101">
        <v>2099</v>
      </c>
    </row>
    <row r="2102" spans="1:1">
      <c r="A2102">
        <v>2100</v>
      </c>
    </row>
    <row r="2103" spans="1:1">
      <c r="A2103">
        <v>2101</v>
      </c>
    </row>
    <row r="2104" spans="1:1">
      <c r="A2104">
        <v>2102</v>
      </c>
    </row>
    <row r="2105" spans="1:1">
      <c r="A2105">
        <v>2103</v>
      </c>
    </row>
    <row r="2106" spans="1:1">
      <c r="A2106">
        <v>2104</v>
      </c>
    </row>
    <row r="2107" spans="1:1">
      <c r="A2107">
        <v>2105</v>
      </c>
    </row>
    <row r="2108" spans="1:1">
      <c r="A2108">
        <v>2106</v>
      </c>
    </row>
    <row r="2109" spans="1:1">
      <c r="A2109">
        <v>2107</v>
      </c>
    </row>
    <row r="2110" spans="1:1">
      <c r="A2110">
        <v>2108</v>
      </c>
    </row>
    <row r="2111" spans="1:1">
      <c r="A2111">
        <v>2109</v>
      </c>
    </row>
    <row r="2112" spans="1:1">
      <c r="A2112">
        <v>2110</v>
      </c>
    </row>
    <row r="2113" spans="1:1">
      <c r="A2113">
        <v>2111</v>
      </c>
    </row>
    <row r="2114" spans="1:1">
      <c r="A2114">
        <v>2112</v>
      </c>
    </row>
    <row r="2115" spans="1:1">
      <c r="A2115">
        <v>2113</v>
      </c>
    </row>
    <row r="2116" spans="1:1">
      <c r="A2116">
        <v>2114</v>
      </c>
    </row>
    <row r="2117" spans="1:1">
      <c r="A2117">
        <v>2115</v>
      </c>
    </row>
    <row r="2118" spans="1:1">
      <c r="A2118">
        <v>2116</v>
      </c>
    </row>
    <row r="2119" spans="1:1">
      <c r="A2119">
        <v>2117</v>
      </c>
    </row>
    <row r="2120" spans="1:1">
      <c r="A2120">
        <v>2118</v>
      </c>
    </row>
    <row r="2121" spans="1:1">
      <c r="A2121">
        <v>2119</v>
      </c>
    </row>
    <row r="2122" spans="1:1">
      <c r="A2122">
        <v>2120</v>
      </c>
    </row>
    <row r="2123" spans="1:1">
      <c r="A2123">
        <v>2121</v>
      </c>
    </row>
    <row r="2124" spans="1:1">
      <c r="A2124">
        <v>2122</v>
      </c>
    </row>
    <row r="2125" spans="1:1">
      <c r="A2125">
        <v>2123</v>
      </c>
    </row>
    <row r="2126" spans="1:1">
      <c r="A2126">
        <v>2124</v>
      </c>
    </row>
    <row r="2127" spans="1:1">
      <c r="A2127">
        <v>2125</v>
      </c>
    </row>
    <row r="2128" spans="1:1">
      <c r="A2128">
        <v>2126</v>
      </c>
    </row>
    <row r="2129" spans="1:1">
      <c r="A2129">
        <v>2127</v>
      </c>
    </row>
    <row r="2130" spans="1:1">
      <c r="A2130">
        <v>2128</v>
      </c>
    </row>
    <row r="2131" spans="1:1">
      <c r="A2131">
        <v>2129</v>
      </c>
    </row>
    <row r="2132" spans="1:1">
      <c r="A2132">
        <v>2130</v>
      </c>
    </row>
    <row r="2133" spans="1:1">
      <c r="A2133">
        <v>2131</v>
      </c>
    </row>
    <row r="2134" spans="1:1">
      <c r="A2134">
        <v>2132</v>
      </c>
    </row>
    <row r="2135" spans="1:1">
      <c r="A2135">
        <v>2133</v>
      </c>
    </row>
    <row r="2136" spans="1:1">
      <c r="A2136">
        <v>2134</v>
      </c>
    </row>
    <row r="2137" spans="1:1">
      <c r="A2137">
        <v>2135</v>
      </c>
    </row>
    <row r="2138" spans="1:1">
      <c r="A2138">
        <v>2136</v>
      </c>
    </row>
    <row r="2139" spans="1:1">
      <c r="A2139">
        <v>2137</v>
      </c>
    </row>
    <row r="2140" spans="1:1">
      <c r="A2140">
        <v>2138</v>
      </c>
    </row>
    <row r="2141" spans="1:1">
      <c r="A2141">
        <v>2139</v>
      </c>
    </row>
    <row r="2142" spans="1:1">
      <c r="A2142">
        <v>2140</v>
      </c>
    </row>
    <row r="2143" spans="1:1">
      <c r="A2143">
        <v>2141</v>
      </c>
    </row>
    <row r="2144" spans="1:1">
      <c r="A2144">
        <v>2142</v>
      </c>
    </row>
    <row r="2145" spans="1:1">
      <c r="A2145">
        <v>2143</v>
      </c>
    </row>
    <row r="2146" spans="1:1">
      <c r="A2146">
        <v>2144</v>
      </c>
    </row>
    <row r="2147" spans="1:1">
      <c r="A2147">
        <v>2145</v>
      </c>
    </row>
    <row r="2148" spans="1:1">
      <c r="A2148">
        <v>2146</v>
      </c>
    </row>
    <row r="2149" spans="1:1">
      <c r="A2149">
        <v>2147</v>
      </c>
    </row>
    <row r="2150" spans="1:1">
      <c r="A2150">
        <v>2148</v>
      </c>
    </row>
    <row r="2151" spans="1:1">
      <c r="A2151">
        <v>2149</v>
      </c>
    </row>
    <row r="2152" spans="1:1">
      <c r="A2152">
        <v>2150</v>
      </c>
    </row>
    <row r="2153" spans="1:1">
      <c r="A2153">
        <v>2151</v>
      </c>
    </row>
    <row r="2154" spans="1:1">
      <c r="A2154">
        <v>2152</v>
      </c>
    </row>
    <row r="2155" spans="1:1">
      <c r="A2155">
        <v>2153</v>
      </c>
    </row>
    <row r="2156" spans="1:1">
      <c r="A2156">
        <v>2154</v>
      </c>
    </row>
    <row r="2157" spans="1:1">
      <c r="A2157">
        <v>2155</v>
      </c>
    </row>
    <row r="2158" spans="1:1">
      <c r="A2158">
        <v>2156</v>
      </c>
    </row>
    <row r="2159" spans="1:1">
      <c r="A2159">
        <v>2157</v>
      </c>
    </row>
    <row r="2160" spans="1:1">
      <c r="A2160">
        <v>2158</v>
      </c>
    </row>
    <row r="2161" spans="1:1">
      <c r="A2161">
        <v>2159</v>
      </c>
    </row>
    <row r="2162" spans="1:1">
      <c r="A2162">
        <v>2160</v>
      </c>
    </row>
    <row r="2163" spans="1:1">
      <c r="A2163">
        <v>2161</v>
      </c>
    </row>
    <row r="2164" spans="1:1">
      <c r="A2164">
        <v>2162</v>
      </c>
    </row>
    <row r="2165" spans="1:1">
      <c r="A2165">
        <v>2163</v>
      </c>
    </row>
    <row r="2166" spans="1:1">
      <c r="A2166">
        <v>2164</v>
      </c>
    </row>
    <row r="2167" spans="1:1">
      <c r="A2167">
        <v>2165</v>
      </c>
    </row>
    <row r="2168" spans="1:1">
      <c r="A2168">
        <v>2166</v>
      </c>
    </row>
    <row r="2169" spans="1:1">
      <c r="A2169">
        <v>2167</v>
      </c>
    </row>
    <row r="2170" spans="1:1">
      <c r="A2170">
        <v>2168</v>
      </c>
    </row>
    <row r="2171" spans="1:1">
      <c r="A2171">
        <v>2169</v>
      </c>
    </row>
    <row r="2172" spans="1:1">
      <c r="A2172">
        <v>2170</v>
      </c>
    </row>
    <row r="2173" spans="1:1">
      <c r="A2173">
        <v>2171</v>
      </c>
    </row>
    <row r="2174" spans="1:1">
      <c r="A2174">
        <v>2172</v>
      </c>
    </row>
    <row r="2175" spans="1:1">
      <c r="A2175">
        <v>2173</v>
      </c>
    </row>
    <row r="2176" spans="1:1">
      <c r="A2176">
        <v>2174</v>
      </c>
    </row>
    <row r="2177" spans="1:1">
      <c r="A2177">
        <v>2175</v>
      </c>
    </row>
    <row r="2178" spans="1:1">
      <c r="A2178">
        <v>2176</v>
      </c>
    </row>
    <row r="2179" spans="1:1">
      <c r="A2179">
        <v>2177</v>
      </c>
    </row>
    <row r="2180" spans="1:1">
      <c r="A2180">
        <v>2178</v>
      </c>
    </row>
    <row r="2181" spans="1:1">
      <c r="A2181">
        <v>2179</v>
      </c>
    </row>
    <row r="2182" spans="1:1">
      <c r="A2182">
        <v>2180</v>
      </c>
    </row>
    <row r="2183" spans="1:1">
      <c r="A2183">
        <v>2181</v>
      </c>
    </row>
    <row r="2184" spans="1:1">
      <c r="A2184">
        <v>2182</v>
      </c>
    </row>
    <row r="2185" spans="1:1">
      <c r="A2185">
        <v>2183</v>
      </c>
    </row>
    <row r="2186" spans="1:1">
      <c r="A2186">
        <v>2184</v>
      </c>
    </row>
    <row r="2187" spans="1:1">
      <c r="A2187">
        <v>2185</v>
      </c>
    </row>
    <row r="2188" spans="1:1">
      <c r="A2188">
        <v>2186</v>
      </c>
    </row>
    <row r="2189" spans="1:1">
      <c r="A2189">
        <v>2187</v>
      </c>
    </row>
    <row r="2190" spans="1:1">
      <c r="A2190">
        <v>2188</v>
      </c>
    </row>
    <row r="2191" spans="1:1">
      <c r="A2191">
        <v>2189</v>
      </c>
    </row>
    <row r="2192" spans="1:1">
      <c r="A2192">
        <v>2190</v>
      </c>
    </row>
    <row r="2193" spans="1:1">
      <c r="A2193">
        <v>2191</v>
      </c>
    </row>
    <row r="2194" spans="1:1">
      <c r="A2194">
        <v>2192</v>
      </c>
    </row>
    <row r="2195" spans="1:1">
      <c r="A2195">
        <v>2193</v>
      </c>
    </row>
    <row r="2196" spans="1:1">
      <c r="A2196">
        <v>2194</v>
      </c>
    </row>
    <row r="2197" spans="1:1">
      <c r="A2197">
        <v>2195</v>
      </c>
    </row>
    <row r="2198" spans="1:1">
      <c r="A2198">
        <v>2196</v>
      </c>
    </row>
    <row r="2199" spans="1:1">
      <c r="A2199">
        <v>2197</v>
      </c>
    </row>
    <row r="2200" spans="1:1">
      <c r="A2200">
        <v>2198</v>
      </c>
    </row>
    <row r="2201" spans="1:1">
      <c r="A2201">
        <v>2199</v>
      </c>
    </row>
    <row r="2202" spans="1:1">
      <c r="A2202">
        <v>2200</v>
      </c>
    </row>
    <row r="2203" spans="1:1">
      <c r="A2203">
        <v>2201</v>
      </c>
    </row>
    <row r="2204" spans="1:1">
      <c r="A2204">
        <v>2202</v>
      </c>
    </row>
    <row r="2205" spans="1:1">
      <c r="A2205">
        <v>2203</v>
      </c>
    </row>
    <row r="2206" spans="1:1">
      <c r="A2206">
        <v>2204</v>
      </c>
    </row>
    <row r="2207" spans="1:1">
      <c r="A2207">
        <v>2205</v>
      </c>
    </row>
    <row r="2208" spans="1:1">
      <c r="A2208">
        <v>2206</v>
      </c>
    </row>
    <row r="2209" spans="1:1">
      <c r="A2209">
        <v>2207</v>
      </c>
    </row>
    <row r="2210" spans="1:1">
      <c r="A2210">
        <v>2208</v>
      </c>
    </row>
    <row r="2211" spans="1:1">
      <c r="A2211">
        <v>2209</v>
      </c>
    </row>
    <row r="2212" spans="1:1">
      <c r="A2212">
        <v>2210</v>
      </c>
    </row>
    <row r="2213" spans="1:1">
      <c r="A2213">
        <v>2211</v>
      </c>
    </row>
    <row r="2214" spans="1:1">
      <c r="A2214">
        <v>2212</v>
      </c>
    </row>
    <row r="2215" spans="1:1">
      <c r="A2215">
        <v>2213</v>
      </c>
    </row>
    <row r="2216" spans="1:1">
      <c r="A2216">
        <v>2214</v>
      </c>
    </row>
    <row r="2217" spans="1:1">
      <c r="A2217">
        <v>2215</v>
      </c>
    </row>
    <row r="2218" spans="1:1">
      <c r="A2218">
        <v>2216</v>
      </c>
    </row>
    <row r="2219" spans="1:1">
      <c r="A2219">
        <v>2217</v>
      </c>
    </row>
    <row r="2220" spans="1:1">
      <c r="A2220">
        <v>2218</v>
      </c>
    </row>
    <row r="2221" spans="1:1">
      <c r="A2221">
        <v>2219</v>
      </c>
    </row>
    <row r="2222" spans="1:1">
      <c r="A2222">
        <v>2220</v>
      </c>
    </row>
    <row r="2223" spans="1:1">
      <c r="A2223">
        <v>2221</v>
      </c>
    </row>
    <row r="2224" spans="1:1">
      <c r="A2224">
        <v>2222</v>
      </c>
    </row>
    <row r="2225" spans="1:1">
      <c r="A2225">
        <v>2223</v>
      </c>
    </row>
    <row r="2226" spans="1:1">
      <c r="A2226">
        <v>2224</v>
      </c>
    </row>
    <row r="2227" spans="1:1">
      <c r="A2227">
        <v>2225</v>
      </c>
    </row>
    <row r="2228" spans="1:1">
      <c r="A2228">
        <v>2226</v>
      </c>
    </row>
    <row r="2229" spans="1:1">
      <c r="A2229">
        <v>2227</v>
      </c>
    </row>
    <row r="2230" spans="1:1">
      <c r="A2230">
        <v>2228</v>
      </c>
    </row>
    <row r="2231" spans="1:1">
      <c r="A2231">
        <v>2229</v>
      </c>
    </row>
    <row r="2232" spans="1:1">
      <c r="A2232">
        <v>2230</v>
      </c>
    </row>
    <row r="2233" spans="1:1">
      <c r="A2233">
        <v>2231</v>
      </c>
    </row>
    <row r="2234" spans="1:1">
      <c r="A2234">
        <v>2232</v>
      </c>
    </row>
    <row r="2235" spans="1:1">
      <c r="A2235">
        <v>2233</v>
      </c>
    </row>
    <row r="2236" spans="1:1">
      <c r="A2236">
        <v>2234</v>
      </c>
    </row>
    <row r="2237" spans="1:1">
      <c r="A2237">
        <v>2235</v>
      </c>
    </row>
    <row r="2238" spans="1:1">
      <c r="A2238">
        <v>2236</v>
      </c>
    </row>
    <row r="2239" spans="1:1">
      <c r="A2239">
        <v>2237</v>
      </c>
    </row>
    <row r="2240" spans="1:1">
      <c r="A2240">
        <v>2238</v>
      </c>
    </row>
    <row r="2241" spans="1:1">
      <c r="A2241">
        <v>2239</v>
      </c>
    </row>
    <row r="2242" spans="1:1">
      <c r="A2242">
        <v>2240</v>
      </c>
    </row>
    <row r="2243" spans="1:1">
      <c r="A2243">
        <v>2241</v>
      </c>
    </row>
    <row r="2244" spans="1:1">
      <c r="A2244">
        <v>2242</v>
      </c>
    </row>
    <row r="2245" spans="1:1">
      <c r="A2245">
        <v>2243</v>
      </c>
    </row>
    <row r="2246" spans="1:1">
      <c r="A2246">
        <v>2244</v>
      </c>
    </row>
    <row r="2247" spans="1:1">
      <c r="A2247">
        <v>2245</v>
      </c>
    </row>
    <row r="2248" spans="1:1">
      <c r="A2248">
        <v>2246</v>
      </c>
    </row>
    <row r="2249" spans="1:1">
      <c r="A2249">
        <v>2247</v>
      </c>
    </row>
    <row r="2250" spans="1:1">
      <c r="A2250">
        <v>2248</v>
      </c>
    </row>
    <row r="2251" spans="1:1">
      <c r="A2251">
        <v>2249</v>
      </c>
    </row>
    <row r="2252" spans="1:1">
      <c r="A2252">
        <v>2250</v>
      </c>
    </row>
    <row r="2253" spans="1:1">
      <c r="A2253">
        <v>2251</v>
      </c>
    </row>
    <row r="2254" spans="1:1">
      <c r="A2254">
        <v>2252</v>
      </c>
    </row>
    <row r="2255" spans="1:1">
      <c r="A2255">
        <v>2253</v>
      </c>
    </row>
    <row r="2256" spans="1:1">
      <c r="A2256">
        <v>2254</v>
      </c>
    </row>
    <row r="2257" spans="1:1">
      <c r="A2257">
        <v>2255</v>
      </c>
    </row>
    <row r="2258" spans="1:1">
      <c r="A2258">
        <v>2256</v>
      </c>
    </row>
    <row r="2259" spans="1:1">
      <c r="A2259">
        <v>2257</v>
      </c>
    </row>
    <row r="2260" spans="1:1">
      <c r="A2260">
        <v>2258</v>
      </c>
    </row>
    <row r="2261" spans="1:1">
      <c r="A2261">
        <v>2259</v>
      </c>
    </row>
    <row r="2262" spans="1:1">
      <c r="A2262">
        <v>2260</v>
      </c>
    </row>
    <row r="2263" spans="1:1">
      <c r="A2263">
        <v>2261</v>
      </c>
    </row>
    <row r="2264" spans="1:1">
      <c r="A2264">
        <v>2262</v>
      </c>
    </row>
    <row r="2265" spans="1:1">
      <c r="A2265">
        <v>2263</v>
      </c>
    </row>
    <row r="2266" spans="1:1">
      <c r="A2266">
        <v>2264</v>
      </c>
    </row>
    <row r="2267" spans="1:1">
      <c r="A2267">
        <v>2265</v>
      </c>
    </row>
    <row r="2268" spans="1:1">
      <c r="A2268">
        <v>2266</v>
      </c>
    </row>
    <row r="2269" spans="1:1">
      <c r="A2269">
        <v>2267</v>
      </c>
    </row>
    <row r="2270" spans="1:1">
      <c r="A2270">
        <v>2268</v>
      </c>
    </row>
    <row r="2271" spans="1:1">
      <c r="A2271">
        <v>2269</v>
      </c>
    </row>
    <row r="2272" spans="1:1">
      <c r="A2272">
        <v>2270</v>
      </c>
    </row>
    <row r="2273" spans="1:1">
      <c r="A2273">
        <v>2271</v>
      </c>
    </row>
    <row r="2274" spans="1:1">
      <c r="A2274">
        <v>2272</v>
      </c>
    </row>
    <row r="2275" spans="1:1">
      <c r="A2275">
        <v>2273</v>
      </c>
    </row>
    <row r="2276" spans="1:1">
      <c r="A2276">
        <v>2274</v>
      </c>
    </row>
    <row r="2277" spans="1:1">
      <c r="A2277">
        <v>2275</v>
      </c>
    </row>
    <row r="2278" spans="1:1">
      <c r="A2278">
        <v>2276</v>
      </c>
    </row>
    <row r="2279" spans="1:1">
      <c r="A2279">
        <v>2277</v>
      </c>
    </row>
    <row r="2280" spans="1:1">
      <c r="A2280">
        <v>2278</v>
      </c>
    </row>
    <row r="2281" spans="1:1">
      <c r="A2281">
        <v>2279</v>
      </c>
    </row>
    <row r="2282" spans="1:1">
      <c r="A2282">
        <v>2280</v>
      </c>
    </row>
    <row r="2283" spans="1:1">
      <c r="A2283">
        <v>2281</v>
      </c>
    </row>
    <row r="2284" spans="1:1">
      <c r="A2284">
        <v>2282</v>
      </c>
    </row>
    <row r="2285" spans="1:1">
      <c r="A2285">
        <v>2283</v>
      </c>
    </row>
    <row r="2286" spans="1:1">
      <c r="A2286">
        <v>2284</v>
      </c>
    </row>
    <row r="2287" spans="1:1">
      <c r="A2287">
        <v>2285</v>
      </c>
    </row>
    <row r="2288" spans="1:1">
      <c r="A2288">
        <v>2286</v>
      </c>
    </row>
    <row r="2289" spans="1:1">
      <c r="A2289">
        <v>2287</v>
      </c>
    </row>
    <row r="2290" spans="1:1">
      <c r="A2290">
        <v>2288</v>
      </c>
    </row>
    <row r="2291" spans="1:1">
      <c r="A2291">
        <v>2289</v>
      </c>
    </row>
    <row r="2292" spans="1:1">
      <c r="A2292">
        <v>2290</v>
      </c>
    </row>
    <row r="2293" spans="1:1">
      <c r="A2293">
        <v>2291</v>
      </c>
    </row>
    <row r="2294" spans="1:1">
      <c r="A2294">
        <v>2292</v>
      </c>
    </row>
    <row r="2295" spans="1:1">
      <c r="A2295">
        <v>2293</v>
      </c>
    </row>
    <row r="2296" spans="1:1">
      <c r="A2296">
        <v>2294</v>
      </c>
    </row>
    <row r="2297" spans="1:1">
      <c r="A2297">
        <v>2295</v>
      </c>
    </row>
    <row r="2298" spans="1:1">
      <c r="A2298">
        <v>2296</v>
      </c>
    </row>
    <row r="2299" spans="1:1">
      <c r="A2299">
        <v>2297</v>
      </c>
    </row>
    <row r="2300" spans="1:1">
      <c r="A2300">
        <v>2298</v>
      </c>
    </row>
    <row r="2301" spans="1:1">
      <c r="A2301">
        <v>2299</v>
      </c>
    </row>
    <row r="2302" spans="1:1">
      <c r="A2302">
        <v>2300</v>
      </c>
    </row>
    <row r="2303" spans="1:1">
      <c r="A2303">
        <v>2301</v>
      </c>
    </row>
    <row r="2304" spans="1:1">
      <c r="A2304">
        <v>2302</v>
      </c>
    </row>
    <row r="2305" spans="1:1">
      <c r="A2305">
        <v>2303</v>
      </c>
    </row>
    <row r="2306" spans="1:1">
      <c r="A2306">
        <v>2304</v>
      </c>
    </row>
    <row r="2307" spans="1:1">
      <c r="A2307">
        <v>2305</v>
      </c>
    </row>
    <row r="2308" spans="1:1">
      <c r="A2308">
        <v>2306</v>
      </c>
    </row>
    <row r="2309" spans="1:1">
      <c r="A2309">
        <v>2307</v>
      </c>
    </row>
    <row r="2310" spans="1:1">
      <c r="A2310">
        <v>2308</v>
      </c>
    </row>
    <row r="2311" spans="1:1">
      <c r="A2311">
        <v>2309</v>
      </c>
    </row>
    <row r="2312" spans="1:1">
      <c r="A2312">
        <v>2310</v>
      </c>
    </row>
    <row r="2313" spans="1:1">
      <c r="A2313">
        <v>2311</v>
      </c>
    </row>
    <row r="2314" spans="1:1">
      <c r="A2314">
        <v>2312</v>
      </c>
    </row>
    <row r="2315" spans="1:1">
      <c r="A2315">
        <v>2313</v>
      </c>
    </row>
    <row r="2316" spans="1:1">
      <c r="A2316">
        <v>2314</v>
      </c>
    </row>
    <row r="2317" spans="1:1">
      <c r="A2317">
        <v>2315</v>
      </c>
    </row>
    <row r="2318" spans="1:1">
      <c r="A2318">
        <v>2316</v>
      </c>
    </row>
    <row r="2319" spans="1:1">
      <c r="A2319">
        <v>2317</v>
      </c>
    </row>
    <row r="2320" spans="1:1">
      <c r="A2320">
        <v>2318</v>
      </c>
    </row>
    <row r="2321" spans="1:1">
      <c r="A2321">
        <v>2319</v>
      </c>
    </row>
    <row r="2322" spans="1:1">
      <c r="A2322">
        <v>2320</v>
      </c>
    </row>
    <row r="2323" spans="1:1">
      <c r="A2323">
        <v>2321</v>
      </c>
    </row>
    <row r="2324" spans="1:1">
      <c r="A2324">
        <v>2322</v>
      </c>
    </row>
    <row r="2325" spans="1:1">
      <c r="A2325">
        <v>2323</v>
      </c>
    </row>
    <row r="2326" spans="1:1">
      <c r="A2326">
        <v>2324</v>
      </c>
    </row>
    <row r="2327" spans="1:1">
      <c r="A2327">
        <v>2325</v>
      </c>
    </row>
    <row r="2328" spans="1:1">
      <c r="A2328">
        <v>2326</v>
      </c>
    </row>
    <row r="2329" spans="1:1">
      <c r="A2329">
        <v>2327</v>
      </c>
    </row>
    <row r="2330" spans="1:1">
      <c r="A2330">
        <v>2328</v>
      </c>
    </row>
    <row r="2331" spans="1:1">
      <c r="A2331">
        <v>2329</v>
      </c>
    </row>
    <row r="2332" spans="1:1">
      <c r="A2332">
        <v>2330</v>
      </c>
    </row>
    <row r="2333" spans="1:1">
      <c r="A2333">
        <v>2331</v>
      </c>
    </row>
    <row r="2334" spans="1:1">
      <c r="A2334">
        <v>2332</v>
      </c>
    </row>
    <row r="2335" spans="1:1">
      <c r="A2335">
        <v>2333</v>
      </c>
    </row>
    <row r="2336" spans="1:1">
      <c r="A2336">
        <v>2334</v>
      </c>
    </row>
    <row r="2337" spans="1:1">
      <c r="A2337">
        <v>2335</v>
      </c>
    </row>
    <row r="2338" spans="1:1">
      <c r="A2338">
        <v>2336</v>
      </c>
    </row>
    <row r="2339" spans="1:1">
      <c r="A2339">
        <v>2337</v>
      </c>
    </row>
    <row r="2340" spans="1:1">
      <c r="A2340">
        <v>2338</v>
      </c>
    </row>
    <row r="2341" spans="1:1">
      <c r="A2341">
        <v>2339</v>
      </c>
    </row>
    <row r="2342" spans="1:1">
      <c r="A2342">
        <v>2340</v>
      </c>
    </row>
    <row r="2343" spans="1:1">
      <c r="A2343">
        <v>2341</v>
      </c>
    </row>
    <row r="2344" spans="1:1">
      <c r="A2344">
        <v>2342</v>
      </c>
    </row>
    <row r="2345" spans="1:1">
      <c r="A2345">
        <v>2343</v>
      </c>
    </row>
    <row r="2346" spans="1:1">
      <c r="A2346">
        <v>2344</v>
      </c>
    </row>
    <row r="2347" spans="1:1">
      <c r="A2347">
        <v>2345</v>
      </c>
    </row>
    <row r="2348" spans="1:1">
      <c r="A2348">
        <v>2346</v>
      </c>
    </row>
    <row r="2349" spans="1:1">
      <c r="A2349">
        <v>2347</v>
      </c>
    </row>
    <row r="2350" spans="1:1">
      <c r="A2350">
        <v>2348</v>
      </c>
    </row>
    <row r="2351" spans="1:1">
      <c r="A2351">
        <v>2349</v>
      </c>
    </row>
    <row r="2352" spans="1:1">
      <c r="A2352">
        <v>2350</v>
      </c>
    </row>
    <row r="2353" spans="1:1">
      <c r="A2353">
        <v>2351</v>
      </c>
    </row>
    <row r="2354" spans="1:1">
      <c r="A2354">
        <v>2352</v>
      </c>
    </row>
    <row r="2355" spans="1:1">
      <c r="A2355">
        <v>2353</v>
      </c>
    </row>
    <row r="2356" spans="1:1">
      <c r="A2356">
        <v>2354</v>
      </c>
    </row>
    <row r="2357" spans="1:1">
      <c r="A2357">
        <v>2355</v>
      </c>
    </row>
    <row r="2358" spans="1:1">
      <c r="A2358">
        <v>2356</v>
      </c>
    </row>
    <row r="2359" spans="1:1">
      <c r="A2359">
        <v>2357</v>
      </c>
    </row>
    <row r="2360" spans="1:1">
      <c r="A2360">
        <v>2358</v>
      </c>
    </row>
    <row r="2361" spans="1:1">
      <c r="A2361">
        <v>2359</v>
      </c>
    </row>
    <row r="2362" spans="1:1">
      <c r="A2362">
        <v>2360</v>
      </c>
    </row>
    <row r="2363" spans="1:1">
      <c r="A2363">
        <v>2361</v>
      </c>
    </row>
    <row r="2364" spans="1:1">
      <c r="A2364">
        <v>2362</v>
      </c>
    </row>
    <row r="2365" spans="1:1">
      <c r="A2365">
        <v>2363</v>
      </c>
    </row>
    <row r="2366" spans="1:1">
      <c r="A2366">
        <v>2364</v>
      </c>
    </row>
    <row r="2367" spans="1:1">
      <c r="A2367">
        <v>2365</v>
      </c>
    </row>
    <row r="2368" spans="1:1">
      <c r="A2368">
        <v>2366</v>
      </c>
    </row>
    <row r="2369" spans="1:1">
      <c r="A2369">
        <v>2367</v>
      </c>
    </row>
    <row r="2370" spans="1:1">
      <c r="A2370">
        <v>2368</v>
      </c>
    </row>
    <row r="2371" spans="1:1">
      <c r="A2371">
        <v>2369</v>
      </c>
    </row>
    <row r="2372" spans="1:1">
      <c r="A2372">
        <v>2370</v>
      </c>
    </row>
    <row r="2373" spans="1:1">
      <c r="A2373">
        <v>2371</v>
      </c>
    </row>
    <row r="2374" spans="1:1">
      <c r="A2374">
        <v>2372</v>
      </c>
    </row>
    <row r="2375" spans="1:1">
      <c r="A2375">
        <v>2373</v>
      </c>
    </row>
    <row r="2376" spans="1:1">
      <c r="A2376">
        <v>2374</v>
      </c>
    </row>
    <row r="2377" spans="1:1">
      <c r="A2377">
        <v>2375</v>
      </c>
    </row>
    <row r="2378" spans="1:1">
      <c r="A2378">
        <v>2376</v>
      </c>
    </row>
    <row r="2379" spans="1:1">
      <c r="A2379">
        <v>2377</v>
      </c>
    </row>
    <row r="2380" spans="1:1">
      <c r="A2380">
        <v>2378</v>
      </c>
    </row>
    <row r="2381" spans="1:1">
      <c r="A2381">
        <v>2379</v>
      </c>
    </row>
    <row r="2382" spans="1:1">
      <c r="A2382">
        <v>2380</v>
      </c>
    </row>
    <row r="2383" spans="1:1">
      <c r="A2383">
        <v>2381</v>
      </c>
    </row>
    <row r="2384" spans="1:1">
      <c r="A2384">
        <v>2382</v>
      </c>
    </row>
    <row r="2385" spans="1:11">
      <c r="A2385">
        <v>2383</v>
      </c>
    </row>
    <row r="2386" spans="1:11">
      <c r="A2386">
        <v>2384</v>
      </c>
    </row>
    <row r="2387" spans="1:11">
      <c r="A2387">
        <v>2385</v>
      </c>
    </row>
    <row r="2388" spans="1:11">
      <c r="A2388">
        <v>2386</v>
      </c>
    </row>
    <row r="2389" spans="1:11">
      <c r="A2389">
        <v>2387</v>
      </c>
    </row>
    <row r="2390" spans="1:11">
      <c r="A2390">
        <v>2388</v>
      </c>
    </row>
    <row r="2391" spans="1:11">
      <c r="A2391">
        <v>2389</v>
      </c>
    </row>
    <row r="2392" spans="1:11">
      <c r="A2392">
        <v>2390</v>
      </c>
      <c r="J2392">
        <v>554.80798300000004</v>
      </c>
      <c r="K2392">
        <v>273.01599099999999</v>
      </c>
    </row>
    <row r="2393" spans="1:11">
      <c r="A2393">
        <v>2391</v>
      </c>
      <c r="D2393">
        <v>529.95001200000002</v>
      </c>
      <c r="E2393">
        <v>146.56100499999999</v>
      </c>
    </row>
    <row r="2394" spans="1:11">
      <c r="A2394">
        <v>2392</v>
      </c>
      <c r="D2394">
        <v>529.95001200000002</v>
      </c>
      <c r="E2394">
        <v>146.56100499999999</v>
      </c>
    </row>
    <row r="2395" spans="1:11">
      <c r="A2395">
        <v>2393</v>
      </c>
      <c r="D2395">
        <v>529.95001200000002</v>
      </c>
      <c r="E2395">
        <v>146.56100499999999</v>
      </c>
      <c r="F2395">
        <v>611.92901600000005</v>
      </c>
      <c r="G2395">
        <v>122.75099899999999</v>
      </c>
    </row>
    <row r="2396" spans="1:11">
      <c r="A2396">
        <v>2394</v>
      </c>
      <c r="D2396">
        <v>529.95001200000002</v>
      </c>
      <c r="E2396">
        <v>146.56100499999999</v>
      </c>
      <c r="F2396">
        <v>611.92901600000005</v>
      </c>
      <c r="G2396">
        <v>122.75099899999999</v>
      </c>
    </row>
    <row r="2397" spans="1:11">
      <c r="A2397">
        <v>2395</v>
      </c>
      <c r="D2397">
        <v>529.95001200000002</v>
      </c>
      <c r="E2397">
        <v>146.56100499999999</v>
      </c>
      <c r="F2397">
        <v>611.92901600000005</v>
      </c>
      <c r="G2397">
        <v>122.75099899999999</v>
      </c>
    </row>
    <row r="2398" spans="1:11">
      <c r="A2398">
        <v>2396</v>
      </c>
      <c r="D2398">
        <v>529.95001200000002</v>
      </c>
      <c r="E2398">
        <v>146.56100499999999</v>
      </c>
      <c r="F2398">
        <v>611.92901600000005</v>
      </c>
      <c r="G2398">
        <v>122.75099899999999</v>
      </c>
    </row>
    <row r="2399" spans="1:11">
      <c r="A2399">
        <v>2397</v>
      </c>
      <c r="D2399">
        <v>529.95001200000002</v>
      </c>
      <c r="E2399">
        <v>146.56100499999999</v>
      </c>
      <c r="F2399">
        <v>611.92901600000005</v>
      </c>
      <c r="G2399">
        <v>122.75099899999999</v>
      </c>
    </row>
    <row r="2400" spans="1:11">
      <c r="A2400">
        <v>2398</v>
      </c>
      <c r="B2400">
        <v>431.57598899999999</v>
      </c>
      <c r="C2400">
        <v>128.04200700000001</v>
      </c>
      <c r="D2400">
        <v>529.95001200000002</v>
      </c>
      <c r="E2400">
        <v>146.56100499999999</v>
      </c>
      <c r="F2400">
        <v>611.92901600000005</v>
      </c>
      <c r="G2400">
        <v>122.75099899999999</v>
      </c>
    </row>
    <row r="2401" spans="1:9">
      <c r="A2401">
        <v>2399</v>
      </c>
      <c r="B2401">
        <v>431.57598899999999</v>
      </c>
      <c r="C2401">
        <v>128.04200700000001</v>
      </c>
      <c r="F2401">
        <v>611.92901600000005</v>
      </c>
      <c r="G2401">
        <v>122.75099899999999</v>
      </c>
    </row>
    <row r="2402" spans="1:9">
      <c r="A2402">
        <v>2400</v>
      </c>
      <c r="B2402">
        <v>431.57598899999999</v>
      </c>
      <c r="C2402">
        <v>128.04200700000001</v>
      </c>
      <c r="F2402">
        <v>611.92901600000005</v>
      </c>
      <c r="G2402">
        <v>122.75099899999999</v>
      </c>
    </row>
    <row r="2403" spans="1:9">
      <c r="A2403">
        <v>2401</v>
      </c>
      <c r="B2403">
        <v>431.57598899999999</v>
      </c>
      <c r="C2403">
        <v>128.04200700000001</v>
      </c>
      <c r="H2403">
        <v>510.91000400000001</v>
      </c>
      <c r="I2403">
        <v>151.32299800000001</v>
      </c>
    </row>
    <row r="2404" spans="1:9">
      <c r="A2404">
        <v>2402</v>
      </c>
      <c r="B2404">
        <v>431.57598899999999</v>
      </c>
      <c r="C2404">
        <v>128.04200700000001</v>
      </c>
      <c r="H2404">
        <v>510.91000400000001</v>
      </c>
      <c r="I2404">
        <v>151.32299800000001</v>
      </c>
    </row>
    <row r="2405" spans="1:9">
      <c r="A2405">
        <v>2403</v>
      </c>
      <c r="B2405">
        <v>431.57598899999999</v>
      </c>
      <c r="C2405">
        <v>128.04200700000001</v>
      </c>
      <c r="H2405">
        <v>510.91000400000001</v>
      </c>
      <c r="I2405">
        <v>151.32299800000001</v>
      </c>
    </row>
    <row r="2406" spans="1:9">
      <c r="A2406">
        <v>2404</v>
      </c>
      <c r="B2406">
        <v>431.57598899999999</v>
      </c>
      <c r="C2406">
        <v>128.04200700000001</v>
      </c>
      <c r="H2406">
        <v>510.91000400000001</v>
      </c>
      <c r="I2406">
        <v>151.32299800000001</v>
      </c>
    </row>
    <row r="2407" spans="1:9">
      <c r="A2407">
        <v>2405</v>
      </c>
      <c r="B2407">
        <v>431.57598899999999</v>
      </c>
      <c r="C2407">
        <v>128.04200700000001</v>
      </c>
      <c r="H2407">
        <v>510.91000400000001</v>
      </c>
      <c r="I2407">
        <v>151.32299800000001</v>
      </c>
    </row>
    <row r="2408" spans="1:9">
      <c r="A2408">
        <v>2406</v>
      </c>
      <c r="B2408">
        <v>431.57598899999999</v>
      </c>
      <c r="C2408">
        <v>128.04200700000001</v>
      </c>
      <c r="H2408">
        <v>510.91000400000001</v>
      </c>
      <c r="I2408">
        <v>151.32299800000001</v>
      </c>
    </row>
    <row r="2409" spans="1:9">
      <c r="A2409">
        <v>2407</v>
      </c>
      <c r="B2409">
        <v>431.57598899999999</v>
      </c>
      <c r="C2409">
        <v>128.04200700000001</v>
      </c>
      <c r="D2409">
        <v>345.36700400000001</v>
      </c>
      <c r="E2409">
        <v>148.14799500000001</v>
      </c>
      <c r="H2409">
        <v>510.91000400000001</v>
      </c>
      <c r="I2409">
        <v>151.32299800000001</v>
      </c>
    </row>
    <row r="2410" spans="1:9">
      <c r="A2410">
        <v>2408</v>
      </c>
      <c r="D2410">
        <v>345.36700400000001</v>
      </c>
      <c r="E2410">
        <v>148.14799500000001</v>
      </c>
      <c r="H2410">
        <v>510.91000400000001</v>
      </c>
      <c r="I2410">
        <v>151.32299800000001</v>
      </c>
    </row>
    <row r="2411" spans="1:9">
      <c r="A2411">
        <v>2409</v>
      </c>
      <c r="D2411">
        <v>345.36700400000001</v>
      </c>
      <c r="E2411">
        <v>148.14799500000001</v>
      </c>
      <c r="F2411">
        <v>422.05599999999998</v>
      </c>
      <c r="G2411">
        <v>123.279999</v>
      </c>
      <c r="H2411">
        <v>510.91000400000001</v>
      </c>
      <c r="I2411">
        <v>151.32299800000001</v>
      </c>
    </row>
    <row r="2412" spans="1:9">
      <c r="A2412">
        <v>2410</v>
      </c>
      <c r="D2412">
        <v>345.36700400000001</v>
      </c>
      <c r="E2412">
        <v>148.14799500000001</v>
      </c>
      <c r="F2412">
        <v>422.05599999999998</v>
      </c>
      <c r="G2412">
        <v>123.279999</v>
      </c>
    </row>
    <row r="2413" spans="1:9">
      <c r="A2413">
        <v>2411</v>
      </c>
      <c r="D2413">
        <v>345.36700400000001</v>
      </c>
      <c r="E2413">
        <v>148.14799500000001</v>
      </c>
      <c r="F2413">
        <v>422.05599999999998</v>
      </c>
      <c r="G2413">
        <v>123.279999</v>
      </c>
    </row>
    <row r="2414" spans="1:9">
      <c r="A2414">
        <v>2412</v>
      </c>
      <c r="D2414">
        <v>345.36700400000001</v>
      </c>
      <c r="E2414">
        <v>148.14799500000001</v>
      </c>
      <c r="F2414">
        <v>422.05599999999998</v>
      </c>
      <c r="G2414">
        <v>123.279999</v>
      </c>
    </row>
    <row r="2415" spans="1:9">
      <c r="A2415">
        <v>2413</v>
      </c>
      <c r="D2415">
        <v>345.36700400000001</v>
      </c>
      <c r="E2415">
        <v>148.14799500000001</v>
      </c>
      <c r="F2415">
        <v>422.05599999999998</v>
      </c>
      <c r="G2415">
        <v>123.279999</v>
      </c>
    </row>
    <row r="2416" spans="1:9">
      <c r="A2416">
        <v>2414</v>
      </c>
      <c r="B2416">
        <v>290.89099099999999</v>
      </c>
      <c r="C2416">
        <v>123.279999</v>
      </c>
      <c r="D2416">
        <v>345.36700400000001</v>
      </c>
      <c r="E2416">
        <v>148.14799500000001</v>
      </c>
      <c r="F2416">
        <v>422.05599999999998</v>
      </c>
      <c r="G2416">
        <v>123.279999</v>
      </c>
    </row>
    <row r="2417" spans="1:9">
      <c r="A2417">
        <v>2415</v>
      </c>
      <c r="B2417">
        <v>290.89099099999999</v>
      </c>
      <c r="C2417">
        <v>123.279999</v>
      </c>
      <c r="D2417">
        <v>345.36700400000001</v>
      </c>
      <c r="E2417">
        <v>148.14799500000001</v>
      </c>
      <c r="F2417">
        <v>422.05599999999998</v>
      </c>
      <c r="G2417">
        <v>123.279999</v>
      </c>
    </row>
    <row r="2418" spans="1:9">
      <c r="A2418">
        <v>2416</v>
      </c>
      <c r="B2418">
        <v>290.89099099999999</v>
      </c>
      <c r="C2418">
        <v>123.279999</v>
      </c>
      <c r="D2418">
        <v>345.36700400000001</v>
      </c>
      <c r="E2418">
        <v>148.14799500000001</v>
      </c>
      <c r="F2418">
        <v>422.05599999999998</v>
      </c>
      <c r="G2418">
        <v>123.279999</v>
      </c>
    </row>
    <row r="2419" spans="1:9">
      <c r="A2419">
        <v>2417</v>
      </c>
      <c r="B2419">
        <v>290.89099099999999</v>
      </c>
      <c r="C2419">
        <v>123.279999</v>
      </c>
      <c r="D2419">
        <v>345.36700400000001</v>
      </c>
      <c r="E2419">
        <v>148.14799500000001</v>
      </c>
      <c r="F2419">
        <v>422.05599999999998</v>
      </c>
      <c r="G2419">
        <v>123.279999</v>
      </c>
    </row>
    <row r="2420" spans="1:9">
      <c r="A2420">
        <v>2418</v>
      </c>
      <c r="B2420">
        <v>290.89099099999999</v>
      </c>
      <c r="C2420">
        <v>123.279999</v>
      </c>
      <c r="D2420">
        <v>345.36700400000001</v>
      </c>
      <c r="E2420">
        <v>148.14799500000001</v>
      </c>
      <c r="F2420">
        <v>421.52700800000002</v>
      </c>
      <c r="G2420">
        <v>123.279999</v>
      </c>
      <c r="H2420">
        <v>369.69601399999999</v>
      </c>
      <c r="I2420">
        <v>151.32299800000001</v>
      </c>
    </row>
    <row r="2421" spans="1:9">
      <c r="A2421">
        <v>2419</v>
      </c>
      <c r="B2421">
        <v>290.89099099999999</v>
      </c>
      <c r="C2421">
        <v>123.279999</v>
      </c>
      <c r="F2421">
        <v>421.52700800000002</v>
      </c>
      <c r="G2421">
        <v>123.279999</v>
      </c>
      <c r="H2421">
        <v>369.69601399999999</v>
      </c>
      <c r="I2421">
        <v>151.32299800000001</v>
      </c>
    </row>
    <row r="2422" spans="1:9">
      <c r="A2422">
        <v>2420</v>
      </c>
      <c r="B2422">
        <v>290.89099099999999</v>
      </c>
      <c r="C2422">
        <v>123.279999</v>
      </c>
      <c r="F2422">
        <v>421.52700800000002</v>
      </c>
      <c r="G2422">
        <v>123.279999</v>
      </c>
      <c r="H2422">
        <v>369.69601399999999</v>
      </c>
      <c r="I2422">
        <v>151.32299800000001</v>
      </c>
    </row>
    <row r="2423" spans="1:9">
      <c r="A2423">
        <v>2421</v>
      </c>
      <c r="B2423">
        <v>290.89099099999999</v>
      </c>
      <c r="C2423">
        <v>123.279999</v>
      </c>
      <c r="F2423">
        <v>421.52700800000002</v>
      </c>
      <c r="G2423">
        <v>123.279999</v>
      </c>
      <c r="H2423">
        <v>369.69601399999999</v>
      </c>
      <c r="I2423">
        <v>151.32299800000001</v>
      </c>
    </row>
    <row r="2424" spans="1:9">
      <c r="A2424">
        <v>2422</v>
      </c>
      <c r="B2424">
        <v>290.89099099999999</v>
      </c>
      <c r="C2424">
        <v>123.279999</v>
      </c>
      <c r="F2424">
        <v>421.52700800000002</v>
      </c>
      <c r="G2424">
        <v>123.279999</v>
      </c>
      <c r="H2424">
        <v>369.69601399999999</v>
      </c>
      <c r="I2424">
        <v>151.32299800000001</v>
      </c>
    </row>
    <row r="2425" spans="1:9">
      <c r="A2425">
        <v>2423</v>
      </c>
      <c r="B2425">
        <v>290.89099099999999</v>
      </c>
      <c r="C2425">
        <v>123.279999</v>
      </c>
      <c r="H2425">
        <v>369.69601399999999</v>
      </c>
      <c r="I2425">
        <v>151.32299800000001</v>
      </c>
    </row>
    <row r="2426" spans="1:9">
      <c r="A2426">
        <v>2424</v>
      </c>
      <c r="B2426">
        <v>290.89099099999999</v>
      </c>
      <c r="C2426">
        <v>123.279999</v>
      </c>
      <c r="H2426">
        <v>369.69601399999999</v>
      </c>
      <c r="I2426">
        <v>151.32299800000001</v>
      </c>
    </row>
    <row r="2427" spans="1:9">
      <c r="A2427">
        <v>2425</v>
      </c>
      <c r="B2427">
        <v>290.89099099999999</v>
      </c>
      <c r="C2427">
        <v>123.279999</v>
      </c>
      <c r="H2427">
        <v>369.69601399999999</v>
      </c>
      <c r="I2427">
        <v>151.32299800000001</v>
      </c>
    </row>
    <row r="2428" spans="1:9">
      <c r="A2428">
        <v>2426</v>
      </c>
      <c r="B2428">
        <v>290.89099099999999</v>
      </c>
      <c r="C2428">
        <v>123.279999</v>
      </c>
      <c r="H2428">
        <v>369.69601399999999</v>
      </c>
      <c r="I2428">
        <v>151.32299800000001</v>
      </c>
    </row>
    <row r="2429" spans="1:9">
      <c r="A2429">
        <v>2427</v>
      </c>
      <c r="B2429">
        <v>290.89099099999999</v>
      </c>
      <c r="C2429">
        <v>123.279999</v>
      </c>
      <c r="H2429">
        <v>369.69601399999999</v>
      </c>
      <c r="I2429">
        <v>151.32299800000001</v>
      </c>
    </row>
    <row r="2430" spans="1:9">
      <c r="A2430">
        <v>2428</v>
      </c>
      <c r="D2430">
        <v>198.33500699999999</v>
      </c>
      <c r="E2430">
        <v>140.212006</v>
      </c>
      <c r="F2430">
        <v>296.17999300000002</v>
      </c>
      <c r="G2430">
        <v>113.227997</v>
      </c>
      <c r="H2430">
        <v>369.69601399999999</v>
      </c>
      <c r="I2430">
        <v>151.32299800000001</v>
      </c>
    </row>
    <row r="2431" spans="1:9">
      <c r="A2431">
        <v>2429</v>
      </c>
      <c r="D2431">
        <v>198.33500699999999</v>
      </c>
      <c r="E2431">
        <v>140.212006</v>
      </c>
      <c r="F2431">
        <v>296.17999300000002</v>
      </c>
      <c r="G2431">
        <v>113.227997</v>
      </c>
    </row>
    <row r="2432" spans="1:9">
      <c r="A2432">
        <v>2430</v>
      </c>
      <c r="D2432">
        <v>198.33500699999999</v>
      </c>
      <c r="E2432">
        <v>140.212006</v>
      </c>
      <c r="F2432">
        <v>296.17999300000002</v>
      </c>
      <c r="G2432">
        <v>113.227997</v>
      </c>
    </row>
    <row r="2433" spans="1:9">
      <c r="A2433">
        <v>2431</v>
      </c>
      <c r="D2433">
        <v>198.33500699999999</v>
      </c>
      <c r="E2433">
        <v>140.212006</v>
      </c>
      <c r="F2433">
        <v>296.17999300000002</v>
      </c>
      <c r="G2433">
        <v>113.227997</v>
      </c>
    </row>
    <row r="2434" spans="1:9">
      <c r="A2434">
        <v>2432</v>
      </c>
      <c r="D2434">
        <v>198.33500699999999</v>
      </c>
      <c r="E2434">
        <v>140.212006</v>
      </c>
      <c r="F2434">
        <v>296.17999300000002</v>
      </c>
      <c r="G2434">
        <v>113.227997</v>
      </c>
    </row>
    <row r="2435" spans="1:9">
      <c r="A2435">
        <v>2433</v>
      </c>
      <c r="D2435">
        <v>198.33500699999999</v>
      </c>
      <c r="E2435">
        <v>140.212006</v>
      </c>
      <c r="F2435">
        <v>296.17999300000002</v>
      </c>
      <c r="G2435">
        <v>113.227997</v>
      </c>
    </row>
    <row r="2436" spans="1:9">
      <c r="A2436">
        <v>2434</v>
      </c>
      <c r="B2436">
        <v>129.050003</v>
      </c>
      <c r="C2436">
        <v>120.635002</v>
      </c>
      <c r="D2436">
        <v>198.33500699999999</v>
      </c>
      <c r="E2436">
        <v>140.212006</v>
      </c>
      <c r="F2436">
        <v>296.17999300000002</v>
      </c>
      <c r="G2436">
        <v>113.227997</v>
      </c>
    </row>
    <row r="2437" spans="1:9">
      <c r="A2437">
        <v>2435</v>
      </c>
      <c r="B2437">
        <v>129.57899499999999</v>
      </c>
      <c r="C2437">
        <v>120.635002</v>
      </c>
      <c r="D2437">
        <v>198.33500699999999</v>
      </c>
      <c r="E2437">
        <v>140.212006</v>
      </c>
      <c r="F2437">
        <v>296.17999300000002</v>
      </c>
      <c r="G2437">
        <v>113.227997</v>
      </c>
    </row>
    <row r="2438" spans="1:9">
      <c r="A2438">
        <v>2436</v>
      </c>
      <c r="B2438">
        <v>129.57899499999999</v>
      </c>
      <c r="C2438">
        <v>120.635002</v>
      </c>
      <c r="D2438">
        <v>198.33500699999999</v>
      </c>
      <c r="E2438">
        <v>140.212006</v>
      </c>
      <c r="F2438">
        <v>296.17999300000002</v>
      </c>
      <c r="G2438">
        <v>113.227997</v>
      </c>
    </row>
    <row r="2439" spans="1:9">
      <c r="A2439">
        <v>2437</v>
      </c>
      <c r="B2439">
        <v>129.57899499999999</v>
      </c>
      <c r="C2439">
        <v>120.635002</v>
      </c>
      <c r="F2439">
        <v>296.17999300000002</v>
      </c>
      <c r="G2439">
        <v>113.227997</v>
      </c>
      <c r="H2439">
        <v>208.38400300000001</v>
      </c>
      <c r="I2439">
        <v>134.391998</v>
      </c>
    </row>
    <row r="2440" spans="1:9">
      <c r="A2440">
        <v>2438</v>
      </c>
      <c r="B2440">
        <v>129.57899499999999</v>
      </c>
      <c r="C2440">
        <v>120.635002</v>
      </c>
      <c r="F2440">
        <v>296.17999300000002</v>
      </c>
      <c r="G2440">
        <v>113.227997</v>
      </c>
      <c r="H2440">
        <v>208.38400300000001</v>
      </c>
      <c r="I2440">
        <v>134.391998</v>
      </c>
    </row>
    <row r="2441" spans="1:9">
      <c r="A2441">
        <v>2439</v>
      </c>
      <c r="B2441">
        <v>129.57899499999999</v>
      </c>
      <c r="C2441">
        <v>120.635002</v>
      </c>
      <c r="H2441">
        <v>208.38400300000001</v>
      </c>
      <c r="I2441">
        <v>134.391998</v>
      </c>
    </row>
    <row r="2442" spans="1:9">
      <c r="A2442">
        <v>2440</v>
      </c>
      <c r="B2442">
        <v>129.57899499999999</v>
      </c>
      <c r="C2442">
        <v>120.635002</v>
      </c>
      <c r="H2442">
        <v>208.38400300000001</v>
      </c>
      <c r="I2442">
        <v>134.391998</v>
      </c>
    </row>
    <row r="2443" spans="1:9">
      <c r="A2443">
        <v>2441</v>
      </c>
      <c r="B2443">
        <v>129.57899499999999</v>
      </c>
      <c r="C2443">
        <v>120.635002</v>
      </c>
      <c r="H2443">
        <v>208.38400300000001</v>
      </c>
      <c r="I2443">
        <v>134.391998</v>
      </c>
    </row>
    <row r="2444" spans="1:9">
      <c r="A2444">
        <v>2442</v>
      </c>
      <c r="B2444">
        <v>129.57899499999999</v>
      </c>
      <c r="C2444">
        <v>120.635002</v>
      </c>
      <c r="D2444">
        <v>38.080002</v>
      </c>
      <c r="E2444">
        <v>151.85200499999999</v>
      </c>
      <c r="H2444">
        <v>208.38400300000001</v>
      </c>
      <c r="I2444">
        <v>134.391998</v>
      </c>
    </row>
    <row r="2445" spans="1:9">
      <c r="A2445">
        <v>2443</v>
      </c>
      <c r="D2445">
        <v>38.080002</v>
      </c>
      <c r="E2445">
        <v>151.85200499999999</v>
      </c>
      <c r="H2445">
        <v>208.38400300000001</v>
      </c>
      <c r="I2445">
        <v>134.391998</v>
      </c>
    </row>
    <row r="2446" spans="1:9">
      <c r="A2446">
        <v>2444</v>
      </c>
      <c r="D2446">
        <v>38.080002</v>
      </c>
      <c r="E2446">
        <v>151.85200499999999</v>
      </c>
      <c r="H2446">
        <v>208.38400300000001</v>
      </c>
      <c r="I2446">
        <v>134.391998</v>
      </c>
    </row>
    <row r="2447" spans="1:9">
      <c r="A2447">
        <v>2445</v>
      </c>
      <c r="D2447">
        <v>38.080002</v>
      </c>
      <c r="E2447">
        <v>151.85200499999999</v>
      </c>
      <c r="H2447">
        <v>208.38400300000001</v>
      </c>
      <c r="I2447">
        <v>134.391998</v>
      </c>
    </row>
    <row r="2448" spans="1:9">
      <c r="A2448">
        <v>2446</v>
      </c>
      <c r="D2448">
        <v>38.080002</v>
      </c>
      <c r="E2448">
        <v>151.85200499999999</v>
      </c>
      <c r="H2448">
        <v>208.38400300000001</v>
      </c>
      <c r="I2448">
        <v>134.391998</v>
      </c>
    </row>
    <row r="2449" spans="1:11">
      <c r="A2449">
        <v>2447</v>
      </c>
      <c r="D2449">
        <v>38.080002</v>
      </c>
      <c r="E2449">
        <v>151.85200499999999</v>
      </c>
      <c r="F2449">
        <v>93.613997999999995</v>
      </c>
      <c r="G2449">
        <v>124.33899700000001</v>
      </c>
    </row>
    <row r="2450" spans="1:11">
      <c r="A2450">
        <v>2448</v>
      </c>
      <c r="D2450">
        <v>38.080002</v>
      </c>
      <c r="E2450">
        <v>151.85200499999999</v>
      </c>
      <c r="F2450">
        <v>93.613997999999995</v>
      </c>
      <c r="G2450">
        <v>124.33899700000001</v>
      </c>
    </row>
    <row r="2451" spans="1:11">
      <c r="A2451">
        <v>2449</v>
      </c>
      <c r="D2451">
        <v>38.080002</v>
      </c>
      <c r="E2451">
        <v>151.85200499999999</v>
      </c>
      <c r="F2451">
        <v>93.613997999999995</v>
      </c>
      <c r="G2451">
        <v>124.33899700000001</v>
      </c>
    </row>
    <row r="2452" spans="1:11">
      <c r="A2452">
        <v>2450</v>
      </c>
      <c r="D2452">
        <v>38.080002</v>
      </c>
      <c r="E2452">
        <v>151.85200499999999</v>
      </c>
      <c r="F2452">
        <v>93.084998999999996</v>
      </c>
      <c r="G2452">
        <v>124.33899700000001</v>
      </c>
    </row>
    <row r="2453" spans="1:11">
      <c r="A2453">
        <v>2451</v>
      </c>
      <c r="F2453">
        <v>93.084998999999996</v>
      </c>
      <c r="G2453">
        <v>124.33899700000001</v>
      </c>
    </row>
    <row r="2454" spans="1:11">
      <c r="A2454">
        <v>2452</v>
      </c>
      <c r="F2454">
        <v>93.084998999999996</v>
      </c>
      <c r="G2454">
        <v>124.33899700000001</v>
      </c>
    </row>
    <row r="2455" spans="1:11">
      <c r="A2455">
        <v>2453</v>
      </c>
      <c r="F2455">
        <v>93.084998999999996</v>
      </c>
      <c r="G2455">
        <v>124.33899700000001</v>
      </c>
    </row>
    <row r="2456" spans="1:11">
      <c r="A2456">
        <v>2454</v>
      </c>
      <c r="J2456">
        <v>546.34600799999998</v>
      </c>
      <c r="K2456">
        <v>269.31201199999998</v>
      </c>
    </row>
    <row r="2457" spans="1:11">
      <c r="A2457">
        <v>2455</v>
      </c>
    </row>
    <row r="2458" spans="1:11">
      <c r="A2458">
        <v>2456</v>
      </c>
    </row>
    <row r="2459" spans="1:11">
      <c r="A2459">
        <v>2457</v>
      </c>
    </row>
    <row r="2460" spans="1:11">
      <c r="A2460">
        <v>2458</v>
      </c>
    </row>
    <row r="2461" spans="1:11">
      <c r="A2461">
        <v>2459</v>
      </c>
    </row>
    <row r="2462" spans="1:11">
      <c r="A2462">
        <v>2460</v>
      </c>
    </row>
    <row r="2463" spans="1:11">
      <c r="A2463">
        <v>2461</v>
      </c>
    </row>
    <row r="2464" spans="1:11">
      <c r="A2464">
        <v>2462</v>
      </c>
    </row>
    <row r="2465" spans="1:1">
      <c r="A2465">
        <v>2463</v>
      </c>
    </row>
    <row r="2466" spans="1:1">
      <c r="A2466">
        <v>2464</v>
      </c>
    </row>
    <row r="2467" spans="1:1">
      <c r="A2467">
        <v>2465</v>
      </c>
    </row>
    <row r="2468" spans="1:1">
      <c r="A2468">
        <v>2466</v>
      </c>
    </row>
    <row r="2469" spans="1:1">
      <c r="A2469">
        <v>2467</v>
      </c>
    </row>
    <row r="2470" spans="1:1">
      <c r="A2470">
        <v>2468</v>
      </c>
    </row>
    <row r="2471" spans="1:1">
      <c r="A2471">
        <v>2469</v>
      </c>
    </row>
    <row r="2472" spans="1:1">
      <c r="A2472">
        <v>2470</v>
      </c>
    </row>
    <row r="2473" spans="1:1">
      <c r="A2473">
        <v>2471</v>
      </c>
    </row>
    <row r="2474" spans="1:1">
      <c r="A2474">
        <v>2472</v>
      </c>
    </row>
    <row r="2475" spans="1:1">
      <c r="A2475">
        <v>2473</v>
      </c>
    </row>
    <row r="2476" spans="1:1">
      <c r="A2476">
        <v>2474</v>
      </c>
    </row>
    <row r="2477" spans="1:1">
      <c r="A2477">
        <v>2475</v>
      </c>
    </row>
    <row r="2478" spans="1:1">
      <c r="A2478">
        <v>2476</v>
      </c>
    </row>
    <row r="2479" spans="1:1">
      <c r="A2479">
        <v>2477</v>
      </c>
    </row>
    <row r="2480" spans="1:1">
      <c r="A2480">
        <v>2478</v>
      </c>
    </row>
    <row r="2481" spans="1:1">
      <c r="A2481">
        <v>2479</v>
      </c>
    </row>
    <row r="2482" spans="1:1">
      <c r="A2482">
        <v>2480</v>
      </c>
    </row>
    <row r="2483" spans="1:1">
      <c r="A2483">
        <v>2481</v>
      </c>
    </row>
    <row r="2484" spans="1:1">
      <c r="A2484">
        <v>2482</v>
      </c>
    </row>
    <row r="2485" spans="1:1">
      <c r="A2485">
        <v>2483</v>
      </c>
    </row>
    <row r="2486" spans="1:1">
      <c r="A2486">
        <v>2484</v>
      </c>
    </row>
    <row r="2487" spans="1:1">
      <c r="A2487">
        <v>2485</v>
      </c>
    </row>
    <row r="2488" spans="1:1">
      <c r="A2488">
        <v>2486</v>
      </c>
    </row>
    <row r="2489" spans="1:1">
      <c r="A2489">
        <v>2487</v>
      </c>
    </row>
    <row r="2490" spans="1:1">
      <c r="A2490">
        <v>2488</v>
      </c>
    </row>
    <row r="2491" spans="1:1">
      <c r="A2491">
        <v>2489</v>
      </c>
    </row>
    <row r="2492" spans="1:1">
      <c r="A2492">
        <v>2490</v>
      </c>
    </row>
    <row r="2493" spans="1:1">
      <c r="A2493">
        <v>2491</v>
      </c>
    </row>
    <row r="2494" spans="1:1">
      <c r="A2494">
        <v>2492</v>
      </c>
    </row>
    <row r="2495" spans="1:1">
      <c r="A2495">
        <v>2493</v>
      </c>
    </row>
    <row r="2496" spans="1:1">
      <c r="A2496">
        <v>2494</v>
      </c>
    </row>
    <row r="2497" spans="1:1">
      <c r="A2497">
        <v>2495</v>
      </c>
    </row>
    <row r="2498" spans="1:1">
      <c r="A2498">
        <v>2496</v>
      </c>
    </row>
    <row r="2499" spans="1:1">
      <c r="A2499">
        <v>2497</v>
      </c>
    </row>
    <row r="2500" spans="1:1">
      <c r="A2500">
        <v>2498</v>
      </c>
    </row>
    <row r="2501" spans="1:1">
      <c r="A2501">
        <v>2499</v>
      </c>
    </row>
    <row r="2502" spans="1:1">
      <c r="A2502">
        <v>2500</v>
      </c>
    </row>
    <row r="2503" spans="1:1">
      <c r="A2503">
        <v>2501</v>
      </c>
    </row>
    <row r="2504" spans="1:1">
      <c r="A2504">
        <v>2502</v>
      </c>
    </row>
    <row r="2505" spans="1:1">
      <c r="A2505">
        <v>2503</v>
      </c>
    </row>
    <row r="2506" spans="1:1">
      <c r="A2506">
        <v>2504</v>
      </c>
    </row>
    <row r="2507" spans="1:1">
      <c r="A2507">
        <v>2505</v>
      </c>
    </row>
    <row r="2508" spans="1:1">
      <c r="A2508">
        <v>2506</v>
      </c>
    </row>
    <row r="2509" spans="1:1">
      <c r="A2509">
        <v>2507</v>
      </c>
    </row>
    <row r="2510" spans="1:1">
      <c r="A2510">
        <v>2508</v>
      </c>
    </row>
    <row r="2511" spans="1:1">
      <c r="A2511">
        <v>2509</v>
      </c>
    </row>
    <row r="2512" spans="1:1">
      <c r="A2512">
        <v>2510</v>
      </c>
    </row>
    <row r="2513" spans="1:1">
      <c r="A2513">
        <v>2511</v>
      </c>
    </row>
    <row r="2514" spans="1:1">
      <c r="A2514">
        <v>2512</v>
      </c>
    </row>
    <row r="2515" spans="1:1">
      <c r="A2515">
        <v>2513</v>
      </c>
    </row>
    <row r="2516" spans="1:1">
      <c r="A2516">
        <v>2514</v>
      </c>
    </row>
    <row r="2517" spans="1:1">
      <c r="A2517">
        <v>2515</v>
      </c>
    </row>
    <row r="2518" spans="1:1">
      <c r="A2518">
        <v>2516</v>
      </c>
    </row>
    <row r="2519" spans="1:1">
      <c r="A2519">
        <v>2517</v>
      </c>
    </row>
    <row r="2520" spans="1:1">
      <c r="A2520">
        <v>2518</v>
      </c>
    </row>
    <row r="2521" spans="1:1">
      <c r="A2521">
        <v>2519</v>
      </c>
    </row>
    <row r="2522" spans="1:1">
      <c r="A2522">
        <v>2520</v>
      </c>
    </row>
    <row r="2523" spans="1:1">
      <c r="A2523">
        <v>2521</v>
      </c>
    </row>
    <row r="2524" spans="1:1">
      <c r="A2524">
        <v>2522</v>
      </c>
    </row>
    <row r="2525" spans="1:1">
      <c r="A2525">
        <v>2523</v>
      </c>
    </row>
    <row r="2526" spans="1:1">
      <c r="A2526">
        <v>2524</v>
      </c>
    </row>
    <row r="2527" spans="1:1">
      <c r="A2527">
        <v>2525</v>
      </c>
    </row>
    <row r="2528" spans="1:1">
      <c r="A2528">
        <v>2526</v>
      </c>
    </row>
    <row r="2529" spans="1:1">
      <c r="A2529">
        <v>2527</v>
      </c>
    </row>
    <row r="2530" spans="1:1">
      <c r="A2530">
        <v>2528</v>
      </c>
    </row>
    <row r="2531" spans="1:1">
      <c r="A2531">
        <v>2529</v>
      </c>
    </row>
    <row r="2532" spans="1:1">
      <c r="A2532">
        <v>2530</v>
      </c>
    </row>
    <row r="2533" spans="1:1">
      <c r="A2533">
        <v>2531</v>
      </c>
    </row>
    <row r="2534" spans="1:1">
      <c r="A2534">
        <v>2532</v>
      </c>
    </row>
    <row r="2535" spans="1:1">
      <c r="A2535">
        <v>2533</v>
      </c>
    </row>
    <row r="2536" spans="1:1">
      <c r="A2536">
        <v>2534</v>
      </c>
    </row>
    <row r="2537" spans="1:1">
      <c r="A2537">
        <v>2535</v>
      </c>
    </row>
    <row r="2538" spans="1:1">
      <c r="A2538">
        <v>2536</v>
      </c>
    </row>
    <row r="2539" spans="1:1">
      <c r="A2539">
        <v>2537</v>
      </c>
    </row>
    <row r="2540" spans="1:1">
      <c r="A2540">
        <v>2538</v>
      </c>
    </row>
    <row r="2541" spans="1:1">
      <c r="A2541">
        <v>2539</v>
      </c>
    </row>
    <row r="2542" spans="1:1">
      <c r="A2542">
        <v>2540</v>
      </c>
    </row>
    <row r="2543" spans="1:1">
      <c r="A2543">
        <v>2541</v>
      </c>
    </row>
    <row r="2544" spans="1:1">
      <c r="A2544">
        <v>2542</v>
      </c>
    </row>
    <row r="2545" spans="1:1">
      <c r="A2545">
        <v>2543</v>
      </c>
    </row>
    <row r="2546" spans="1:1">
      <c r="A2546">
        <v>2544</v>
      </c>
    </row>
    <row r="2547" spans="1:1">
      <c r="A2547">
        <v>2545</v>
      </c>
    </row>
    <row r="2548" spans="1:1">
      <c r="A2548">
        <v>2546</v>
      </c>
    </row>
    <row r="2549" spans="1:1">
      <c r="A2549">
        <v>2547</v>
      </c>
    </row>
    <row r="2550" spans="1:1">
      <c r="A2550">
        <v>2548</v>
      </c>
    </row>
    <row r="2551" spans="1:1">
      <c r="A2551">
        <v>2549</v>
      </c>
    </row>
    <row r="2552" spans="1:1">
      <c r="A2552">
        <v>2550</v>
      </c>
    </row>
    <row r="2553" spans="1:1">
      <c r="A2553">
        <v>2551</v>
      </c>
    </row>
    <row r="2554" spans="1:1">
      <c r="A2554">
        <v>2552</v>
      </c>
    </row>
    <row r="2555" spans="1:1">
      <c r="A2555">
        <v>2553</v>
      </c>
    </row>
    <row r="2556" spans="1:1">
      <c r="A2556">
        <v>2554</v>
      </c>
    </row>
    <row r="2557" spans="1:1">
      <c r="A2557">
        <v>2555</v>
      </c>
    </row>
    <row r="2558" spans="1:1">
      <c r="A2558">
        <v>2556</v>
      </c>
    </row>
    <row r="2559" spans="1:1">
      <c r="A2559">
        <v>2557</v>
      </c>
    </row>
    <row r="2560" spans="1:1">
      <c r="A2560">
        <v>2558</v>
      </c>
    </row>
    <row r="2561" spans="1:1">
      <c r="A2561">
        <v>2559</v>
      </c>
    </row>
    <row r="2562" spans="1:1">
      <c r="A2562">
        <v>2560</v>
      </c>
    </row>
    <row r="2563" spans="1:1">
      <c r="A2563">
        <v>2561</v>
      </c>
    </row>
    <row r="2564" spans="1:1">
      <c r="A2564">
        <v>2562</v>
      </c>
    </row>
    <row r="2565" spans="1:1">
      <c r="A2565">
        <v>2563</v>
      </c>
    </row>
    <row r="2566" spans="1:1">
      <c r="A2566">
        <v>2564</v>
      </c>
    </row>
    <row r="2567" spans="1:1">
      <c r="A2567">
        <v>2565</v>
      </c>
    </row>
    <row r="2568" spans="1:1">
      <c r="A2568">
        <v>2566</v>
      </c>
    </row>
    <row r="2569" spans="1:1">
      <c r="A2569">
        <v>2567</v>
      </c>
    </row>
    <row r="2570" spans="1:1">
      <c r="A2570">
        <v>2568</v>
      </c>
    </row>
    <row r="2571" spans="1:1">
      <c r="A2571">
        <v>2569</v>
      </c>
    </row>
    <row r="2572" spans="1:1">
      <c r="A2572">
        <v>2570</v>
      </c>
    </row>
    <row r="2573" spans="1:1">
      <c r="A2573">
        <v>2571</v>
      </c>
    </row>
    <row r="2574" spans="1:1">
      <c r="A2574">
        <v>2572</v>
      </c>
    </row>
    <row r="2575" spans="1:1">
      <c r="A2575">
        <v>2573</v>
      </c>
    </row>
    <row r="2576" spans="1:1">
      <c r="A2576">
        <v>2574</v>
      </c>
    </row>
    <row r="2577" spans="1:1">
      <c r="A2577">
        <v>2575</v>
      </c>
    </row>
    <row r="2578" spans="1:1">
      <c r="A2578">
        <v>2576</v>
      </c>
    </row>
    <row r="2579" spans="1:1">
      <c r="A2579">
        <v>2577</v>
      </c>
    </row>
    <row r="2580" spans="1:1">
      <c r="A2580">
        <v>2578</v>
      </c>
    </row>
    <row r="2581" spans="1:1">
      <c r="A2581">
        <v>2579</v>
      </c>
    </row>
    <row r="2582" spans="1:1">
      <c r="A2582">
        <v>2580</v>
      </c>
    </row>
    <row r="2583" spans="1:1">
      <c r="A2583">
        <v>2581</v>
      </c>
    </row>
    <row r="2584" spans="1:1">
      <c r="A2584">
        <v>2582</v>
      </c>
    </row>
    <row r="2585" spans="1:1">
      <c r="A2585">
        <v>2583</v>
      </c>
    </row>
    <row r="2586" spans="1:1">
      <c r="A2586">
        <v>2584</v>
      </c>
    </row>
    <row r="2587" spans="1:1">
      <c r="A2587">
        <v>2585</v>
      </c>
    </row>
    <row r="2588" spans="1:1">
      <c r="A2588">
        <v>2586</v>
      </c>
    </row>
    <row r="2589" spans="1:1">
      <c r="A2589">
        <v>2587</v>
      </c>
    </row>
    <row r="2590" spans="1:1">
      <c r="A2590">
        <v>2588</v>
      </c>
    </row>
    <row r="2591" spans="1:1">
      <c r="A2591">
        <v>2589</v>
      </c>
    </row>
    <row r="2592" spans="1:1">
      <c r="A2592">
        <v>2590</v>
      </c>
    </row>
    <row r="2593" spans="1:1">
      <c r="A2593">
        <v>2591</v>
      </c>
    </row>
    <row r="2594" spans="1:1">
      <c r="A2594">
        <v>2592</v>
      </c>
    </row>
    <row r="2595" spans="1:1">
      <c r="A2595">
        <v>2593</v>
      </c>
    </row>
    <row r="2596" spans="1:1">
      <c r="A2596">
        <v>2594</v>
      </c>
    </row>
    <row r="2597" spans="1:1">
      <c r="A2597">
        <v>2595</v>
      </c>
    </row>
    <row r="2598" spans="1:1">
      <c r="A2598">
        <v>2596</v>
      </c>
    </row>
    <row r="2599" spans="1:1">
      <c r="A2599">
        <v>2597</v>
      </c>
    </row>
    <row r="2600" spans="1:1">
      <c r="A2600">
        <v>2598</v>
      </c>
    </row>
    <row r="2601" spans="1:1">
      <c r="A2601">
        <v>2599</v>
      </c>
    </row>
    <row r="2602" spans="1:1">
      <c r="A2602">
        <v>2600</v>
      </c>
    </row>
    <row r="2603" spans="1:1">
      <c r="A2603">
        <v>2601</v>
      </c>
    </row>
    <row r="2604" spans="1:1">
      <c r="A2604">
        <v>2602</v>
      </c>
    </row>
    <row r="2605" spans="1:1">
      <c r="A2605">
        <v>2603</v>
      </c>
    </row>
    <row r="2606" spans="1:1">
      <c r="A2606">
        <v>2604</v>
      </c>
    </row>
    <row r="2607" spans="1:1">
      <c r="A2607">
        <v>2605</v>
      </c>
    </row>
    <row r="2608" spans="1:1">
      <c r="A2608">
        <v>2606</v>
      </c>
    </row>
    <row r="2609" spans="1:1">
      <c r="A2609">
        <v>2607</v>
      </c>
    </row>
    <row r="2610" spans="1:1">
      <c r="A2610">
        <v>2608</v>
      </c>
    </row>
    <row r="2611" spans="1:1">
      <c r="A2611">
        <v>2609</v>
      </c>
    </row>
    <row r="2612" spans="1:1">
      <c r="A2612">
        <v>2610</v>
      </c>
    </row>
    <row r="2613" spans="1:1">
      <c r="A2613">
        <v>2611</v>
      </c>
    </row>
    <row r="2614" spans="1:1">
      <c r="A2614">
        <v>2612</v>
      </c>
    </row>
    <row r="2615" spans="1:1">
      <c r="A2615">
        <v>2613</v>
      </c>
    </row>
    <row r="2616" spans="1:1">
      <c r="A2616">
        <v>2614</v>
      </c>
    </row>
    <row r="2617" spans="1:1">
      <c r="A2617">
        <v>2615</v>
      </c>
    </row>
    <row r="2618" spans="1:1">
      <c r="A2618">
        <v>2616</v>
      </c>
    </row>
    <row r="2619" spans="1:1">
      <c r="A2619">
        <v>2617</v>
      </c>
    </row>
    <row r="2620" spans="1:1">
      <c r="A2620">
        <v>2618</v>
      </c>
    </row>
    <row r="2621" spans="1:1">
      <c r="A2621">
        <v>2619</v>
      </c>
    </row>
    <row r="2622" spans="1:1">
      <c r="A2622">
        <v>2620</v>
      </c>
    </row>
    <row r="2623" spans="1:1">
      <c r="A2623">
        <v>2621</v>
      </c>
    </row>
    <row r="2624" spans="1:1">
      <c r="A2624">
        <v>2622</v>
      </c>
    </row>
    <row r="2625" spans="1:1">
      <c r="A2625">
        <v>2623</v>
      </c>
    </row>
    <row r="2626" spans="1:1">
      <c r="A2626">
        <v>2624</v>
      </c>
    </row>
    <row r="2627" spans="1:1">
      <c r="A2627">
        <v>2625</v>
      </c>
    </row>
    <row r="2628" spans="1:1">
      <c r="A2628">
        <v>2626</v>
      </c>
    </row>
    <row r="2629" spans="1:1">
      <c r="A2629">
        <v>2627</v>
      </c>
    </row>
    <row r="2630" spans="1:1">
      <c r="A2630">
        <v>2628</v>
      </c>
    </row>
    <row r="2631" spans="1:1">
      <c r="A2631">
        <v>2629</v>
      </c>
    </row>
    <row r="2632" spans="1:1">
      <c r="A2632">
        <v>2630</v>
      </c>
    </row>
    <row r="2633" spans="1:1">
      <c r="A2633">
        <v>2631</v>
      </c>
    </row>
    <row r="2634" spans="1:1">
      <c r="A2634">
        <v>2632</v>
      </c>
    </row>
    <row r="2635" spans="1:1">
      <c r="A2635">
        <v>2633</v>
      </c>
    </row>
    <row r="2636" spans="1:1">
      <c r="A2636">
        <v>2634</v>
      </c>
    </row>
    <row r="2637" spans="1:1">
      <c r="A2637">
        <v>2635</v>
      </c>
    </row>
    <row r="2638" spans="1:1">
      <c r="A2638">
        <v>2636</v>
      </c>
    </row>
    <row r="2639" spans="1:1">
      <c r="A2639">
        <v>2637</v>
      </c>
    </row>
    <row r="2640" spans="1:1">
      <c r="A2640">
        <v>2638</v>
      </c>
    </row>
    <row r="2641" spans="1:1">
      <c r="A2641">
        <v>2639</v>
      </c>
    </row>
    <row r="2642" spans="1:1">
      <c r="A2642">
        <v>2640</v>
      </c>
    </row>
    <row r="2643" spans="1:1">
      <c r="A2643">
        <v>2641</v>
      </c>
    </row>
    <row r="2644" spans="1:1">
      <c r="A2644">
        <v>2642</v>
      </c>
    </row>
    <row r="2645" spans="1:1">
      <c r="A2645">
        <v>2643</v>
      </c>
    </row>
    <row r="2646" spans="1:1">
      <c r="A2646">
        <v>2644</v>
      </c>
    </row>
    <row r="2647" spans="1:1">
      <c r="A2647">
        <v>2645</v>
      </c>
    </row>
    <row r="2648" spans="1:1">
      <c r="A2648">
        <v>2646</v>
      </c>
    </row>
    <row r="2649" spans="1:1">
      <c r="A2649">
        <v>2647</v>
      </c>
    </row>
    <row r="2650" spans="1:1">
      <c r="A2650">
        <v>2648</v>
      </c>
    </row>
    <row r="2651" spans="1:1">
      <c r="A2651">
        <v>2649</v>
      </c>
    </row>
    <row r="2652" spans="1:1">
      <c r="A2652">
        <v>2650</v>
      </c>
    </row>
    <row r="2653" spans="1:1">
      <c r="A2653">
        <v>2651</v>
      </c>
    </row>
    <row r="2654" spans="1:1">
      <c r="A2654">
        <v>2652</v>
      </c>
    </row>
    <row r="2655" spans="1:1">
      <c r="A2655">
        <v>2653</v>
      </c>
    </row>
    <row r="2656" spans="1:1">
      <c r="A2656">
        <v>2654</v>
      </c>
    </row>
    <row r="2657" spans="1:1">
      <c r="A2657">
        <v>2655</v>
      </c>
    </row>
    <row r="2658" spans="1:1">
      <c r="A2658">
        <v>2656</v>
      </c>
    </row>
    <row r="2659" spans="1:1">
      <c r="A2659">
        <v>2657</v>
      </c>
    </row>
    <row r="2660" spans="1:1">
      <c r="A2660">
        <v>2658</v>
      </c>
    </row>
    <row r="2661" spans="1:1">
      <c r="A2661">
        <v>2659</v>
      </c>
    </row>
    <row r="2662" spans="1:1">
      <c r="A2662">
        <v>2660</v>
      </c>
    </row>
    <row r="2663" spans="1:1">
      <c r="A2663">
        <v>2661</v>
      </c>
    </row>
    <row r="2664" spans="1:1">
      <c r="A2664">
        <v>2662</v>
      </c>
    </row>
    <row r="2665" spans="1:1">
      <c r="A2665">
        <v>2663</v>
      </c>
    </row>
    <row r="2666" spans="1:1">
      <c r="A2666">
        <v>2664</v>
      </c>
    </row>
    <row r="2667" spans="1:1">
      <c r="A2667">
        <v>2665</v>
      </c>
    </row>
    <row r="2668" spans="1:1">
      <c r="A2668">
        <v>2666</v>
      </c>
    </row>
    <row r="2669" spans="1:1">
      <c r="A2669">
        <v>2667</v>
      </c>
    </row>
    <row r="2670" spans="1:1">
      <c r="A2670">
        <v>2668</v>
      </c>
    </row>
    <row r="2671" spans="1:1">
      <c r="A2671">
        <v>2669</v>
      </c>
    </row>
    <row r="2672" spans="1:1">
      <c r="A2672">
        <v>2670</v>
      </c>
    </row>
    <row r="2673" spans="1:1">
      <c r="A2673">
        <v>2671</v>
      </c>
    </row>
    <row r="2674" spans="1:1">
      <c r="A2674">
        <v>2672</v>
      </c>
    </row>
    <row r="2675" spans="1:1">
      <c r="A2675">
        <v>2673</v>
      </c>
    </row>
    <row r="2676" spans="1:1">
      <c r="A2676">
        <v>2674</v>
      </c>
    </row>
    <row r="2677" spans="1:1">
      <c r="A2677">
        <v>2675</v>
      </c>
    </row>
    <row r="2678" spans="1:1">
      <c r="A2678">
        <v>2676</v>
      </c>
    </row>
    <row r="2679" spans="1:1">
      <c r="A2679">
        <v>2677</v>
      </c>
    </row>
    <row r="2680" spans="1:1">
      <c r="A2680">
        <v>2678</v>
      </c>
    </row>
    <row r="2681" spans="1:1">
      <c r="A2681">
        <v>2679</v>
      </c>
    </row>
    <row r="2682" spans="1:1">
      <c r="A2682">
        <v>2680</v>
      </c>
    </row>
    <row r="2683" spans="1:1">
      <c r="A2683">
        <v>2681</v>
      </c>
    </row>
    <row r="2684" spans="1:1">
      <c r="A2684">
        <v>2682</v>
      </c>
    </row>
    <row r="2685" spans="1:1">
      <c r="A2685">
        <v>2683</v>
      </c>
    </row>
    <row r="2686" spans="1:1">
      <c r="A2686">
        <v>2684</v>
      </c>
    </row>
    <row r="2687" spans="1:1">
      <c r="A2687">
        <v>2685</v>
      </c>
    </row>
    <row r="2688" spans="1:1">
      <c r="A2688">
        <v>2686</v>
      </c>
    </row>
    <row r="2689" spans="1:1">
      <c r="A2689">
        <v>2687</v>
      </c>
    </row>
    <row r="2690" spans="1:1">
      <c r="A2690">
        <v>2688</v>
      </c>
    </row>
    <row r="2691" spans="1:1">
      <c r="A2691">
        <v>2689</v>
      </c>
    </row>
    <row r="2692" spans="1:1">
      <c r="A2692">
        <v>2690</v>
      </c>
    </row>
    <row r="2693" spans="1:1">
      <c r="A2693">
        <v>2691</v>
      </c>
    </row>
    <row r="2694" spans="1:1">
      <c r="A2694">
        <v>2692</v>
      </c>
    </row>
    <row r="2695" spans="1:1">
      <c r="A2695">
        <v>2693</v>
      </c>
    </row>
    <row r="2696" spans="1:1">
      <c r="A2696">
        <v>2694</v>
      </c>
    </row>
    <row r="2697" spans="1:1">
      <c r="A2697">
        <v>2695</v>
      </c>
    </row>
    <row r="2698" spans="1:1">
      <c r="A2698">
        <v>2696</v>
      </c>
    </row>
    <row r="2699" spans="1:1">
      <c r="A2699">
        <v>2697</v>
      </c>
    </row>
    <row r="2700" spans="1:1">
      <c r="A2700">
        <v>2698</v>
      </c>
    </row>
    <row r="2701" spans="1:1">
      <c r="A2701">
        <v>2699</v>
      </c>
    </row>
    <row r="2702" spans="1:1">
      <c r="A2702">
        <v>2700</v>
      </c>
    </row>
    <row r="2703" spans="1:1">
      <c r="A2703">
        <v>2701</v>
      </c>
    </row>
    <row r="2704" spans="1:1">
      <c r="A2704">
        <v>2702</v>
      </c>
    </row>
    <row r="2705" spans="1:1">
      <c r="A2705">
        <v>2703</v>
      </c>
    </row>
    <row r="2706" spans="1:1">
      <c r="A2706">
        <v>2704</v>
      </c>
    </row>
    <row r="2707" spans="1:1">
      <c r="A2707">
        <v>2705</v>
      </c>
    </row>
    <row r="2708" spans="1:1">
      <c r="A2708">
        <v>2706</v>
      </c>
    </row>
    <row r="2709" spans="1:1">
      <c r="A2709">
        <v>2707</v>
      </c>
    </row>
    <row r="2710" spans="1:1">
      <c r="A2710">
        <v>2708</v>
      </c>
    </row>
    <row r="2711" spans="1:1">
      <c r="A2711">
        <v>2709</v>
      </c>
    </row>
    <row r="2712" spans="1:1">
      <c r="A2712">
        <v>2710</v>
      </c>
    </row>
    <row r="2713" spans="1:1">
      <c r="A2713">
        <v>2711</v>
      </c>
    </row>
    <row r="2714" spans="1:1">
      <c r="A2714">
        <v>2712</v>
      </c>
    </row>
    <row r="2715" spans="1:1">
      <c r="A2715">
        <v>2713</v>
      </c>
    </row>
    <row r="2716" spans="1:1">
      <c r="A2716">
        <v>2714</v>
      </c>
    </row>
    <row r="2717" spans="1:1">
      <c r="A2717">
        <v>2715</v>
      </c>
    </row>
    <row r="2718" spans="1:1">
      <c r="A2718">
        <v>2716</v>
      </c>
    </row>
    <row r="2719" spans="1:1">
      <c r="A2719">
        <v>2717</v>
      </c>
    </row>
    <row r="2720" spans="1:1">
      <c r="A2720">
        <v>2718</v>
      </c>
    </row>
    <row r="2721" spans="1:1">
      <c r="A2721">
        <v>2719</v>
      </c>
    </row>
    <row r="2722" spans="1:1">
      <c r="A2722">
        <v>2720</v>
      </c>
    </row>
    <row r="2723" spans="1:1">
      <c r="A2723">
        <v>2721</v>
      </c>
    </row>
    <row r="2724" spans="1:1">
      <c r="A2724">
        <v>2722</v>
      </c>
    </row>
    <row r="2725" spans="1:1">
      <c r="A2725">
        <v>2723</v>
      </c>
    </row>
    <row r="2726" spans="1:1">
      <c r="A2726">
        <v>2724</v>
      </c>
    </row>
    <row r="2727" spans="1:1">
      <c r="A2727">
        <v>2725</v>
      </c>
    </row>
    <row r="2728" spans="1:1">
      <c r="A2728">
        <v>2726</v>
      </c>
    </row>
    <row r="2729" spans="1:1">
      <c r="A2729">
        <v>2727</v>
      </c>
    </row>
    <row r="2730" spans="1:1">
      <c r="A2730">
        <v>2728</v>
      </c>
    </row>
    <row r="2731" spans="1:1">
      <c r="A2731">
        <v>2729</v>
      </c>
    </row>
    <row r="2732" spans="1:1">
      <c r="A2732">
        <v>2730</v>
      </c>
    </row>
    <row r="2733" spans="1:1">
      <c r="A2733">
        <v>2731</v>
      </c>
    </row>
    <row r="2734" spans="1:1">
      <c r="A2734">
        <v>2732</v>
      </c>
    </row>
    <row r="2735" spans="1:1">
      <c r="A2735">
        <v>2733</v>
      </c>
    </row>
    <row r="2736" spans="1:1">
      <c r="A2736">
        <v>2734</v>
      </c>
    </row>
    <row r="2737" spans="1:1">
      <c r="A2737">
        <v>2735</v>
      </c>
    </row>
    <row r="2738" spans="1:1">
      <c r="A2738">
        <v>2736</v>
      </c>
    </row>
    <row r="2739" spans="1:1">
      <c r="A2739">
        <v>2737</v>
      </c>
    </row>
    <row r="2740" spans="1:1">
      <c r="A2740">
        <v>2738</v>
      </c>
    </row>
    <row r="2741" spans="1:1">
      <c r="A2741">
        <v>2739</v>
      </c>
    </row>
    <row r="2742" spans="1:1">
      <c r="A2742">
        <v>2740</v>
      </c>
    </row>
    <row r="2743" spans="1:1">
      <c r="A2743">
        <v>2741</v>
      </c>
    </row>
    <row r="2744" spans="1:1">
      <c r="A2744">
        <v>2742</v>
      </c>
    </row>
    <row r="2745" spans="1:1">
      <c r="A2745">
        <v>2743</v>
      </c>
    </row>
    <row r="2746" spans="1:1">
      <c r="A2746">
        <v>2744</v>
      </c>
    </row>
    <row r="2747" spans="1:1">
      <c r="A2747">
        <v>2745</v>
      </c>
    </row>
    <row r="2748" spans="1:1">
      <c r="A2748">
        <v>2746</v>
      </c>
    </row>
    <row r="2749" spans="1:1">
      <c r="A2749">
        <v>2747</v>
      </c>
    </row>
    <row r="2750" spans="1:1">
      <c r="A2750">
        <v>2748</v>
      </c>
    </row>
    <row r="2751" spans="1:1">
      <c r="A2751">
        <v>2749</v>
      </c>
    </row>
    <row r="2752" spans="1:1">
      <c r="A2752">
        <v>2750</v>
      </c>
    </row>
    <row r="2753" spans="1:1">
      <c r="A2753">
        <v>2751</v>
      </c>
    </row>
    <row r="2754" spans="1:1">
      <c r="A2754">
        <v>2752</v>
      </c>
    </row>
    <row r="2755" spans="1:1">
      <c r="A2755">
        <v>2753</v>
      </c>
    </row>
    <row r="2756" spans="1:1">
      <c r="A2756">
        <v>2754</v>
      </c>
    </row>
    <row r="2757" spans="1:1">
      <c r="A2757">
        <v>2755</v>
      </c>
    </row>
    <row r="2758" spans="1:1">
      <c r="A2758">
        <v>2756</v>
      </c>
    </row>
    <row r="2759" spans="1:1">
      <c r="A2759">
        <v>2757</v>
      </c>
    </row>
    <row r="2760" spans="1:1">
      <c r="A2760">
        <v>2758</v>
      </c>
    </row>
    <row r="2761" spans="1:1">
      <c r="A2761">
        <v>2759</v>
      </c>
    </row>
    <row r="2762" spans="1:1">
      <c r="A2762">
        <v>2760</v>
      </c>
    </row>
    <row r="2763" spans="1:1">
      <c r="A2763">
        <v>2761</v>
      </c>
    </row>
    <row r="2764" spans="1:1">
      <c r="A2764">
        <v>2762</v>
      </c>
    </row>
    <row r="2765" spans="1:1">
      <c r="A2765">
        <v>2763</v>
      </c>
    </row>
    <row r="2766" spans="1:1">
      <c r="A2766">
        <v>2764</v>
      </c>
    </row>
    <row r="2767" spans="1:1">
      <c r="A2767">
        <v>2765</v>
      </c>
    </row>
    <row r="2768" spans="1:1">
      <c r="A2768">
        <v>2766</v>
      </c>
    </row>
    <row r="2769" spans="1:1">
      <c r="A2769">
        <v>2767</v>
      </c>
    </row>
    <row r="2770" spans="1:1">
      <c r="A2770">
        <v>2768</v>
      </c>
    </row>
    <row r="2771" spans="1:1">
      <c r="A2771">
        <v>2769</v>
      </c>
    </row>
    <row r="2772" spans="1:1">
      <c r="A2772">
        <v>2770</v>
      </c>
    </row>
    <row r="2773" spans="1:1">
      <c r="A2773">
        <v>2771</v>
      </c>
    </row>
    <row r="2774" spans="1:1">
      <c r="A2774">
        <v>2772</v>
      </c>
    </row>
    <row r="2775" spans="1:1">
      <c r="A2775">
        <v>2773</v>
      </c>
    </row>
    <row r="2776" spans="1:1">
      <c r="A2776">
        <v>2774</v>
      </c>
    </row>
    <row r="2777" spans="1:1">
      <c r="A2777">
        <v>2775</v>
      </c>
    </row>
    <row r="2778" spans="1:1">
      <c r="A2778">
        <v>2776</v>
      </c>
    </row>
    <row r="2779" spans="1:1">
      <c r="A2779">
        <v>2777</v>
      </c>
    </row>
    <row r="2780" spans="1:1">
      <c r="A2780">
        <v>2778</v>
      </c>
    </row>
    <row r="2781" spans="1:1">
      <c r="A2781">
        <v>2779</v>
      </c>
    </row>
    <row r="2782" spans="1:1">
      <c r="A2782">
        <v>2780</v>
      </c>
    </row>
    <row r="2783" spans="1:1">
      <c r="A2783">
        <v>2781</v>
      </c>
    </row>
    <row r="2784" spans="1:1">
      <c r="A2784">
        <v>2782</v>
      </c>
    </row>
    <row r="2785" spans="1:1">
      <c r="A2785">
        <v>2783</v>
      </c>
    </row>
    <row r="2786" spans="1:1">
      <c r="A2786">
        <v>2784</v>
      </c>
    </row>
    <row r="2787" spans="1:1">
      <c r="A2787">
        <v>2785</v>
      </c>
    </row>
    <row r="2788" spans="1:1">
      <c r="A2788">
        <v>2786</v>
      </c>
    </row>
    <row r="2789" spans="1:1">
      <c r="A2789">
        <v>2787</v>
      </c>
    </row>
    <row r="2790" spans="1:1">
      <c r="A2790">
        <v>2788</v>
      </c>
    </row>
    <row r="2791" spans="1:1">
      <c r="A2791">
        <v>2789</v>
      </c>
    </row>
    <row r="2792" spans="1:1">
      <c r="A2792">
        <v>2790</v>
      </c>
    </row>
    <row r="2793" spans="1:1">
      <c r="A2793">
        <v>2791</v>
      </c>
    </row>
    <row r="2794" spans="1:1">
      <c r="A2794">
        <v>2792</v>
      </c>
    </row>
    <row r="2795" spans="1:1">
      <c r="A2795">
        <v>2793</v>
      </c>
    </row>
    <row r="2796" spans="1:1">
      <c r="A2796">
        <v>2794</v>
      </c>
    </row>
    <row r="2797" spans="1:1">
      <c r="A2797">
        <v>2795</v>
      </c>
    </row>
    <row r="2798" spans="1:1">
      <c r="A2798">
        <v>2796</v>
      </c>
    </row>
    <row r="2799" spans="1:1">
      <c r="A2799">
        <v>2797</v>
      </c>
    </row>
    <row r="2800" spans="1:1">
      <c r="A2800">
        <v>2798</v>
      </c>
    </row>
    <row r="2801" spans="1:1">
      <c r="A2801">
        <v>2799</v>
      </c>
    </row>
    <row r="2802" spans="1:1">
      <c r="A2802">
        <v>2800</v>
      </c>
    </row>
    <row r="2803" spans="1:1">
      <c r="A2803">
        <v>2801</v>
      </c>
    </row>
    <row r="2804" spans="1:1">
      <c r="A2804">
        <v>2802</v>
      </c>
    </row>
    <row r="2805" spans="1:1">
      <c r="A2805">
        <v>2803</v>
      </c>
    </row>
    <row r="2806" spans="1:1">
      <c r="A2806">
        <v>2804</v>
      </c>
    </row>
    <row r="2807" spans="1:1">
      <c r="A2807">
        <v>2805</v>
      </c>
    </row>
    <row r="2808" spans="1:1">
      <c r="A2808">
        <v>2806</v>
      </c>
    </row>
    <row r="2809" spans="1:1">
      <c r="A2809">
        <v>2807</v>
      </c>
    </row>
    <row r="2810" spans="1:1">
      <c r="A2810">
        <v>2808</v>
      </c>
    </row>
    <row r="2811" spans="1:1">
      <c r="A2811">
        <v>2809</v>
      </c>
    </row>
    <row r="2812" spans="1:1">
      <c r="A2812">
        <v>2810</v>
      </c>
    </row>
    <row r="2813" spans="1:1">
      <c r="A2813">
        <v>2811</v>
      </c>
    </row>
    <row r="2814" spans="1:1">
      <c r="A2814">
        <v>2812</v>
      </c>
    </row>
    <row r="2815" spans="1:1">
      <c r="A2815">
        <v>2813</v>
      </c>
    </row>
    <row r="2816" spans="1:1">
      <c r="A2816">
        <v>2814</v>
      </c>
    </row>
    <row r="2817" spans="1:1">
      <c r="A2817">
        <v>2815</v>
      </c>
    </row>
    <row r="2818" spans="1:1">
      <c r="A2818">
        <v>2816</v>
      </c>
    </row>
    <row r="2819" spans="1:1">
      <c r="A2819">
        <v>2817</v>
      </c>
    </row>
    <row r="2820" spans="1:1">
      <c r="A2820">
        <v>2818</v>
      </c>
    </row>
    <row r="2821" spans="1:1">
      <c r="A2821">
        <v>2819</v>
      </c>
    </row>
    <row r="2822" spans="1:1">
      <c r="A2822">
        <v>2820</v>
      </c>
    </row>
    <row r="2823" spans="1:1">
      <c r="A2823">
        <v>2821</v>
      </c>
    </row>
    <row r="2824" spans="1:1">
      <c r="A2824">
        <v>2822</v>
      </c>
    </row>
    <row r="2825" spans="1:1">
      <c r="A2825">
        <v>2823</v>
      </c>
    </row>
    <row r="2826" spans="1:1">
      <c r="A2826">
        <v>2824</v>
      </c>
    </row>
    <row r="2827" spans="1:1">
      <c r="A2827">
        <v>2825</v>
      </c>
    </row>
    <row r="2828" spans="1:1">
      <c r="A2828">
        <v>2826</v>
      </c>
    </row>
    <row r="2829" spans="1:1">
      <c r="A2829">
        <v>2827</v>
      </c>
    </row>
    <row r="2830" spans="1:1">
      <c r="A2830">
        <v>2828</v>
      </c>
    </row>
    <row r="2831" spans="1:1">
      <c r="A2831">
        <v>2829</v>
      </c>
    </row>
    <row r="2832" spans="1:1">
      <c r="A2832">
        <v>2830</v>
      </c>
    </row>
    <row r="2833" spans="1:1">
      <c r="A2833">
        <v>2831</v>
      </c>
    </row>
    <row r="2834" spans="1:1">
      <c r="A2834">
        <v>2832</v>
      </c>
    </row>
    <row r="2835" spans="1:1">
      <c r="A2835">
        <v>2833</v>
      </c>
    </row>
    <row r="2836" spans="1:1">
      <c r="A2836">
        <v>2834</v>
      </c>
    </row>
    <row r="2837" spans="1:1">
      <c r="A2837">
        <v>2835</v>
      </c>
    </row>
    <row r="2838" spans="1:1">
      <c r="A2838">
        <v>2836</v>
      </c>
    </row>
    <row r="2839" spans="1:1">
      <c r="A2839">
        <v>2837</v>
      </c>
    </row>
    <row r="2840" spans="1:1">
      <c r="A2840">
        <v>2838</v>
      </c>
    </row>
    <row r="2841" spans="1:1">
      <c r="A2841">
        <v>2839</v>
      </c>
    </row>
    <row r="2842" spans="1:1">
      <c r="A2842">
        <v>2840</v>
      </c>
    </row>
    <row r="2843" spans="1:1">
      <c r="A2843">
        <v>2841</v>
      </c>
    </row>
    <row r="2844" spans="1:1">
      <c r="A2844">
        <v>2842</v>
      </c>
    </row>
    <row r="2845" spans="1:1">
      <c r="A2845">
        <v>2843</v>
      </c>
    </row>
    <row r="2846" spans="1:1">
      <c r="A2846">
        <v>2844</v>
      </c>
    </row>
    <row r="2847" spans="1:1">
      <c r="A2847">
        <v>2845</v>
      </c>
    </row>
    <row r="2848" spans="1:1">
      <c r="A2848">
        <v>2846</v>
      </c>
    </row>
    <row r="2849" spans="1:1">
      <c r="A2849">
        <v>2847</v>
      </c>
    </row>
    <row r="2850" spans="1:1">
      <c r="A2850">
        <v>2848</v>
      </c>
    </row>
    <row r="2851" spans="1:1">
      <c r="A2851">
        <v>2849</v>
      </c>
    </row>
    <row r="2852" spans="1:1">
      <c r="A2852">
        <v>2850</v>
      </c>
    </row>
    <row r="2853" spans="1:1">
      <c r="A2853">
        <v>2851</v>
      </c>
    </row>
    <row r="2854" spans="1:1">
      <c r="A2854">
        <v>2852</v>
      </c>
    </row>
    <row r="2855" spans="1:1">
      <c r="A2855">
        <v>2853</v>
      </c>
    </row>
    <row r="2856" spans="1:1">
      <c r="A2856">
        <v>2854</v>
      </c>
    </row>
    <row r="2857" spans="1:1">
      <c r="A2857">
        <v>2855</v>
      </c>
    </row>
    <row r="2858" spans="1:1">
      <c r="A2858">
        <v>2856</v>
      </c>
    </row>
    <row r="2859" spans="1:1">
      <c r="A2859">
        <v>2857</v>
      </c>
    </row>
    <row r="2860" spans="1:1">
      <c r="A2860">
        <v>2858</v>
      </c>
    </row>
    <row r="2861" spans="1:1">
      <c r="A2861">
        <v>2859</v>
      </c>
    </row>
    <row r="2862" spans="1:1">
      <c r="A2862">
        <v>2860</v>
      </c>
    </row>
    <row r="2863" spans="1:1">
      <c r="A2863">
        <v>2861</v>
      </c>
    </row>
    <row r="2864" spans="1:1">
      <c r="A2864">
        <v>2862</v>
      </c>
    </row>
    <row r="2865" spans="1:1">
      <c r="A2865">
        <v>2863</v>
      </c>
    </row>
    <row r="2866" spans="1:1">
      <c r="A2866">
        <v>2864</v>
      </c>
    </row>
    <row r="2867" spans="1:1">
      <c r="A2867">
        <v>2865</v>
      </c>
    </row>
    <row r="2868" spans="1:1">
      <c r="A2868">
        <v>2866</v>
      </c>
    </row>
    <row r="2869" spans="1:1">
      <c r="A2869">
        <v>2867</v>
      </c>
    </row>
    <row r="2870" spans="1:1">
      <c r="A2870">
        <v>2868</v>
      </c>
    </row>
    <row r="2871" spans="1:1">
      <c r="A2871">
        <v>2869</v>
      </c>
    </row>
    <row r="2872" spans="1:1">
      <c r="A2872">
        <v>2870</v>
      </c>
    </row>
    <row r="2873" spans="1:1">
      <c r="A2873">
        <v>2871</v>
      </c>
    </row>
    <row r="2874" spans="1:1">
      <c r="A2874">
        <v>2872</v>
      </c>
    </row>
    <row r="2875" spans="1:1">
      <c r="A2875">
        <v>2873</v>
      </c>
    </row>
    <row r="2876" spans="1:1">
      <c r="A2876">
        <v>2874</v>
      </c>
    </row>
    <row r="2877" spans="1:1">
      <c r="A2877">
        <v>2875</v>
      </c>
    </row>
    <row r="2878" spans="1:1">
      <c r="A2878">
        <v>2876</v>
      </c>
    </row>
    <row r="2879" spans="1:1">
      <c r="A2879">
        <v>2877</v>
      </c>
    </row>
    <row r="2880" spans="1:1">
      <c r="A2880">
        <v>2878</v>
      </c>
    </row>
    <row r="2881" spans="1:1">
      <c r="A2881">
        <v>2879</v>
      </c>
    </row>
    <row r="2882" spans="1:1">
      <c r="A2882">
        <v>2880</v>
      </c>
    </row>
    <row r="2883" spans="1:1">
      <c r="A2883">
        <v>2881</v>
      </c>
    </row>
    <row r="2884" spans="1:1">
      <c r="A2884">
        <v>2882</v>
      </c>
    </row>
    <row r="2885" spans="1:1">
      <c r="A2885">
        <v>2883</v>
      </c>
    </row>
    <row r="2886" spans="1:1">
      <c r="A2886">
        <v>2884</v>
      </c>
    </row>
    <row r="2887" spans="1:1">
      <c r="A2887">
        <v>2885</v>
      </c>
    </row>
    <row r="2888" spans="1:1">
      <c r="A2888">
        <v>2886</v>
      </c>
    </row>
    <row r="2889" spans="1:1">
      <c r="A2889">
        <v>2887</v>
      </c>
    </row>
    <row r="2890" spans="1:1">
      <c r="A2890">
        <v>2888</v>
      </c>
    </row>
    <row r="2891" spans="1:1">
      <c r="A2891">
        <v>2889</v>
      </c>
    </row>
    <row r="2892" spans="1:1">
      <c r="A2892">
        <v>2890</v>
      </c>
    </row>
    <row r="2893" spans="1:1">
      <c r="A2893">
        <v>2891</v>
      </c>
    </row>
    <row r="2894" spans="1:1">
      <c r="A2894">
        <v>2892</v>
      </c>
    </row>
    <row r="2895" spans="1:1">
      <c r="A2895">
        <v>2893</v>
      </c>
    </row>
    <row r="2896" spans="1:1">
      <c r="A2896">
        <v>2894</v>
      </c>
    </row>
    <row r="2897" spans="1:1">
      <c r="A2897">
        <v>2895</v>
      </c>
    </row>
    <row r="2898" spans="1:1">
      <c r="A2898">
        <v>2896</v>
      </c>
    </row>
    <row r="2899" spans="1:1">
      <c r="A2899">
        <v>2897</v>
      </c>
    </row>
    <row r="2900" spans="1:1">
      <c r="A2900">
        <v>2898</v>
      </c>
    </row>
    <row r="2901" spans="1:1">
      <c r="A2901">
        <v>2899</v>
      </c>
    </row>
    <row r="2902" spans="1:1">
      <c r="A2902">
        <v>2900</v>
      </c>
    </row>
    <row r="2903" spans="1:1">
      <c r="A2903">
        <v>2901</v>
      </c>
    </row>
    <row r="2904" spans="1:1">
      <c r="A2904">
        <v>2902</v>
      </c>
    </row>
    <row r="2905" spans="1:1">
      <c r="A2905">
        <v>2903</v>
      </c>
    </row>
    <row r="2906" spans="1:1">
      <c r="A2906">
        <v>2904</v>
      </c>
    </row>
    <row r="2907" spans="1:1">
      <c r="A2907">
        <v>2905</v>
      </c>
    </row>
    <row r="2908" spans="1:1">
      <c r="A2908">
        <v>2906</v>
      </c>
    </row>
    <row r="2909" spans="1:1">
      <c r="A2909">
        <v>2907</v>
      </c>
    </row>
    <row r="2910" spans="1:1">
      <c r="A2910">
        <v>2908</v>
      </c>
    </row>
    <row r="2911" spans="1:1">
      <c r="A2911">
        <v>2909</v>
      </c>
    </row>
    <row r="2912" spans="1:1">
      <c r="A2912">
        <v>2910</v>
      </c>
    </row>
    <row r="2913" spans="1:1">
      <c r="A2913">
        <v>2911</v>
      </c>
    </row>
    <row r="2914" spans="1:1">
      <c r="A2914">
        <v>2912</v>
      </c>
    </row>
    <row r="2915" spans="1:1">
      <c r="A2915">
        <v>2913</v>
      </c>
    </row>
    <row r="2916" spans="1:1">
      <c r="A2916">
        <v>2914</v>
      </c>
    </row>
    <row r="2917" spans="1:1">
      <c r="A2917">
        <v>2915</v>
      </c>
    </row>
    <row r="2918" spans="1:1">
      <c r="A2918">
        <v>2916</v>
      </c>
    </row>
    <row r="2919" spans="1:1">
      <c r="A2919">
        <v>2917</v>
      </c>
    </row>
    <row r="2920" spans="1:1">
      <c r="A2920">
        <v>2918</v>
      </c>
    </row>
    <row r="2921" spans="1:1">
      <c r="A2921">
        <v>2919</v>
      </c>
    </row>
    <row r="2922" spans="1:1">
      <c r="A2922">
        <v>2920</v>
      </c>
    </row>
    <row r="2923" spans="1:1">
      <c r="A2923">
        <v>2921</v>
      </c>
    </row>
    <row r="2924" spans="1:1">
      <c r="A2924">
        <v>2922</v>
      </c>
    </row>
    <row r="2925" spans="1:1">
      <c r="A2925">
        <v>2923</v>
      </c>
    </row>
    <row r="2926" spans="1:1">
      <c r="A2926">
        <v>2924</v>
      </c>
    </row>
    <row r="2927" spans="1:1">
      <c r="A2927">
        <v>2925</v>
      </c>
    </row>
    <row r="2928" spans="1:1">
      <c r="A2928">
        <v>2926</v>
      </c>
    </row>
    <row r="2929" spans="1:1">
      <c r="A2929">
        <v>2927</v>
      </c>
    </row>
    <row r="2930" spans="1:1">
      <c r="A2930">
        <v>2928</v>
      </c>
    </row>
    <row r="2931" spans="1:1">
      <c r="A2931">
        <v>2929</v>
      </c>
    </row>
    <row r="2932" spans="1:1">
      <c r="A2932">
        <v>2930</v>
      </c>
    </row>
    <row r="2933" spans="1:1">
      <c r="A2933">
        <v>2931</v>
      </c>
    </row>
    <row r="2934" spans="1:1">
      <c r="A2934">
        <v>2932</v>
      </c>
    </row>
    <row r="2935" spans="1:1">
      <c r="A2935">
        <v>2933</v>
      </c>
    </row>
    <row r="2936" spans="1:1">
      <c r="A2936">
        <v>2934</v>
      </c>
    </row>
    <row r="2937" spans="1:1">
      <c r="A2937">
        <v>2935</v>
      </c>
    </row>
    <row r="2938" spans="1:1">
      <c r="A2938">
        <v>2936</v>
      </c>
    </row>
    <row r="2939" spans="1:1">
      <c r="A2939">
        <v>2937</v>
      </c>
    </row>
    <row r="2940" spans="1:1">
      <c r="A2940">
        <v>2938</v>
      </c>
    </row>
    <row r="2941" spans="1:1">
      <c r="A2941">
        <v>2939</v>
      </c>
    </row>
    <row r="2942" spans="1:1">
      <c r="A2942">
        <v>2940</v>
      </c>
    </row>
    <row r="2943" spans="1:1">
      <c r="A2943">
        <v>2941</v>
      </c>
    </row>
    <row r="2944" spans="1:1">
      <c r="A2944">
        <v>2942</v>
      </c>
    </row>
    <row r="2945" spans="1:1">
      <c r="A2945">
        <v>2943</v>
      </c>
    </row>
    <row r="2946" spans="1:1">
      <c r="A2946">
        <v>2944</v>
      </c>
    </row>
    <row r="2947" spans="1:1">
      <c r="A2947">
        <v>2945</v>
      </c>
    </row>
    <row r="2948" spans="1:1">
      <c r="A2948">
        <v>2946</v>
      </c>
    </row>
    <row r="2949" spans="1:1">
      <c r="A2949">
        <v>2947</v>
      </c>
    </row>
    <row r="2950" spans="1:1">
      <c r="A2950">
        <v>2948</v>
      </c>
    </row>
    <row r="2951" spans="1:1">
      <c r="A2951">
        <v>2949</v>
      </c>
    </row>
    <row r="2952" spans="1:1">
      <c r="A2952">
        <v>2950</v>
      </c>
    </row>
    <row r="2953" spans="1:1">
      <c r="A2953">
        <v>2951</v>
      </c>
    </row>
    <row r="2954" spans="1:1">
      <c r="A2954">
        <v>2952</v>
      </c>
    </row>
    <row r="2955" spans="1:1">
      <c r="A2955">
        <v>2953</v>
      </c>
    </row>
    <row r="2956" spans="1:1">
      <c r="A2956">
        <v>2954</v>
      </c>
    </row>
    <row r="2957" spans="1:1">
      <c r="A2957">
        <v>2955</v>
      </c>
    </row>
    <row r="2958" spans="1:1">
      <c r="A2958">
        <v>2956</v>
      </c>
    </row>
    <row r="2959" spans="1:1">
      <c r="A2959">
        <v>2957</v>
      </c>
    </row>
    <row r="2960" spans="1:1">
      <c r="A2960">
        <v>2958</v>
      </c>
    </row>
    <row r="2961" spans="1:1">
      <c r="A2961">
        <v>2959</v>
      </c>
    </row>
    <row r="2962" spans="1:1">
      <c r="A2962">
        <v>2960</v>
      </c>
    </row>
    <row r="2963" spans="1:1">
      <c r="A2963">
        <v>2961</v>
      </c>
    </row>
    <row r="2964" spans="1:1">
      <c r="A2964">
        <v>2962</v>
      </c>
    </row>
    <row r="2965" spans="1:1">
      <c r="A2965">
        <v>2963</v>
      </c>
    </row>
    <row r="2966" spans="1:1">
      <c r="A2966">
        <v>2964</v>
      </c>
    </row>
    <row r="2967" spans="1:1">
      <c r="A2967">
        <v>2965</v>
      </c>
    </row>
    <row r="2968" spans="1:1">
      <c r="A2968">
        <v>2966</v>
      </c>
    </row>
    <row r="2969" spans="1:1">
      <c r="A2969">
        <v>2967</v>
      </c>
    </row>
    <row r="2970" spans="1:1">
      <c r="A2970">
        <v>2968</v>
      </c>
    </row>
    <row r="2971" spans="1:1">
      <c r="A2971">
        <v>2969</v>
      </c>
    </row>
    <row r="2972" spans="1:1">
      <c r="A2972">
        <v>2970</v>
      </c>
    </row>
    <row r="2973" spans="1:1">
      <c r="A2973">
        <v>2971</v>
      </c>
    </row>
    <row r="2974" spans="1:1">
      <c r="A2974">
        <v>2972</v>
      </c>
    </row>
    <row r="2975" spans="1:1">
      <c r="A2975">
        <v>2973</v>
      </c>
    </row>
    <row r="2976" spans="1:1">
      <c r="A2976">
        <v>2974</v>
      </c>
    </row>
    <row r="2977" spans="1:1">
      <c r="A2977">
        <v>2975</v>
      </c>
    </row>
    <row r="2978" spans="1:1">
      <c r="A2978">
        <v>2976</v>
      </c>
    </row>
    <row r="2979" spans="1:1">
      <c r="A2979">
        <v>2977</v>
      </c>
    </row>
    <row r="2980" spans="1:1">
      <c r="A2980">
        <v>2978</v>
      </c>
    </row>
    <row r="2981" spans="1:1">
      <c r="A2981">
        <v>2979</v>
      </c>
    </row>
    <row r="2982" spans="1:1">
      <c r="A2982">
        <v>2980</v>
      </c>
    </row>
    <row r="2983" spans="1:1">
      <c r="A2983">
        <v>2981</v>
      </c>
    </row>
    <row r="2984" spans="1:1">
      <c r="A2984">
        <v>2982</v>
      </c>
    </row>
    <row r="2985" spans="1:1">
      <c r="A2985">
        <v>2983</v>
      </c>
    </row>
    <row r="2986" spans="1:1">
      <c r="A2986">
        <v>2984</v>
      </c>
    </row>
    <row r="2987" spans="1:1">
      <c r="A2987">
        <v>2985</v>
      </c>
    </row>
    <row r="2988" spans="1:1">
      <c r="A2988">
        <v>2986</v>
      </c>
    </row>
    <row r="2989" spans="1:1">
      <c r="A2989">
        <v>2987</v>
      </c>
    </row>
    <row r="2990" spans="1:1">
      <c r="A2990">
        <v>2988</v>
      </c>
    </row>
    <row r="2991" spans="1:1">
      <c r="A2991">
        <v>2989</v>
      </c>
    </row>
    <row r="2992" spans="1:1">
      <c r="A2992">
        <v>2990</v>
      </c>
    </row>
    <row r="2993" spans="1:1">
      <c r="A2993">
        <v>2991</v>
      </c>
    </row>
    <row r="2994" spans="1:1">
      <c r="A2994">
        <v>2992</v>
      </c>
    </row>
    <row r="2995" spans="1:1">
      <c r="A2995">
        <v>2993</v>
      </c>
    </row>
    <row r="2996" spans="1:1">
      <c r="A2996">
        <v>2994</v>
      </c>
    </row>
    <row r="2997" spans="1:1">
      <c r="A2997">
        <v>2995</v>
      </c>
    </row>
    <row r="2998" spans="1:1">
      <c r="A2998">
        <v>2996</v>
      </c>
    </row>
    <row r="2999" spans="1:1">
      <c r="A2999">
        <v>2997</v>
      </c>
    </row>
    <row r="3000" spans="1:1">
      <c r="A3000">
        <v>2998</v>
      </c>
    </row>
    <row r="3001" spans="1:1">
      <c r="A3001">
        <v>2999</v>
      </c>
    </row>
    <row r="3002" spans="1:1">
      <c r="A3002">
        <v>3000</v>
      </c>
    </row>
    <row r="3003" spans="1:1">
      <c r="A3003">
        <v>3001</v>
      </c>
    </row>
    <row r="3004" spans="1:1">
      <c r="A3004">
        <v>3002</v>
      </c>
    </row>
    <row r="3005" spans="1:1">
      <c r="A3005">
        <v>3003</v>
      </c>
    </row>
    <row r="3006" spans="1:1">
      <c r="A3006">
        <v>3004</v>
      </c>
    </row>
    <row r="3007" spans="1:1">
      <c r="A3007">
        <v>3005</v>
      </c>
    </row>
    <row r="3008" spans="1:1">
      <c r="A3008">
        <v>3006</v>
      </c>
    </row>
    <row r="3009" spans="1:1">
      <c r="A3009">
        <v>3007</v>
      </c>
    </row>
    <row r="3010" spans="1:1">
      <c r="A3010">
        <v>3008</v>
      </c>
    </row>
    <row r="3011" spans="1:1">
      <c r="A3011">
        <v>3009</v>
      </c>
    </row>
    <row r="3012" spans="1:1">
      <c r="A3012">
        <v>3010</v>
      </c>
    </row>
    <row r="3013" spans="1:1">
      <c r="A3013">
        <v>3011</v>
      </c>
    </row>
    <row r="3014" spans="1:1">
      <c r="A3014">
        <v>3012</v>
      </c>
    </row>
    <row r="3015" spans="1:1">
      <c r="A3015">
        <v>3013</v>
      </c>
    </row>
    <row r="3016" spans="1:1">
      <c r="A3016">
        <v>3014</v>
      </c>
    </row>
    <row r="3017" spans="1:1">
      <c r="A3017">
        <v>3015</v>
      </c>
    </row>
    <row r="3018" spans="1:1">
      <c r="A3018">
        <v>3016</v>
      </c>
    </row>
    <row r="3019" spans="1:1">
      <c r="A3019">
        <v>3017</v>
      </c>
    </row>
    <row r="3020" spans="1:1">
      <c r="A3020">
        <v>3018</v>
      </c>
    </row>
    <row r="3021" spans="1:1">
      <c r="A3021">
        <v>3019</v>
      </c>
    </row>
    <row r="3022" spans="1:1">
      <c r="A3022">
        <v>3020</v>
      </c>
    </row>
    <row r="3023" spans="1:1">
      <c r="A3023">
        <v>3021</v>
      </c>
    </row>
    <row r="3024" spans="1:1">
      <c r="A3024">
        <v>3022</v>
      </c>
    </row>
    <row r="3025" spans="1:1">
      <c r="A3025">
        <v>3023</v>
      </c>
    </row>
    <row r="3026" spans="1:1">
      <c r="A3026">
        <v>3024</v>
      </c>
    </row>
    <row r="3027" spans="1:1">
      <c r="A3027">
        <v>3025</v>
      </c>
    </row>
    <row r="3028" spans="1:1">
      <c r="A3028">
        <v>3026</v>
      </c>
    </row>
    <row r="3029" spans="1:1">
      <c r="A3029">
        <v>3027</v>
      </c>
    </row>
    <row r="3030" spans="1:1">
      <c r="A3030">
        <v>3028</v>
      </c>
    </row>
    <row r="3031" spans="1:1">
      <c r="A3031">
        <v>3029</v>
      </c>
    </row>
    <row r="3032" spans="1:1">
      <c r="A3032">
        <v>3030</v>
      </c>
    </row>
    <row r="3033" spans="1:1">
      <c r="A3033">
        <v>3031</v>
      </c>
    </row>
    <row r="3034" spans="1:1">
      <c r="A3034">
        <v>3032</v>
      </c>
    </row>
    <row r="3035" spans="1:1">
      <c r="A3035">
        <v>3033</v>
      </c>
    </row>
    <row r="3036" spans="1:1">
      <c r="A3036">
        <v>3034</v>
      </c>
    </row>
    <row r="3037" spans="1:1">
      <c r="A3037">
        <v>3035</v>
      </c>
    </row>
    <row r="3038" spans="1:1">
      <c r="A3038">
        <v>3036</v>
      </c>
    </row>
    <row r="3039" spans="1:1">
      <c r="A3039">
        <v>3037</v>
      </c>
    </row>
    <row r="3040" spans="1:1">
      <c r="A3040">
        <v>3038</v>
      </c>
    </row>
    <row r="3041" spans="1:1">
      <c r="A3041">
        <v>3039</v>
      </c>
    </row>
    <row r="3042" spans="1:1">
      <c r="A3042">
        <v>3040</v>
      </c>
    </row>
    <row r="3043" spans="1:1">
      <c r="A3043">
        <v>3041</v>
      </c>
    </row>
    <row r="3044" spans="1:1">
      <c r="A3044">
        <v>3042</v>
      </c>
    </row>
    <row r="3045" spans="1:1">
      <c r="A3045">
        <v>3043</v>
      </c>
    </row>
    <row r="3046" spans="1:1">
      <c r="A3046">
        <v>3044</v>
      </c>
    </row>
    <row r="3047" spans="1:1">
      <c r="A3047">
        <v>3045</v>
      </c>
    </row>
    <row r="3048" spans="1:1">
      <c r="A3048">
        <v>3046</v>
      </c>
    </row>
    <row r="3049" spans="1:1">
      <c r="A3049">
        <v>3047</v>
      </c>
    </row>
    <row r="3050" spans="1:1">
      <c r="A3050">
        <v>3048</v>
      </c>
    </row>
    <row r="3051" spans="1:1">
      <c r="A3051">
        <v>3049</v>
      </c>
    </row>
    <row r="3052" spans="1:1">
      <c r="A3052">
        <v>3050</v>
      </c>
    </row>
    <row r="3053" spans="1:1">
      <c r="A3053">
        <v>3051</v>
      </c>
    </row>
    <row r="3054" spans="1:1">
      <c r="A3054">
        <v>3052</v>
      </c>
    </row>
    <row r="3055" spans="1:1">
      <c r="A3055">
        <v>3053</v>
      </c>
    </row>
    <row r="3056" spans="1:1">
      <c r="A3056">
        <v>3054</v>
      </c>
    </row>
    <row r="3057" spans="1:1">
      <c r="A3057">
        <v>3055</v>
      </c>
    </row>
    <row r="3058" spans="1:1">
      <c r="A3058">
        <v>3056</v>
      </c>
    </row>
    <row r="3059" spans="1:1">
      <c r="A3059">
        <v>3057</v>
      </c>
    </row>
    <row r="3060" spans="1:1">
      <c r="A3060">
        <v>3058</v>
      </c>
    </row>
    <row r="3061" spans="1:1">
      <c r="A3061">
        <v>3059</v>
      </c>
    </row>
    <row r="3062" spans="1:1">
      <c r="A3062">
        <v>3060</v>
      </c>
    </row>
    <row r="3063" spans="1:1">
      <c r="A3063">
        <v>3061</v>
      </c>
    </row>
    <row r="3064" spans="1:1">
      <c r="A3064">
        <v>3062</v>
      </c>
    </row>
    <row r="3065" spans="1:1">
      <c r="A3065">
        <v>3063</v>
      </c>
    </row>
    <row r="3066" spans="1:1">
      <c r="A3066">
        <v>3064</v>
      </c>
    </row>
    <row r="3067" spans="1:1">
      <c r="A3067">
        <v>3065</v>
      </c>
    </row>
    <row r="3068" spans="1:1">
      <c r="A3068">
        <v>3066</v>
      </c>
    </row>
    <row r="3069" spans="1:1">
      <c r="A3069">
        <v>3067</v>
      </c>
    </row>
    <row r="3070" spans="1:1">
      <c r="A3070">
        <v>3068</v>
      </c>
    </row>
    <row r="3071" spans="1:1">
      <c r="A3071">
        <v>3069</v>
      </c>
    </row>
    <row r="3072" spans="1:1">
      <c r="A3072">
        <v>3070</v>
      </c>
    </row>
    <row r="3073" spans="1:1">
      <c r="A3073">
        <v>3071</v>
      </c>
    </row>
    <row r="3074" spans="1:1">
      <c r="A3074">
        <v>3072</v>
      </c>
    </row>
    <row r="3075" spans="1:1">
      <c r="A3075">
        <v>3073</v>
      </c>
    </row>
    <row r="3076" spans="1:1">
      <c r="A3076">
        <v>3074</v>
      </c>
    </row>
    <row r="3077" spans="1:1">
      <c r="A3077">
        <v>3075</v>
      </c>
    </row>
    <row r="3078" spans="1:1">
      <c r="A3078">
        <v>3076</v>
      </c>
    </row>
    <row r="3079" spans="1:1">
      <c r="A3079">
        <v>3077</v>
      </c>
    </row>
    <row r="3080" spans="1:1">
      <c r="A3080">
        <v>3078</v>
      </c>
    </row>
    <row r="3081" spans="1:1">
      <c r="A3081">
        <v>3079</v>
      </c>
    </row>
    <row r="3082" spans="1:1">
      <c r="A3082">
        <v>3080</v>
      </c>
    </row>
    <row r="3083" spans="1:1">
      <c r="A3083">
        <v>3081</v>
      </c>
    </row>
    <row r="3084" spans="1:1">
      <c r="A3084">
        <v>3082</v>
      </c>
    </row>
    <row r="3085" spans="1:1">
      <c r="A3085">
        <v>3083</v>
      </c>
    </row>
    <row r="3086" spans="1:1">
      <c r="A3086">
        <v>3084</v>
      </c>
    </row>
    <row r="3087" spans="1:1">
      <c r="A3087">
        <v>3085</v>
      </c>
    </row>
    <row r="3088" spans="1:1">
      <c r="A3088">
        <v>3086</v>
      </c>
    </row>
    <row r="3089" spans="1:11">
      <c r="A3089">
        <v>3087</v>
      </c>
      <c r="J3089">
        <v>542.11499000000003</v>
      </c>
      <c r="K3089">
        <v>273.54501299999998</v>
      </c>
    </row>
    <row r="3090" spans="1:11">
      <c r="A3090">
        <v>3088</v>
      </c>
      <c r="B3090">
        <v>377.10000600000001</v>
      </c>
      <c r="C3090">
        <v>132.804001</v>
      </c>
    </row>
    <row r="3091" spans="1:11">
      <c r="A3091">
        <v>3089</v>
      </c>
      <c r="B3091">
        <v>377.10000600000001</v>
      </c>
      <c r="C3091">
        <v>132.804001</v>
      </c>
    </row>
    <row r="3092" spans="1:11">
      <c r="A3092">
        <v>3090</v>
      </c>
      <c r="B3092">
        <v>377.10000600000001</v>
      </c>
      <c r="C3092">
        <v>132.804001</v>
      </c>
    </row>
    <row r="3093" spans="1:11">
      <c r="A3093">
        <v>3091</v>
      </c>
      <c r="B3093">
        <v>377.10000600000001</v>
      </c>
      <c r="C3093">
        <v>132.804001</v>
      </c>
      <c r="H3093">
        <v>449.02999899999998</v>
      </c>
      <c r="I3093">
        <v>146.03199799999999</v>
      </c>
    </row>
    <row r="3094" spans="1:11">
      <c r="A3094">
        <v>3092</v>
      </c>
      <c r="B3094">
        <v>377.10000600000001</v>
      </c>
      <c r="C3094">
        <v>132.804001</v>
      </c>
      <c r="H3094">
        <v>449.02999899999998</v>
      </c>
      <c r="I3094">
        <v>146.03199799999999</v>
      </c>
    </row>
    <row r="3095" spans="1:11">
      <c r="A3095">
        <v>3093</v>
      </c>
      <c r="B3095">
        <v>377.10000600000001</v>
      </c>
      <c r="C3095">
        <v>132.804001</v>
      </c>
      <c r="H3095">
        <v>449.02999899999998</v>
      </c>
      <c r="I3095">
        <v>146.03199799999999</v>
      </c>
    </row>
    <row r="3096" spans="1:11">
      <c r="A3096">
        <v>3094</v>
      </c>
      <c r="B3096">
        <v>377.10000600000001</v>
      </c>
      <c r="C3096">
        <v>132.804001</v>
      </c>
      <c r="H3096">
        <v>449.02999899999998</v>
      </c>
      <c r="I3096">
        <v>146.03199799999999</v>
      </c>
    </row>
    <row r="3097" spans="1:11">
      <c r="A3097">
        <v>3095</v>
      </c>
      <c r="B3097">
        <v>377.10000600000001</v>
      </c>
      <c r="C3097">
        <v>132.804001</v>
      </c>
      <c r="H3097">
        <v>449.55898999999999</v>
      </c>
      <c r="I3097">
        <v>146.03199799999999</v>
      </c>
    </row>
    <row r="3098" spans="1:11">
      <c r="A3098">
        <v>3096</v>
      </c>
      <c r="B3098">
        <v>377.10000600000001</v>
      </c>
      <c r="C3098">
        <v>132.804001</v>
      </c>
      <c r="H3098">
        <v>449.55898999999999</v>
      </c>
      <c r="I3098">
        <v>146.03199799999999</v>
      </c>
    </row>
    <row r="3099" spans="1:11">
      <c r="A3099">
        <v>3097</v>
      </c>
      <c r="B3099">
        <v>377.10000600000001</v>
      </c>
      <c r="C3099">
        <v>132.27499399999999</v>
      </c>
      <c r="H3099">
        <v>449.55898999999999</v>
      </c>
      <c r="I3099">
        <v>146.03199799999999</v>
      </c>
    </row>
    <row r="3100" spans="1:11">
      <c r="A3100">
        <v>3098</v>
      </c>
      <c r="B3100">
        <v>377.10000600000001</v>
      </c>
      <c r="C3100">
        <v>132.27499399999999</v>
      </c>
      <c r="H3100">
        <v>449.55898999999999</v>
      </c>
      <c r="I3100">
        <v>146.03199799999999</v>
      </c>
    </row>
    <row r="3101" spans="1:11">
      <c r="A3101">
        <v>3099</v>
      </c>
      <c r="B3101">
        <v>377.10000600000001</v>
      </c>
      <c r="C3101">
        <v>132.27499399999999</v>
      </c>
      <c r="H3101">
        <v>449.55898999999999</v>
      </c>
      <c r="I3101">
        <v>146.03199799999999</v>
      </c>
    </row>
    <row r="3102" spans="1:11">
      <c r="A3102">
        <v>3100</v>
      </c>
      <c r="D3102">
        <v>290.36200000000002</v>
      </c>
      <c r="E3102">
        <v>152.91000399999999</v>
      </c>
      <c r="F3102">
        <v>364.93600500000002</v>
      </c>
      <c r="G3102">
        <v>115.344002</v>
      </c>
      <c r="H3102">
        <v>449.55898999999999</v>
      </c>
      <c r="I3102">
        <v>146.03199799999999</v>
      </c>
    </row>
    <row r="3103" spans="1:11">
      <c r="A3103">
        <v>3101</v>
      </c>
      <c r="D3103">
        <v>290.36200000000002</v>
      </c>
      <c r="E3103">
        <v>152.91000399999999</v>
      </c>
      <c r="F3103">
        <v>364.93600500000002</v>
      </c>
      <c r="G3103">
        <v>115.344002</v>
      </c>
      <c r="H3103">
        <v>449.55898999999999</v>
      </c>
      <c r="I3103">
        <v>146.03199799999999</v>
      </c>
    </row>
    <row r="3104" spans="1:11">
      <c r="A3104">
        <v>3102</v>
      </c>
      <c r="D3104">
        <v>290.36200000000002</v>
      </c>
      <c r="E3104">
        <v>152.91000399999999</v>
      </c>
      <c r="F3104">
        <v>364.93600500000002</v>
      </c>
      <c r="G3104">
        <v>115.344002</v>
      </c>
      <c r="H3104">
        <v>449.55898999999999</v>
      </c>
      <c r="I3104">
        <v>146.03199799999999</v>
      </c>
    </row>
    <row r="3105" spans="1:9">
      <c r="A3105">
        <v>3103</v>
      </c>
      <c r="D3105">
        <v>290.36200000000002</v>
      </c>
      <c r="E3105">
        <v>152.91000399999999</v>
      </c>
      <c r="F3105">
        <v>364.93600500000002</v>
      </c>
      <c r="G3105">
        <v>114.81500200000001</v>
      </c>
    </row>
    <row r="3106" spans="1:9">
      <c r="A3106">
        <v>3104</v>
      </c>
      <c r="D3106">
        <v>290.36200000000002</v>
      </c>
      <c r="E3106">
        <v>152.91000399999999</v>
      </c>
      <c r="F3106">
        <v>364.93600500000002</v>
      </c>
      <c r="G3106">
        <v>114.81500200000001</v>
      </c>
    </row>
    <row r="3107" spans="1:9">
      <c r="A3107">
        <v>3105</v>
      </c>
      <c r="D3107">
        <v>290.36200000000002</v>
      </c>
      <c r="E3107">
        <v>152.91000399999999</v>
      </c>
      <c r="F3107">
        <v>364.93600500000002</v>
      </c>
      <c r="G3107">
        <v>114.81500200000001</v>
      </c>
    </row>
    <row r="3108" spans="1:9">
      <c r="A3108">
        <v>3106</v>
      </c>
      <c r="D3108">
        <v>290.36200000000002</v>
      </c>
      <c r="E3108">
        <v>152.91000399999999</v>
      </c>
      <c r="F3108">
        <v>364.93600500000002</v>
      </c>
      <c r="G3108">
        <v>114.81500200000001</v>
      </c>
    </row>
    <row r="3109" spans="1:9">
      <c r="A3109">
        <v>3107</v>
      </c>
      <c r="D3109">
        <v>290.36200000000002</v>
      </c>
      <c r="E3109">
        <v>152.91000399999999</v>
      </c>
      <c r="F3109">
        <v>364.93600500000002</v>
      </c>
      <c r="G3109">
        <v>114.81500200000001</v>
      </c>
    </row>
    <row r="3110" spans="1:9">
      <c r="A3110">
        <v>3108</v>
      </c>
      <c r="B3110">
        <v>180.88099700000001</v>
      </c>
      <c r="C3110">
        <v>133.86199999999999</v>
      </c>
      <c r="D3110">
        <v>290.36200000000002</v>
      </c>
      <c r="E3110">
        <v>152.91000399999999</v>
      </c>
      <c r="F3110">
        <v>364.93600500000002</v>
      </c>
      <c r="G3110">
        <v>114.81500200000001</v>
      </c>
    </row>
    <row r="3111" spans="1:9">
      <c r="A3111">
        <v>3109</v>
      </c>
      <c r="B3111">
        <v>180.88099700000001</v>
      </c>
      <c r="C3111">
        <v>133.86199999999999</v>
      </c>
      <c r="F3111">
        <v>364.93600500000002</v>
      </c>
      <c r="G3111">
        <v>114.81500200000001</v>
      </c>
    </row>
    <row r="3112" spans="1:9">
      <c r="A3112">
        <v>3110</v>
      </c>
      <c r="B3112">
        <v>180.88099700000001</v>
      </c>
      <c r="C3112">
        <v>133.86199999999999</v>
      </c>
      <c r="H3112">
        <v>269.73498499999999</v>
      </c>
      <c r="I3112">
        <v>144.44399999999999</v>
      </c>
    </row>
    <row r="3113" spans="1:9">
      <c r="A3113">
        <v>3111</v>
      </c>
      <c r="B3113">
        <v>180.88099700000001</v>
      </c>
      <c r="C3113">
        <v>133.86199999999999</v>
      </c>
      <c r="H3113">
        <v>269.73498499999999</v>
      </c>
      <c r="I3113">
        <v>144.44399999999999</v>
      </c>
    </row>
    <row r="3114" spans="1:9">
      <c r="A3114">
        <v>3112</v>
      </c>
      <c r="B3114">
        <v>180.88099700000001</v>
      </c>
      <c r="C3114">
        <v>133.86199999999999</v>
      </c>
      <c r="H3114">
        <v>269.73498499999999</v>
      </c>
      <c r="I3114">
        <v>144.44399999999999</v>
      </c>
    </row>
    <row r="3115" spans="1:9">
      <c r="A3115">
        <v>3113</v>
      </c>
      <c r="B3115">
        <v>180.88099700000001</v>
      </c>
      <c r="C3115">
        <v>133.86199999999999</v>
      </c>
      <c r="H3115">
        <v>269.73498499999999</v>
      </c>
      <c r="I3115">
        <v>144.44399999999999</v>
      </c>
    </row>
    <row r="3116" spans="1:9">
      <c r="A3116">
        <v>3114</v>
      </c>
      <c r="B3116">
        <v>180.88099700000001</v>
      </c>
      <c r="C3116">
        <v>133.86199999999999</v>
      </c>
      <c r="H3116">
        <v>269.73498499999999</v>
      </c>
      <c r="I3116">
        <v>144.44399999999999</v>
      </c>
    </row>
    <row r="3117" spans="1:9">
      <c r="A3117">
        <v>3115</v>
      </c>
      <c r="B3117">
        <v>180.88099700000001</v>
      </c>
      <c r="C3117">
        <v>133.86199999999999</v>
      </c>
      <c r="D3117">
        <v>107.364998</v>
      </c>
      <c r="E3117">
        <v>150.794006</v>
      </c>
      <c r="H3117">
        <v>269.73498499999999</v>
      </c>
      <c r="I3117">
        <v>144.44399999999999</v>
      </c>
    </row>
    <row r="3118" spans="1:9">
      <c r="A3118">
        <v>3116</v>
      </c>
      <c r="B3118">
        <v>180.88099700000001</v>
      </c>
      <c r="C3118">
        <v>133.86199999999999</v>
      </c>
      <c r="D3118">
        <v>107.364998</v>
      </c>
      <c r="E3118">
        <v>150.794006</v>
      </c>
      <c r="H3118">
        <v>269.73498499999999</v>
      </c>
      <c r="I3118">
        <v>144.44399999999999</v>
      </c>
    </row>
    <row r="3119" spans="1:9">
      <c r="A3119">
        <v>3117</v>
      </c>
      <c r="D3119">
        <v>107.364998</v>
      </c>
      <c r="E3119">
        <v>150.794006</v>
      </c>
      <c r="H3119">
        <v>269.73498499999999</v>
      </c>
      <c r="I3119">
        <v>144.44399999999999</v>
      </c>
    </row>
    <row r="3120" spans="1:9">
      <c r="A3120">
        <v>3118</v>
      </c>
      <c r="D3120">
        <v>107.364998</v>
      </c>
      <c r="E3120">
        <v>150.794006</v>
      </c>
      <c r="F3120">
        <v>167.658997</v>
      </c>
      <c r="G3120">
        <v>118.518997</v>
      </c>
      <c r="H3120">
        <v>269.73498499999999</v>
      </c>
      <c r="I3120">
        <v>144.44399999999999</v>
      </c>
    </row>
    <row r="3121" spans="1:9">
      <c r="A3121">
        <v>3119</v>
      </c>
      <c r="D3121">
        <v>107.364998</v>
      </c>
      <c r="E3121">
        <v>150.794006</v>
      </c>
      <c r="F3121">
        <v>167.658997</v>
      </c>
      <c r="G3121">
        <v>118.518997</v>
      </c>
    </row>
    <row r="3122" spans="1:9">
      <c r="A3122">
        <v>3120</v>
      </c>
      <c r="D3122">
        <v>107.364998</v>
      </c>
      <c r="E3122">
        <v>150.794006</v>
      </c>
      <c r="F3122">
        <v>167.658997</v>
      </c>
      <c r="G3122">
        <v>118.518997</v>
      </c>
    </row>
    <row r="3123" spans="1:9">
      <c r="A3123">
        <v>3121</v>
      </c>
      <c r="D3123">
        <v>107.364998</v>
      </c>
      <c r="E3123">
        <v>150.794006</v>
      </c>
      <c r="F3123">
        <v>167.658997</v>
      </c>
      <c r="G3123">
        <v>118.518997</v>
      </c>
    </row>
    <row r="3124" spans="1:9">
      <c r="A3124">
        <v>3122</v>
      </c>
      <c r="D3124">
        <v>107.364998</v>
      </c>
      <c r="E3124">
        <v>150.794006</v>
      </c>
      <c r="F3124">
        <v>167.658997</v>
      </c>
      <c r="G3124">
        <v>118.518997</v>
      </c>
    </row>
    <row r="3125" spans="1:9">
      <c r="A3125">
        <v>3123</v>
      </c>
      <c r="B3125">
        <v>13.750999999999999</v>
      </c>
      <c r="C3125">
        <v>124.86799600000001</v>
      </c>
      <c r="D3125">
        <v>107.364998</v>
      </c>
      <c r="E3125">
        <v>150.794006</v>
      </c>
      <c r="F3125">
        <v>167.658997</v>
      </c>
      <c r="G3125">
        <v>118.518997</v>
      </c>
    </row>
    <row r="3126" spans="1:9">
      <c r="A3126">
        <v>3124</v>
      </c>
      <c r="B3126">
        <v>13.750999999999999</v>
      </c>
      <c r="C3126">
        <v>124.86799600000001</v>
      </c>
      <c r="F3126">
        <v>167.658997</v>
      </c>
      <c r="G3126">
        <v>118.518997</v>
      </c>
    </row>
    <row r="3127" spans="1:9">
      <c r="A3127">
        <v>3125</v>
      </c>
      <c r="B3127">
        <v>13.750999999999999</v>
      </c>
      <c r="C3127">
        <v>124.86799600000001</v>
      </c>
      <c r="F3127">
        <v>167.658997</v>
      </c>
      <c r="G3127">
        <v>118.518997</v>
      </c>
    </row>
    <row r="3128" spans="1:9">
      <c r="A3128">
        <v>3126</v>
      </c>
      <c r="B3128">
        <v>13.750999999999999</v>
      </c>
      <c r="C3128">
        <v>124.86799600000001</v>
      </c>
      <c r="F3128">
        <v>167.658997</v>
      </c>
      <c r="G3128">
        <v>118.518997</v>
      </c>
      <c r="H3128">
        <v>92.027000000000001</v>
      </c>
      <c r="I3128">
        <v>144.44399999999999</v>
      </c>
    </row>
    <row r="3129" spans="1:9">
      <c r="A3129">
        <v>3127</v>
      </c>
      <c r="B3129">
        <v>13.750999999999999</v>
      </c>
      <c r="C3129">
        <v>124.86799600000001</v>
      </c>
      <c r="H3129">
        <v>92.027000000000001</v>
      </c>
      <c r="I3129">
        <v>144.44399999999999</v>
      </c>
    </row>
    <row r="3130" spans="1:9">
      <c r="A3130">
        <v>3128</v>
      </c>
      <c r="B3130">
        <v>13.750999999999999</v>
      </c>
      <c r="C3130">
        <v>124.86799600000001</v>
      </c>
      <c r="H3130">
        <v>92.027000000000001</v>
      </c>
      <c r="I3130">
        <v>144.44399999999999</v>
      </c>
    </row>
    <row r="3131" spans="1:9">
      <c r="A3131">
        <v>3129</v>
      </c>
      <c r="B3131">
        <v>13.750999999999999</v>
      </c>
      <c r="C3131">
        <v>124.86799600000001</v>
      </c>
      <c r="H3131">
        <v>92.027000000000001</v>
      </c>
      <c r="I3131">
        <v>144.44399999999999</v>
      </c>
    </row>
    <row r="3132" spans="1:9">
      <c r="A3132">
        <v>3130</v>
      </c>
      <c r="B3132">
        <v>13.750999999999999</v>
      </c>
      <c r="C3132">
        <v>124.86799600000001</v>
      </c>
      <c r="H3132">
        <v>92.027000000000001</v>
      </c>
      <c r="I3132">
        <v>144.44399999999999</v>
      </c>
    </row>
    <row r="3133" spans="1:9">
      <c r="A3133">
        <v>3131</v>
      </c>
      <c r="B3133">
        <v>13.750999999999999</v>
      </c>
      <c r="C3133">
        <v>124.86799600000001</v>
      </c>
      <c r="H3133">
        <v>92.027000000000001</v>
      </c>
      <c r="I3133">
        <v>144.44399999999999</v>
      </c>
    </row>
    <row r="3134" spans="1:9">
      <c r="A3134">
        <v>3132</v>
      </c>
      <c r="B3134">
        <v>13.750999999999999</v>
      </c>
      <c r="C3134">
        <v>124.86799600000001</v>
      </c>
      <c r="H3134">
        <v>92.027000000000001</v>
      </c>
      <c r="I3134">
        <v>144.44399999999999</v>
      </c>
    </row>
    <row r="3135" spans="1:9">
      <c r="A3135">
        <v>3133</v>
      </c>
      <c r="H3135">
        <v>92.027000000000001</v>
      </c>
      <c r="I3135">
        <v>144.44399999999999</v>
      </c>
    </row>
    <row r="3136" spans="1:9">
      <c r="A3136">
        <v>3134</v>
      </c>
      <c r="H3136">
        <v>92.027000000000001</v>
      </c>
      <c r="I3136">
        <v>144.44399999999999</v>
      </c>
    </row>
    <row r="3137" spans="1:11">
      <c r="A3137">
        <v>3135</v>
      </c>
      <c r="H3137">
        <v>92.027000000000001</v>
      </c>
      <c r="I3137">
        <v>144.44399999999999</v>
      </c>
    </row>
    <row r="3138" spans="1:11">
      <c r="A3138">
        <v>3136</v>
      </c>
      <c r="H3138">
        <v>92.027000000000001</v>
      </c>
      <c r="I3138">
        <v>144.44399999999999</v>
      </c>
    </row>
    <row r="3139" spans="1:11">
      <c r="A3139">
        <v>3137</v>
      </c>
      <c r="J3139">
        <v>559.567993</v>
      </c>
      <c r="K3139">
        <v>274.074005</v>
      </c>
    </row>
    <row r="3140" spans="1:11">
      <c r="A3140">
        <v>3138</v>
      </c>
    </row>
    <row r="3141" spans="1:11">
      <c r="A3141">
        <v>3139</v>
      </c>
    </row>
    <row r="3142" spans="1:11">
      <c r="A3142">
        <v>3140</v>
      </c>
    </row>
    <row r="3143" spans="1:11">
      <c r="A3143">
        <v>3141</v>
      </c>
    </row>
    <row r="3144" spans="1:11">
      <c r="A3144">
        <v>3142</v>
      </c>
    </row>
    <row r="3145" spans="1:11">
      <c r="A3145">
        <v>3143</v>
      </c>
    </row>
    <row r="3146" spans="1:11">
      <c r="A3146">
        <v>3144</v>
      </c>
    </row>
    <row r="3147" spans="1:11">
      <c r="A3147">
        <v>3145</v>
      </c>
    </row>
    <row r="3148" spans="1:11">
      <c r="A3148">
        <v>3146</v>
      </c>
    </row>
    <row r="3149" spans="1:11">
      <c r="A3149">
        <v>3147</v>
      </c>
    </row>
    <row r="3150" spans="1:11">
      <c r="A3150">
        <v>3148</v>
      </c>
    </row>
    <row r="3151" spans="1:11">
      <c r="A3151">
        <v>3149</v>
      </c>
    </row>
    <row r="3152" spans="1:11">
      <c r="A3152">
        <v>3150</v>
      </c>
    </row>
    <row r="3153" spans="1:1">
      <c r="A3153">
        <v>3151</v>
      </c>
    </row>
    <row r="3154" spans="1:1">
      <c r="A3154">
        <v>3152</v>
      </c>
    </row>
    <row r="3155" spans="1:1">
      <c r="A3155">
        <v>3153</v>
      </c>
    </row>
    <row r="3156" spans="1:1">
      <c r="A3156">
        <v>3154</v>
      </c>
    </row>
    <row r="3157" spans="1:1">
      <c r="A3157">
        <v>3155</v>
      </c>
    </row>
    <row r="3158" spans="1:1">
      <c r="A3158">
        <v>3156</v>
      </c>
    </row>
    <row r="3159" spans="1:1">
      <c r="A3159">
        <v>3157</v>
      </c>
    </row>
    <row r="3160" spans="1:1">
      <c r="A3160">
        <v>3158</v>
      </c>
    </row>
    <row r="3161" spans="1:1">
      <c r="A3161">
        <v>3159</v>
      </c>
    </row>
    <row r="3162" spans="1:1">
      <c r="A3162">
        <v>3160</v>
      </c>
    </row>
    <row r="3163" spans="1:1">
      <c r="A3163">
        <v>3161</v>
      </c>
    </row>
    <row r="3164" spans="1:1">
      <c r="A3164">
        <v>3162</v>
      </c>
    </row>
    <row r="3165" spans="1:1">
      <c r="A3165">
        <v>3163</v>
      </c>
    </row>
    <row r="3166" spans="1:1">
      <c r="A3166">
        <v>3164</v>
      </c>
    </row>
    <row r="3167" spans="1:1">
      <c r="A3167">
        <v>3165</v>
      </c>
    </row>
    <row r="3168" spans="1:1">
      <c r="A3168">
        <v>3166</v>
      </c>
    </row>
    <row r="3169" spans="1:1">
      <c r="A3169">
        <v>3167</v>
      </c>
    </row>
    <row r="3170" spans="1:1">
      <c r="A3170">
        <v>3168</v>
      </c>
    </row>
    <row r="3171" spans="1:1">
      <c r="A3171">
        <v>3169</v>
      </c>
    </row>
    <row r="3172" spans="1:1">
      <c r="A3172">
        <v>3170</v>
      </c>
    </row>
    <row r="3173" spans="1:1">
      <c r="A3173">
        <v>3171</v>
      </c>
    </row>
    <row r="3174" spans="1:1">
      <c r="A3174">
        <v>3172</v>
      </c>
    </row>
    <row r="3175" spans="1:1">
      <c r="A3175">
        <v>3173</v>
      </c>
    </row>
    <row r="3176" spans="1:1">
      <c r="A3176">
        <v>3174</v>
      </c>
    </row>
    <row r="3177" spans="1:1">
      <c r="A3177">
        <v>3175</v>
      </c>
    </row>
    <row r="3178" spans="1:1">
      <c r="A3178">
        <v>3176</v>
      </c>
    </row>
    <row r="3179" spans="1:1">
      <c r="A3179">
        <v>3177</v>
      </c>
    </row>
    <row r="3180" spans="1:1">
      <c r="A3180">
        <v>3178</v>
      </c>
    </row>
    <row r="3181" spans="1:1">
      <c r="A3181">
        <v>3179</v>
      </c>
    </row>
    <row r="3182" spans="1:1">
      <c r="A3182">
        <v>3180</v>
      </c>
    </row>
    <row r="3183" spans="1:1">
      <c r="A3183">
        <v>3181</v>
      </c>
    </row>
    <row r="3184" spans="1:1">
      <c r="A3184">
        <v>3182</v>
      </c>
    </row>
    <row r="3185" spans="1:1">
      <c r="A3185">
        <v>3183</v>
      </c>
    </row>
    <row r="3186" spans="1:1">
      <c r="A3186">
        <v>3184</v>
      </c>
    </row>
    <row r="3187" spans="1:1">
      <c r="A3187">
        <v>3185</v>
      </c>
    </row>
    <row r="3188" spans="1:1">
      <c r="A3188">
        <v>3186</v>
      </c>
    </row>
    <row r="3189" spans="1:1">
      <c r="A3189">
        <v>3187</v>
      </c>
    </row>
    <row r="3190" spans="1:1">
      <c r="A3190">
        <v>3188</v>
      </c>
    </row>
    <row r="3191" spans="1:1">
      <c r="A3191">
        <v>3189</v>
      </c>
    </row>
    <row r="3192" spans="1:1">
      <c r="A3192">
        <v>3190</v>
      </c>
    </row>
    <row r="3193" spans="1:1">
      <c r="A3193">
        <v>3191</v>
      </c>
    </row>
    <row r="3194" spans="1:1">
      <c r="A3194">
        <v>3192</v>
      </c>
    </row>
    <row r="3195" spans="1:1">
      <c r="A3195">
        <v>3193</v>
      </c>
    </row>
    <row r="3196" spans="1:1">
      <c r="A3196">
        <v>3194</v>
      </c>
    </row>
    <row r="3197" spans="1:1">
      <c r="A3197">
        <v>3195</v>
      </c>
    </row>
    <row r="3198" spans="1:1">
      <c r="A3198">
        <v>3196</v>
      </c>
    </row>
    <row r="3199" spans="1:1">
      <c r="A3199">
        <v>3197</v>
      </c>
    </row>
    <row r="3200" spans="1:1">
      <c r="A3200">
        <v>3198</v>
      </c>
    </row>
    <row r="3201" spans="1:1">
      <c r="A3201">
        <v>3199</v>
      </c>
    </row>
    <row r="3202" spans="1:1">
      <c r="A3202">
        <v>3200</v>
      </c>
    </row>
    <row r="3203" spans="1:1">
      <c r="A3203">
        <v>3201</v>
      </c>
    </row>
    <row r="3204" spans="1:1">
      <c r="A3204">
        <v>3202</v>
      </c>
    </row>
    <row r="3205" spans="1:1">
      <c r="A3205">
        <v>3203</v>
      </c>
    </row>
    <row r="3206" spans="1:1">
      <c r="A3206">
        <v>3204</v>
      </c>
    </row>
    <row r="3207" spans="1:1">
      <c r="A3207">
        <v>3205</v>
      </c>
    </row>
    <row r="3208" spans="1:1">
      <c r="A3208">
        <v>3206</v>
      </c>
    </row>
    <row r="3209" spans="1:1">
      <c r="A3209">
        <v>3207</v>
      </c>
    </row>
    <row r="3210" spans="1:1">
      <c r="A3210">
        <v>3208</v>
      </c>
    </row>
    <row r="3211" spans="1:1">
      <c r="A3211">
        <v>3209</v>
      </c>
    </row>
    <row r="3212" spans="1:1">
      <c r="A3212">
        <v>3210</v>
      </c>
    </row>
    <row r="3213" spans="1:1">
      <c r="A3213">
        <v>3211</v>
      </c>
    </row>
    <row r="3214" spans="1:1">
      <c r="A3214">
        <v>3212</v>
      </c>
    </row>
    <row r="3215" spans="1:1">
      <c r="A3215">
        <v>3213</v>
      </c>
    </row>
    <row r="3216" spans="1:1">
      <c r="A3216">
        <v>3214</v>
      </c>
    </row>
    <row r="3217" spans="1:1">
      <c r="A3217">
        <v>3215</v>
      </c>
    </row>
    <row r="3218" spans="1:1">
      <c r="A3218">
        <v>3216</v>
      </c>
    </row>
    <row r="3219" spans="1:1">
      <c r="A3219">
        <v>3217</v>
      </c>
    </row>
    <row r="3220" spans="1:1">
      <c r="A3220">
        <v>3218</v>
      </c>
    </row>
    <row r="3221" spans="1:1">
      <c r="A3221">
        <v>3219</v>
      </c>
    </row>
    <row r="3222" spans="1:1">
      <c r="A3222">
        <v>3220</v>
      </c>
    </row>
    <row r="3223" spans="1:1">
      <c r="A3223">
        <v>3221</v>
      </c>
    </row>
    <row r="3224" spans="1:1">
      <c r="A3224">
        <v>3222</v>
      </c>
    </row>
    <row r="3225" spans="1:1">
      <c r="A3225">
        <v>3223</v>
      </c>
    </row>
    <row r="3226" spans="1:1">
      <c r="A3226">
        <v>3224</v>
      </c>
    </row>
    <row r="3227" spans="1:1">
      <c r="A3227">
        <v>3225</v>
      </c>
    </row>
    <row r="3228" spans="1:1">
      <c r="A3228">
        <v>3226</v>
      </c>
    </row>
    <row r="3229" spans="1:1">
      <c r="A3229">
        <v>3227</v>
      </c>
    </row>
    <row r="3230" spans="1:1">
      <c r="A3230">
        <v>3228</v>
      </c>
    </row>
    <row r="3231" spans="1:1">
      <c r="A3231">
        <v>3229</v>
      </c>
    </row>
    <row r="3232" spans="1:1">
      <c r="A3232">
        <v>3230</v>
      </c>
    </row>
    <row r="3233" spans="1:1">
      <c r="A3233">
        <v>3231</v>
      </c>
    </row>
    <row r="3234" spans="1:1">
      <c r="A3234">
        <v>3232</v>
      </c>
    </row>
    <row r="3235" spans="1:1">
      <c r="A3235">
        <v>3233</v>
      </c>
    </row>
    <row r="3236" spans="1:1">
      <c r="A3236">
        <v>3234</v>
      </c>
    </row>
    <row r="3237" spans="1:1">
      <c r="A3237">
        <v>3235</v>
      </c>
    </row>
    <row r="3238" spans="1:1">
      <c r="A3238">
        <v>3236</v>
      </c>
    </row>
    <row r="3239" spans="1:1">
      <c r="A3239">
        <v>3237</v>
      </c>
    </row>
    <row r="3240" spans="1:1">
      <c r="A3240">
        <v>3238</v>
      </c>
    </row>
    <row r="3241" spans="1:1">
      <c r="A3241">
        <v>3239</v>
      </c>
    </row>
    <row r="3242" spans="1:1">
      <c r="A3242">
        <v>3240</v>
      </c>
    </row>
    <row r="3243" spans="1:1">
      <c r="A3243">
        <v>3241</v>
      </c>
    </row>
    <row r="3244" spans="1:1">
      <c r="A3244">
        <v>3242</v>
      </c>
    </row>
    <row r="3245" spans="1:1">
      <c r="A3245">
        <v>3243</v>
      </c>
    </row>
    <row r="3246" spans="1:1">
      <c r="A3246">
        <v>3244</v>
      </c>
    </row>
    <row r="3247" spans="1:1">
      <c r="A3247">
        <v>3245</v>
      </c>
    </row>
    <row r="3248" spans="1:1">
      <c r="A3248">
        <v>3246</v>
      </c>
    </row>
    <row r="3249" spans="1:1">
      <c r="A3249">
        <v>3247</v>
      </c>
    </row>
    <row r="3250" spans="1:1">
      <c r="A3250">
        <v>3248</v>
      </c>
    </row>
    <row r="3251" spans="1:1">
      <c r="A3251">
        <v>3249</v>
      </c>
    </row>
    <row r="3252" spans="1:1">
      <c r="A3252">
        <v>3250</v>
      </c>
    </row>
    <row r="3253" spans="1:1">
      <c r="A3253">
        <v>3251</v>
      </c>
    </row>
    <row r="3254" spans="1:1">
      <c r="A3254">
        <v>3252</v>
      </c>
    </row>
    <row r="3255" spans="1:1">
      <c r="A3255">
        <v>3253</v>
      </c>
    </row>
    <row r="3256" spans="1:1">
      <c r="A3256">
        <v>3254</v>
      </c>
    </row>
    <row r="3257" spans="1:1">
      <c r="A3257">
        <v>3255</v>
      </c>
    </row>
    <row r="3258" spans="1:1">
      <c r="A3258">
        <v>3256</v>
      </c>
    </row>
    <row r="3259" spans="1:1">
      <c r="A3259">
        <v>3257</v>
      </c>
    </row>
    <row r="3260" spans="1:1">
      <c r="A3260">
        <v>3258</v>
      </c>
    </row>
    <row r="3261" spans="1:1">
      <c r="A3261">
        <v>3259</v>
      </c>
    </row>
    <row r="3262" spans="1:1">
      <c r="A3262">
        <v>3260</v>
      </c>
    </row>
    <row r="3263" spans="1:1">
      <c r="A3263">
        <v>3261</v>
      </c>
    </row>
    <row r="3264" spans="1:1">
      <c r="A3264">
        <v>3262</v>
      </c>
    </row>
    <row r="3265" spans="1:1">
      <c r="A3265">
        <v>3263</v>
      </c>
    </row>
    <row r="3266" spans="1:1">
      <c r="A3266">
        <v>3264</v>
      </c>
    </row>
    <row r="3267" spans="1:1">
      <c r="A3267">
        <v>3265</v>
      </c>
    </row>
    <row r="3268" spans="1:1">
      <c r="A3268">
        <v>3266</v>
      </c>
    </row>
    <row r="3269" spans="1:1">
      <c r="A3269">
        <v>3267</v>
      </c>
    </row>
    <row r="3270" spans="1:1">
      <c r="A3270">
        <v>3268</v>
      </c>
    </row>
    <row r="3271" spans="1:1">
      <c r="A3271">
        <v>3269</v>
      </c>
    </row>
    <row r="3272" spans="1:1">
      <c r="A3272">
        <v>3270</v>
      </c>
    </row>
    <row r="3273" spans="1:1">
      <c r="A3273">
        <v>3271</v>
      </c>
    </row>
    <row r="3274" spans="1:1">
      <c r="A3274">
        <v>3272</v>
      </c>
    </row>
    <row r="3275" spans="1:1">
      <c r="A3275">
        <v>3273</v>
      </c>
    </row>
    <row r="3276" spans="1:1">
      <c r="A3276">
        <v>3274</v>
      </c>
    </row>
    <row r="3277" spans="1:1">
      <c r="A3277">
        <v>3275</v>
      </c>
    </row>
    <row r="3278" spans="1:1">
      <c r="A3278">
        <v>3276</v>
      </c>
    </row>
    <row r="3279" spans="1:1">
      <c r="A3279">
        <v>3277</v>
      </c>
    </row>
    <row r="3280" spans="1:1">
      <c r="A3280">
        <v>3278</v>
      </c>
    </row>
    <row r="3281" spans="1:1">
      <c r="A3281">
        <v>3279</v>
      </c>
    </row>
    <row r="3282" spans="1:1">
      <c r="A3282">
        <v>3280</v>
      </c>
    </row>
    <row r="3283" spans="1:1">
      <c r="A3283">
        <v>3281</v>
      </c>
    </row>
    <row r="3284" spans="1:1">
      <c r="A3284">
        <v>3282</v>
      </c>
    </row>
    <row r="3285" spans="1:1">
      <c r="A3285">
        <v>3283</v>
      </c>
    </row>
    <row r="3286" spans="1:1">
      <c r="A3286">
        <v>3284</v>
      </c>
    </row>
    <row r="3287" spans="1:1">
      <c r="A3287">
        <v>3285</v>
      </c>
    </row>
    <row r="3288" spans="1:1">
      <c r="A3288">
        <v>3286</v>
      </c>
    </row>
    <row r="3289" spans="1:1">
      <c r="A3289">
        <v>3287</v>
      </c>
    </row>
    <row r="3290" spans="1:1">
      <c r="A3290">
        <v>3288</v>
      </c>
    </row>
    <row r="3291" spans="1:1">
      <c r="A3291">
        <v>3289</v>
      </c>
    </row>
    <row r="3292" spans="1:1">
      <c r="A3292">
        <v>3290</v>
      </c>
    </row>
    <row r="3293" spans="1:1">
      <c r="A3293">
        <v>3291</v>
      </c>
    </row>
    <row r="3294" spans="1:1">
      <c r="A3294">
        <v>3292</v>
      </c>
    </row>
    <row r="3295" spans="1:1">
      <c r="A3295">
        <v>3293</v>
      </c>
    </row>
    <row r="3296" spans="1:1">
      <c r="A3296">
        <v>3294</v>
      </c>
    </row>
    <row r="3297" spans="1:1">
      <c r="A3297">
        <v>3295</v>
      </c>
    </row>
    <row r="3298" spans="1:1">
      <c r="A3298">
        <v>3296</v>
      </c>
    </row>
    <row r="3299" spans="1:1">
      <c r="A3299">
        <v>3297</v>
      </c>
    </row>
    <row r="3300" spans="1:1">
      <c r="A3300">
        <v>3298</v>
      </c>
    </row>
    <row r="3301" spans="1:1">
      <c r="A3301">
        <v>3299</v>
      </c>
    </row>
    <row r="3302" spans="1:1">
      <c r="A3302">
        <v>3300</v>
      </c>
    </row>
    <row r="3303" spans="1:1">
      <c r="A3303">
        <v>3301</v>
      </c>
    </row>
    <row r="3304" spans="1:1">
      <c r="A3304">
        <v>3302</v>
      </c>
    </row>
    <row r="3305" spans="1:1">
      <c r="A3305">
        <v>3303</v>
      </c>
    </row>
    <row r="3306" spans="1:1">
      <c r="A3306">
        <v>3304</v>
      </c>
    </row>
    <row r="3307" spans="1:1">
      <c r="A3307">
        <v>3305</v>
      </c>
    </row>
    <row r="3308" spans="1:1">
      <c r="A3308">
        <v>3306</v>
      </c>
    </row>
    <row r="3309" spans="1:1">
      <c r="A3309">
        <v>3307</v>
      </c>
    </row>
    <row r="3310" spans="1:1">
      <c r="A3310">
        <v>3308</v>
      </c>
    </row>
    <row r="3311" spans="1:1">
      <c r="A3311">
        <v>3309</v>
      </c>
    </row>
    <row r="3312" spans="1:1">
      <c r="A3312">
        <v>3310</v>
      </c>
    </row>
    <row r="3313" spans="1:1">
      <c r="A3313">
        <v>3311</v>
      </c>
    </row>
    <row r="3314" spans="1:1">
      <c r="A3314">
        <v>3312</v>
      </c>
    </row>
    <row r="3315" spans="1:1">
      <c r="A3315">
        <v>3313</v>
      </c>
    </row>
    <row r="3316" spans="1:1">
      <c r="A3316">
        <v>3314</v>
      </c>
    </row>
    <row r="3317" spans="1:1">
      <c r="A3317">
        <v>3315</v>
      </c>
    </row>
    <row r="3318" spans="1:1">
      <c r="A3318">
        <v>3316</v>
      </c>
    </row>
    <row r="3319" spans="1:1">
      <c r="A3319">
        <v>3317</v>
      </c>
    </row>
    <row r="3320" spans="1:1">
      <c r="A3320">
        <v>3318</v>
      </c>
    </row>
    <row r="3321" spans="1:1">
      <c r="A3321">
        <v>3319</v>
      </c>
    </row>
    <row r="3322" spans="1:1">
      <c r="A3322">
        <v>3320</v>
      </c>
    </row>
    <row r="3323" spans="1:1">
      <c r="A3323">
        <v>3321</v>
      </c>
    </row>
    <row r="3324" spans="1:1">
      <c r="A3324">
        <v>3322</v>
      </c>
    </row>
    <row r="3325" spans="1:1">
      <c r="A3325">
        <v>3323</v>
      </c>
    </row>
    <row r="3326" spans="1:1">
      <c r="A3326">
        <v>3324</v>
      </c>
    </row>
    <row r="3327" spans="1:1">
      <c r="A3327">
        <v>3325</v>
      </c>
    </row>
    <row r="3328" spans="1:1">
      <c r="A3328">
        <v>3326</v>
      </c>
    </row>
    <row r="3329" spans="1:1">
      <c r="A3329">
        <v>3327</v>
      </c>
    </row>
    <row r="3330" spans="1:1">
      <c r="A3330">
        <v>3328</v>
      </c>
    </row>
    <row r="3331" spans="1:1">
      <c r="A3331">
        <v>3329</v>
      </c>
    </row>
    <row r="3332" spans="1:1">
      <c r="A3332">
        <v>3330</v>
      </c>
    </row>
    <row r="3333" spans="1:1">
      <c r="A3333">
        <v>3331</v>
      </c>
    </row>
    <row r="3334" spans="1:1">
      <c r="A3334">
        <v>3332</v>
      </c>
    </row>
    <row r="3335" spans="1:1">
      <c r="A3335">
        <v>3333</v>
      </c>
    </row>
    <row r="3336" spans="1:1">
      <c r="A3336">
        <v>3334</v>
      </c>
    </row>
    <row r="3337" spans="1:1">
      <c r="A3337">
        <v>3335</v>
      </c>
    </row>
    <row r="3338" spans="1:1">
      <c r="A3338">
        <v>3336</v>
      </c>
    </row>
    <row r="3339" spans="1:1">
      <c r="A3339">
        <v>3337</v>
      </c>
    </row>
    <row r="3340" spans="1:1">
      <c r="A3340">
        <v>3338</v>
      </c>
    </row>
    <row r="3341" spans="1:1">
      <c r="A3341">
        <v>3339</v>
      </c>
    </row>
    <row r="3342" spans="1:1">
      <c r="A3342">
        <v>3340</v>
      </c>
    </row>
    <row r="3343" spans="1:1">
      <c r="A3343">
        <v>3341</v>
      </c>
    </row>
    <row r="3344" spans="1:1">
      <c r="A3344">
        <v>3342</v>
      </c>
    </row>
    <row r="3345" spans="1:1">
      <c r="A3345">
        <v>3343</v>
      </c>
    </row>
    <row r="3346" spans="1:1">
      <c r="A3346">
        <v>3344</v>
      </c>
    </row>
    <row r="3347" spans="1:1">
      <c r="A3347">
        <v>3345</v>
      </c>
    </row>
    <row r="3348" spans="1:1">
      <c r="A3348">
        <v>3346</v>
      </c>
    </row>
    <row r="3349" spans="1:1">
      <c r="A3349">
        <v>3347</v>
      </c>
    </row>
    <row r="3350" spans="1:1">
      <c r="A3350">
        <v>3348</v>
      </c>
    </row>
    <row r="3351" spans="1:1">
      <c r="A3351">
        <v>3349</v>
      </c>
    </row>
    <row r="3352" spans="1:1">
      <c r="A3352">
        <v>3350</v>
      </c>
    </row>
    <row r="3353" spans="1:1">
      <c r="A3353">
        <v>3351</v>
      </c>
    </row>
    <row r="3354" spans="1:1">
      <c r="A3354">
        <v>3352</v>
      </c>
    </row>
    <row r="3355" spans="1:1">
      <c r="A3355">
        <v>3353</v>
      </c>
    </row>
    <row r="3356" spans="1:1">
      <c r="A3356">
        <v>3354</v>
      </c>
    </row>
    <row r="3357" spans="1:1">
      <c r="A3357">
        <v>3355</v>
      </c>
    </row>
    <row r="3358" spans="1:1">
      <c r="A3358">
        <v>3356</v>
      </c>
    </row>
    <row r="3359" spans="1:1">
      <c r="A3359">
        <v>3357</v>
      </c>
    </row>
    <row r="3360" spans="1:1">
      <c r="A3360">
        <v>3358</v>
      </c>
    </row>
    <row r="3361" spans="1:1">
      <c r="A3361">
        <v>3359</v>
      </c>
    </row>
    <row r="3362" spans="1:1">
      <c r="A3362">
        <v>3360</v>
      </c>
    </row>
    <row r="3363" spans="1:1">
      <c r="A3363">
        <v>3361</v>
      </c>
    </row>
    <row r="3364" spans="1:1">
      <c r="A3364">
        <v>3362</v>
      </c>
    </row>
    <row r="3365" spans="1:1">
      <c r="A3365">
        <v>3363</v>
      </c>
    </row>
    <row r="3366" spans="1:1">
      <c r="A3366">
        <v>3364</v>
      </c>
    </row>
    <row r="3367" spans="1:1">
      <c r="A3367">
        <v>3365</v>
      </c>
    </row>
    <row r="3368" spans="1:1">
      <c r="A3368">
        <v>3366</v>
      </c>
    </row>
    <row r="3369" spans="1:1">
      <c r="A3369">
        <v>3367</v>
      </c>
    </row>
    <row r="3370" spans="1:1">
      <c r="A3370">
        <v>3368</v>
      </c>
    </row>
    <row r="3371" spans="1:1">
      <c r="A3371">
        <v>3369</v>
      </c>
    </row>
    <row r="3372" spans="1:1">
      <c r="A3372">
        <v>3370</v>
      </c>
    </row>
    <row r="3373" spans="1:1">
      <c r="A3373">
        <v>3371</v>
      </c>
    </row>
    <row r="3374" spans="1:1">
      <c r="A3374">
        <v>3372</v>
      </c>
    </row>
    <row r="3375" spans="1:1">
      <c r="A3375">
        <v>3373</v>
      </c>
    </row>
    <row r="3376" spans="1:1">
      <c r="A3376">
        <v>3374</v>
      </c>
    </row>
    <row r="3377" spans="1:1">
      <c r="A3377">
        <v>3375</v>
      </c>
    </row>
    <row r="3378" spans="1:1">
      <c r="A3378">
        <v>3376</v>
      </c>
    </row>
    <row r="3379" spans="1:1">
      <c r="A3379">
        <v>3377</v>
      </c>
    </row>
    <row r="3380" spans="1:1">
      <c r="A3380">
        <v>3378</v>
      </c>
    </row>
    <row r="3381" spans="1:1">
      <c r="A3381">
        <v>3379</v>
      </c>
    </row>
    <row r="3382" spans="1:1">
      <c r="A3382">
        <v>3380</v>
      </c>
    </row>
    <row r="3383" spans="1:1">
      <c r="A3383">
        <v>3381</v>
      </c>
    </row>
    <row r="3384" spans="1:1">
      <c r="A3384">
        <v>3382</v>
      </c>
    </row>
    <row r="3385" spans="1:1">
      <c r="A3385">
        <v>3383</v>
      </c>
    </row>
    <row r="3386" spans="1:1">
      <c r="A3386">
        <v>3384</v>
      </c>
    </row>
    <row r="3387" spans="1:1">
      <c r="A3387">
        <v>3385</v>
      </c>
    </row>
    <row r="3388" spans="1:1">
      <c r="A3388">
        <v>3386</v>
      </c>
    </row>
    <row r="3389" spans="1:1">
      <c r="A3389">
        <v>3387</v>
      </c>
    </row>
    <row r="3390" spans="1:1">
      <c r="A3390">
        <v>3388</v>
      </c>
    </row>
    <row r="3391" spans="1:1">
      <c r="A3391">
        <v>3389</v>
      </c>
    </row>
    <row r="3392" spans="1:1">
      <c r="A3392">
        <v>3390</v>
      </c>
    </row>
    <row r="3393" spans="1:1">
      <c r="A3393">
        <v>3391</v>
      </c>
    </row>
    <row r="3394" spans="1:1">
      <c r="A3394">
        <v>3392</v>
      </c>
    </row>
    <row r="3395" spans="1:1">
      <c r="A3395">
        <v>3393</v>
      </c>
    </row>
    <row r="3396" spans="1:1">
      <c r="A3396">
        <v>3394</v>
      </c>
    </row>
    <row r="3397" spans="1:1">
      <c r="A3397">
        <v>3395</v>
      </c>
    </row>
    <row r="3398" spans="1:1">
      <c r="A3398">
        <v>3396</v>
      </c>
    </row>
    <row r="3399" spans="1:1">
      <c r="A3399">
        <v>3397</v>
      </c>
    </row>
    <row r="3400" spans="1:1">
      <c r="A3400">
        <v>3398</v>
      </c>
    </row>
    <row r="3401" spans="1:1">
      <c r="A3401">
        <v>3399</v>
      </c>
    </row>
    <row r="3402" spans="1:1">
      <c r="A3402">
        <v>3400</v>
      </c>
    </row>
    <row r="3403" spans="1:1">
      <c r="A3403">
        <v>3401</v>
      </c>
    </row>
    <row r="3404" spans="1:1">
      <c r="A3404">
        <v>3402</v>
      </c>
    </row>
    <row r="3405" spans="1:1">
      <c r="A3405">
        <v>3403</v>
      </c>
    </row>
    <row r="3406" spans="1:1">
      <c r="A3406">
        <v>3404</v>
      </c>
    </row>
    <row r="3407" spans="1:1">
      <c r="A3407">
        <v>3405</v>
      </c>
    </row>
    <row r="3408" spans="1:1">
      <c r="A3408">
        <v>3406</v>
      </c>
    </row>
    <row r="3409" spans="1:1">
      <c r="A3409">
        <v>3407</v>
      </c>
    </row>
    <row r="3410" spans="1:1">
      <c r="A3410">
        <v>3408</v>
      </c>
    </row>
    <row r="3411" spans="1:1">
      <c r="A3411">
        <v>3409</v>
      </c>
    </row>
    <row r="3412" spans="1:1">
      <c r="A3412">
        <v>3410</v>
      </c>
    </row>
    <row r="3413" spans="1:1">
      <c r="A3413">
        <v>3411</v>
      </c>
    </row>
    <row r="3414" spans="1:1">
      <c r="A3414">
        <v>3412</v>
      </c>
    </row>
    <row r="3415" spans="1:1">
      <c r="A3415">
        <v>3413</v>
      </c>
    </row>
    <row r="3416" spans="1:1">
      <c r="A3416">
        <v>3414</v>
      </c>
    </row>
    <row r="3417" spans="1:1">
      <c r="A3417">
        <v>3415</v>
      </c>
    </row>
    <row r="3418" spans="1:1">
      <c r="A3418">
        <v>3416</v>
      </c>
    </row>
    <row r="3419" spans="1:1">
      <c r="A3419">
        <v>3417</v>
      </c>
    </row>
    <row r="3420" spans="1:1">
      <c r="A3420">
        <v>3418</v>
      </c>
    </row>
    <row r="3421" spans="1:1">
      <c r="A3421">
        <v>3419</v>
      </c>
    </row>
    <row r="3422" spans="1:1">
      <c r="A3422">
        <v>3420</v>
      </c>
    </row>
    <row r="3423" spans="1:1">
      <c r="A3423">
        <v>3421</v>
      </c>
    </row>
    <row r="3424" spans="1:1">
      <c r="A3424">
        <v>3422</v>
      </c>
    </row>
    <row r="3425" spans="1:1">
      <c r="A3425">
        <v>3423</v>
      </c>
    </row>
    <row r="3426" spans="1:1">
      <c r="A3426">
        <v>3424</v>
      </c>
    </row>
    <row r="3427" spans="1:1">
      <c r="A3427">
        <v>3425</v>
      </c>
    </row>
    <row r="3428" spans="1:1">
      <c r="A3428">
        <v>3426</v>
      </c>
    </row>
    <row r="3429" spans="1:1">
      <c r="A3429">
        <v>3427</v>
      </c>
    </row>
    <row r="3430" spans="1:1">
      <c r="A3430">
        <v>3428</v>
      </c>
    </row>
    <row r="3431" spans="1:1">
      <c r="A3431">
        <v>3429</v>
      </c>
    </row>
    <row r="3432" spans="1:1">
      <c r="A3432">
        <v>3430</v>
      </c>
    </row>
    <row r="3433" spans="1:1">
      <c r="A3433">
        <v>3431</v>
      </c>
    </row>
    <row r="3434" spans="1:1">
      <c r="A3434">
        <v>3432</v>
      </c>
    </row>
    <row r="3435" spans="1:1">
      <c r="A3435">
        <v>3433</v>
      </c>
    </row>
    <row r="3436" spans="1:1">
      <c r="A3436">
        <v>3434</v>
      </c>
    </row>
    <row r="3437" spans="1:1">
      <c r="A3437">
        <v>3435</v>
      </c>
    </row>
    <row r="3438" spans="1:1">
      <c r="A3438">
        <v>3436</v>
      </c>
    </row>
    <row r="3439" spans="1:1">
      <c r="A3439">
        <v>3437</v>
      </c>
    </row>
    <row r="3440" spans="1:1">
      <c r="A3440">
        <v>3438</v>
      </c>
    </row>
    <row r="3441" spans="1:1">
      <c r="A3441">
        <v>3439</v>
      </c>
    </row>
    <row r="3442" spans="1:1">
      <c r="A3442">
        <v>3440</v>
      </c>
    </row>
    <row r="3443" spans="1:1">
      <c r="A3443">
        <v>3441</v>
      </c>
    </row>
    <row r="3444" spans="1:1">
      <c r="A3444">
        <v>3442</v>
      </c>
    </row>
    <row r="3445" spans="1:1">
      <c r="A3445">
        <v>3443</v>
      </c>
    </row>
    <row r="3446" spans="1:1">
      <c r="A3446">
        <v>3444</v>
      </c>
    </row>
    <row r="3447" spans="1:1">
      <c r="A3447">
        <v>3445</v>
      </c>
    </row>
    <row r="3448" spans="1:1">
      <c r="A3448">
        <v>3446</v>
      </c>
    </row>
    <row r="3449" spans="1:1">
      <c r="A3449">
        <v>3447</v>
      </c>
    </row>
    <row r="3450" spans="1:1">
      <c r="A3450">
        <v>3448</v>
      </c>
    </row>
    <row r="3451" spans="1:1">
      <c r="A3451">
        <v>3449</v>
      </c>
    </row>
    <row r="3452" spans="1:1">
      <c r="A3452">
        <v>3450</v>
      </c>
    </row>
    <row r="3453" spans="1:1">
      <c r="A3453">
        <v>3451</v>
      </c>
    </row>
    <row r="3454" spans="1:1">
      <c r="A3454">
        <v>3452</v>
      </c>
    </row>
    <row r="3455" spans="1:1">
      <c r="A3455">
        <v>3453</v>
      </c>
    </row>
    <row r="3456" spans="1:1">
      <c r="A3456">
        <v>3454</v>
      </c>
    </row>
    <row r="3457" spans="1:1">
      <c r="A3457">
        <v>3455</v>
      </c>
    </row>
    <row r="3458" spans="1:1">
      <c r="A3458">
        <v>3456</v>
      </c>
    </row>
    <row r="3459" spans="1:1">
      <c r="A3459">
        <v>3457</v>
      </c>
    </row>
    <row r="3460" spans="1:1">
      <c r="A3460">
        <v>3458</v>
      </c>
    </row>
    <row r="3461" spans="1:1">
      <c r="A3461">
        <v>3459</v>
      </c>
    </row>
    <row r="3462" spans="1:1">
      <c r="A3462">
        <v>3460</v>
      </c>
    </row>
    <row r="3463" spans="1:1">
      <c r="A3463">
        <v>3461</v>
      </c>
    </row>
    <row r="3464" spans="1:1">
      <c r="A3464">
        <v>3462</v>
      </c>
    </row>
    <row r="3465" spans="1:1">
      <c r="A3465">
        <v>3463</v>
      </c>
    </row>
    <row r="3466" spans="1:1">
      <c r="A3466">
        <v>3464</v>
      </c>
    </row>
    <row r="3467" spans="1:1">
      <c r="A3467">
        <v>3465</v>
      </c>
    </row>
    <row r="3468" spans="1:1">
      <c r="A3468">
        <v>3466</v>
      </c>
    </row>
    <row r="3469" spans="1:1">
      <c r="A3469">
        <v>3467</v>
      </c>
    </row>
    <row r="3470" spans="1:1">
      <c r="A3470">
        <v>3468</v>
      </c>
    </row>
    <row r="3471" spans="1:1">
      <c r="A3471">
        <v>3469</v>
      </c>
    </row>
    <row r="3472" spans="1:1">
      <c r="A3472">
        <v>3470</v>
      </c>
    </row>
    <row r="3473" spans="1:1">
      <c r="A3473">
        <v>3471</v>
      </c>
    </row>
    <row r="3474" spans="1:1">
      <c r="A3474">
        <v>3472</v>
      </c>
    </row>
    <row r="3475" spans="1:1">
      <c r="A3475">
        <v>3473</v>
      </c>
    </row>
    <row r="3476" spans="1:1">
      <c r="A3476">
        <v>3474</v>
      </c>
    </row>
    <row r="3477" spans="1:1">
      <c r="A3477">
        <v>3475</v>
      </c>
    </row>
    <row r="3478" spans="1:1">
      <c r="A3478">
        <v>3476</v>
      </c>
    </row>
    <row r="3479" spans="1:1">
      <c r="A3479">
        <v>3477</v>
      </c>
    </row>
    <row r="3480" spans="1:1">
      <c r="A3480">
        <v>3478</v>
      </c>
    </row>
    <row r="3481" spans="1:1">
      <c r="A3481">
        <v>3479</v>
      </c>
    </row>
    <row r="3482" spans="1:1">
      <c r="A3482">
        <v>3480</v>
      </c>
    </row>
    <row r="3483" spans="1:1">
      <c r="A3483">
        <v>3481</v>
      </c>
    </row>
    <row r="3484" spans="1:1">
      <c r="A3484">
        <v>3482</v>
      </c>
    </row>
    <row r="3485" spans="1:1">
      <c r="A3485">
        <v>3483</v>
      </c>
    </row>
    <row r="3486" spans="1:1">
      <c r="A3486">
        <v>3484</v>
      </c>
    </row>
    <row r="3487" spans="1:1">
      <c r="A3487">
        <v>3485</v>
      </c>
    </row>
    <row r="3488" spans="1:1">
      <c r="A3488">
        <v>3486</v>
      </c>
    </row>
    <row r="3489" spans="1:1">
      <c r="A3489">
        <v>3487</v>
      </c>
    </row>
    <row r="3490" spans="1:1">
      <c r="A3490">
        <v>3488</v>
      </c>
    </row>
    <row r="3491" spans="1:1">
      <c r="A3491">
        <v>3489</v>
      </c>
    </row>
    <row r="3492" spans="1:1">
      <c r="A3492">
        <v>3490</v>
      </c>
    </row>
    <row r="3493" spans="1:1">
      <c r="A3493">
        <v>3491</v>
      </c>
    </row>
    <row r="3494" spans="1:1">
      <c r="A3494">
        <v>3492</v>
      </c>
    </row>
    <row r="3495" spans="1:1">
      <c r="A3495">
        <v>3493</v>
      </c>
    </row>
    <row r="3496" spans="1:1">
      <c r="A3496">
        <v>3494</v>
      </c>
    </row>
    <row r="3497" spans="1:1">
      <c r="A3497">
        <v>3495</v>
      </c>
    </row>
    <row r="3498" spans="1:1">
      <c r="A3498">
        <v>3496</v>
      </c>
    </row>
    <row r="3499" spans="1:1">
      <c r="A3499">
        <v>3497</v>
      </c>
    </row>
    <row r="3500" spans="1:1">
      <c r="A3500">
        <v>3498</v>
      </c>
    </row>
    <row r="3501" spans="1:1">
      <c r="A3501">
        <v>3499</v>
      </c>
    </row>
    <row r="3502" spans="1:1">
      <c r="A3502">
        <v>3500</v>
      </c>
    </row>
    <row r="3503" spans="1:1">
      <c r="A3503">
        <v>3501</v>
      </c>
    </row>
    <row r="3504" spans="1:1">
      <c r="A3504">
        <v>3502</v>
      </c>
    </row>
    <row r="3505" spans="1:1">
      <c r="A3505">
        <v>3503</v>
      </c>
    </row>
    <row r="3506" spans="1:1">
      <c r="A3506">
        <v>3504</v>
      </c>
    </row>
    <row r="3507" spans="1:1">
      <c r="A3507">
        <v>3505</v>
      </c>
    </row>
    <row r="3508" spans="1:1">
      <c r="A3508">
        <v>3506</v>
      </c>
    </row>
    <row r="3509" spans="1:1">
      <c r="A3509">
        <v>3507</v>
      </c>
    </row>
    <row r="3510" spans="1:1">
      <c r="A3510">
        <v>3508</v>
      </c>
    </row>
    <row r="3511" spans="1:1">
      <c r="A3511">
        <v>3509</v>
      </c>
    </row>
    <row r="3512" spans="1:1">
      <c r="A3512">
        <v>3510</v>
      </c>
    </row>
    <row r="3513" spans="1:1">
      <c r="A3513">
        <v>3511</v>
      </c>
    </row>
    <row r="3514" spans="1:1">
      <c r="A3514">
        <v>3512</v>
      </c>
    </row>
    <row r="3515" spans="1:1">
      <c r="A3515">
        <v>3513</v>
      </c>
    </row>
    <row r="3516" spans="1:1">
      <c r="A3516">
        <v>3514</v>
      </c>
    </row>
    <row r="3517" spans="1:1">
      <c r="A3517">
        <v>3515</v>
      </c>
    </row>
    <row r="3518" spans="1:1">
      <c r="A3518">
        <v>3516</v>
      </c>
    </row>
    <row r="3519" spans="1:1">
      <c r="A3519">
        <v>3517</v>
      </c>
    </row>
    <row r="3520" spans="1:1">
      <c r="A3520">
        <v>3518</v>
      </c>
    </row>
    <row r="3521" spans="1:1">
      <c r="A3521">
        <v>3519</v>
      </c>
    </row>
    <row r="3522" spans="1:1">
      <c r="A3522">
        <v>3520</v>
      </c>
    </row>
    <row r="3523" spans="1:1">
      <c r="A3523">
        <v>3521</v>
      </c>
    </row>
    <row r="3524" spans="1:1">
      <c r="A3524">
        <v>3522</v>
      </c>
    </row>
    <row r="3525" spans="1:1">
      <c r="A3525">
        <v>3523</v>
      </c>
    </row>
    <row r="3526" spans="1:1">
      <c r="A3526">
        <v>3524</v>
      </c>
    </row>
    <row r="3527" spans="1:1">
      <c r="A3527">
        <v>3525</v>
      </c>
    </row>
    <row r="3528" spans="1:1">
      <c r="A3528">
        <v>3526</v>
      </c>
    </row>
    <row r="3529" spans="1:1">
      <c r="A3529">
        <v>3527</v>
      </c>
    </row>
    <row r="3530" spans="1:1">
      <c r="A3530">
        <v>3528</v>
      </c>
    </row>
    <row r="3531" spans="1:1">
      <c r="A3531">
        <v>3529</v>
      </c>
    </row>
    <row r="3532" spans="1:1">
      <c r="A3532">
        <v>3530</v>
      </c>
    </row>
    <row r="3533" spans="1:1">
      <c r="A3533">
        <v>3531</v>
      </c>
    </row>
    <row r="3534" spans="1:1">
      <c r="A3534">
        <v>3532</v>
      </c>
    </row>
    <row r="3535" spans="1:1">
      <c r="A3535">
        <v>3533</v>
      </c>
    </row>
    <row r="3536" spans="1:1">
      <c r="A3536">
        <v>3534</v>
      </c>
    </row>
    <row r="3537" spans="1:11">
      <c r="A3537">
        <v>3535</v>
      </c>
    </row>
    <row r="3538" spans="1:11">
      <c r="A3538">
        <v>3536</v>
      </c>
    </row>
    <row r="3539" spans="1:11">
      <c r="A3539">
        <v>3537</v>
      </c>
      <c r="J3539">
        <v>568.03100600000005</v>
      </c>
      <c r="K3539">
        <v>273.54501299999998</v>
      </c>
    </row>
    <row r="3540" spans="1:11">
      <c r="A3540">
        <v>3538</v>
      </c>
      <c r="D3540">
        <v>386.61999500000002</v>
      </c>
      <c r="E3540">
        <v>126.45500199999999</v>
      </c>
    </row>
    <row r="3541" spans="1:11">
      <c r="A3541">
        <v>3539</v>
      </c>
      <c r="D3541">
        <v>386.61999500000002</v>
      </c>
      <c r="E3541">
        <v>126.45500199999999</v>
      </c>
    </row>
    <row r="3542" spans="1:11">
      <c r="A3542">
        <v>3540</v>
      </c>
      <c r="D3542">
        <v>386.61999500000002</v>
      </c>
      <c r="E3542">
        <v>126.45500199999999</v>
      </c>
    </row>
    <row r="3543" spans="1:11">
      <c r="A3543">
        <v>3541</v>
      </c>
      <c r="D3543">
        <v>386.61999500000002</v>
      </c>
      <c r="E3543">
        <v>126.45500199999999</v>
      </c>
      <c r="F3543">
        <v>316.27801499999998</v>
      </c>
      <c r="G3543">
        <v>156.08500699999999</v>
      </c>
    </row>
    <row r="3544" spans="1:11">
      <c r="A3544">
        <v>3542</v>
      </c>
      <c r="D3544">
        <v>386.61999500000002</v>
      </c>
      <c r="E3544">
        <v>126.45500199999999</v>
      </c>
      <c r="F3544">
        <v>316.27801499999998</v>
      </c>
      <c r="G3544">
        <v>156.08500699999999</v>
      </c>
    </row>
    <row r="3545" spans="1:11">
      <c r="A3545">
        <v>3543</v>
      </c>
      <c r="D3545">
        <v>386.61999500000002</v>
      </c>
      <c r="E3545">
        <v>126.45500199999999</v>
      </c>
      <c r="F3545">
        <v>316.27801499999998</v>
      </c>
      <c r="G3545">
        <v>156.08500699999999</v>
      </c>
    </row>
    <row r="3546" spans="1:11">
      <c r="A3546">
        <v>3544</v>
      </c>
      <c r="D3546">
        <v>386.61999500000002</v>
      </c>
      <c r="E3546">
        <v>126.45500199999999</v>
      </c>
      <c r="F3546">
        <v>316.27801499999998</v>
      </c>
      <c r="G3546">
        <v>156.08500699999999</v>
      </c>
    </row>
    <row r="3547" spans="1:11">
      <c r="A3547">
        <v>3545</v>
      </c>
      <c r="D3547">
        <v>386.61999500000002</v>
      </c>
      <c r="E3547">
        <v>126.45500199999999</v>
      </c>
      <c r="F3547">
        <v>316.27801499999998</v>
      </c>
      <c r="G3547">
        <v>156.08500699999999</v>
      </c>
    </row>
    <row r="3548" spans="1:11">
      <c r="A3548">
        <v>3546</v>
      </c>
      <c r="D3548">
        <v>386.61999500000002</v>
      </c>
      <c r="E3548">
        <v>126.45500199999999</v>
      </c>
      <c r="F3548">
        <v>316.27801499999998</v>
      </c>
      <c r="G3548">
        <v>156.08500699999999</v>
      </c>
    </row>
    <row r="3549" spans="1:11">
      <c r="A3549">
        <v>3547</v>
      </c>
      <c r="D3549">
        <v>386.61999500000002</v>
      </c>
      <c r="E3549">
        <v>126.45500199999999</v>
      </c>
      <c r="F3549">
        <v>316.27801499999998</v>
      </c>
      <c r="G3549">
        <v>156.08500699999999</v>
      </c>
    </row>
    <row r="3550" spans="1:11">
      <c r="A3550">
        <v>3548</v>
      </c>
      <c r="B3550">
        <v>480.76299999999998</v>
      </c>
      <c r="C3550">
        <v>144.97399899999999</v>
      </c>
      <c r="D3550">
        <v>386.61999500000002</v>
      </c>
      <c r="E3550">
        <v>126.45500199999999</v>
      </c>
      <c r="F3550">
        <v>316.27801499999998</v>
      </c>
      <c r="G3550">
        <v>156.08500699999999</v>
      </c>
    </row>
    <row r="3551" spans="1:11">
      <c r="A3551">
        <v>3549</v>
      </c>
      <c r="B3551">
        <v>480.76299999999998</v>
      </c>
      <c r="C3551">
        <v>144.97399899999999</v>
      </c>
      <c r="F3551">
        <v>316.27801499999998</v>
      </c>
      <c r="G3551">
        <v>156.08500699999999</v>
      </c>
    </row>
    <row r="3552" spans="1:11">
      <c r="A3552">
        <v>3550</v>
      </c>
      <c r="B3552">
        <v>480.76299999999998</v>
      </c>
      <c r="C3552">
        <v>144.97399899999999</v>
      </c>
      <c r="F3552">
        <v>316.27801499999998</v>
      </c>
      <c r="G3552">
        <v>156.08500699999999</v>
      </c>
      <c r="H3552">
        <v>394.55398600000001</v>
      </c>
      <c r="I3552">
        <v>122.22199999999999</v>
      </c>
    </row>
    <row r="3553" spans="1:9">
      <c r="A3553">
        <v>3551</v>
      </c>
      <c r="B3553">
        <v>480.76299999999998</v>
      </c>
      <c r="C3553">
        <v>144.97399899999999</v>
      </c>
      <c r="F3553">
        <v>316.27801499999998</v>
      </c>
      <c r="G3553">
        <v>156.08500699999999</v>
      </c>
      <c r="H3553">
        <v>394.55398600000001</v>
      </c>
      <c r="I3553">
        <v>122.22199999999999</v>
      </c>
    </row>
    <row r="3554" spans="1:9">
      <c r="A3554">
        <v>3552</v>
      </c>
      <c r="B3554">
        <v>480.76299999999998</v>
      </c>
      <c r="C3554">
        <v>144.97399899999999</v>
      </c>
      <c r="H3554">
        <v>394.55398600000001</v>
      </c>
      <c r="I3554">
        <v>122.22199999999999</v>
      </c>
    </row>
    <row r="3555" spans="1:9">
      <c r="A3555">
        <v>3553</v>
      </c>
      <c r="B3555">
        <v>480.76299999999998</v>
      </c>
      <c r="C3555">
        <v>144.97399899999999</v>
      </c>
      <c r="H3555">
        <v>394.55398600000001</v>
      </c>
      <c r="I3555">
        <v>122.22199999999999</v>
      </c>
    </row>
    <row r="3556" spans="1:9">
      <c r="A3556">
        <v>3554</v>
      </c>
      <c r="B3556">
        <v>480.76299999999998</v>
      </c>
      <c r="C3556">
        <v>144.97399899999999</v>
      </c>
      <c r="H3556">
        <v>394.55398600000001</v>
      </c>
      <c r="I3556">
        <v>122.22199999999999</v>
      </c>
    </row>
    <row r="3557" spans="1:9">
      <c r="A3557">
        <v>3555</v>
      </c>
      <c r="B3557">
        <v>480.76299999999998</v>
      </c>
      <c r="C3557">
        <v>144.97399899999999</v>
      </c>
      <c r="H3557">
        <v>394.55398600000001</v>
      </c>
      <c r="I3557">
        <v>122.22199999999999</v>
      </c>
    </row>
    <row r="3558" spans="1:9">
      <c r="A3558">
        <v>3556</v>
      </c>
      <c r="B3558">
        <v>480.76299999999998</v>
      </c>
      <c r="C3558">
        <v>144.97399899999999</v>
      </c>
      <c r="H3558">
        <v>394.55398600000001</v>
      </c>
      <c r="I3558">
        <v>122.22199999999999</v>
      </c>
    </row>
    <row r="3559" spans="1:9">
      <c r="A3559">
        <v>3557</v>
      </c>
      <c r="B3559">
        <v>480.76299999999998</v>
      </c>
      <c r="C3559">
        <v>144.97399899999999</v>
      </c>
      <c r="H3559">
        <v>394.55398600000001</v>
      </c>
      <c r="I3559">
        <v>122.22199999999999</v>
      </c>
    </row>
    <row r="3560" spans="1:9">
      <c r="A3560">
        <v>3558</v>
      </c>
      <c r="B3560">
        <v>480.76299999999998</v>
      </c>
      <c r="C3560">
        <v>144.97399899999999</v>
      </c>
      <c r="H3560">
        <v>394.55398600000001</v>
      </c>
      <c r="I3560">
        <v>122.22199999999999</v>
      </c>
    </row>
    <row r="3561" spans="1:9">
      <c r="A3561">
        <v>3559</v>
      </c>
      <c r="D3561">
        <v>581.25299099999995</v>
      </c>
      <c r="E3561">
        <v>124.33899700000001</v>
      </c>
      <c r="H3561">
        <v>394.55398600000001</v>
      </c>
      <c r="I3561">
        <v>122.22199999999999</v>
      </c>
    </row>
    <row r="3562" spans="1:9">
      <c r="A3562">
        <v>3560</v>
      </c>
      <c r="D3562">
        <v>581.25299099999995</v>
      </c>
      <c r="E3562">
        <v>124.33899700000001</v>
      </c>
      <c r="F3562">
        <v>492.39898699999998</v>
      </c>
      <c r="G3562">
        <v>148.67700199999999</v>
      </c>
      <c r="H3562">
        <v>394.55398600000001</v>
      </c>
      <c r="I3562">
        <v>122.22199999999999</v>
      </c>
    </row>
    <row r="3563" spans="1:9">
      <c r="A3563">
        <v>3561</v>
      </c>
      <c r="D3563">
        <v>581.25299099999995</v>
      </c>
      <c r="E3563">
        <v>124.33899700000001</v>
      </c>
      <c r="F3563">
        <v>492.39898699999998</v>
      </c>
      <c r="G3563">
        <v>148.67700199999999</v>
      </c>
    </row>
    <row r="3564" spans="1:9">
      <c r="A3564">
        <v>3562</v>
      </c>
      <c r="D3564">
        <v>581.25299099999995</v>
      </c>
      <c r="E3564">
        <v>124.33899700000001</v>
      </c>
      <c r="F3564">
        <v>492.39898699999998</v>
      </c>
      <c r="G3564">
        <v>148.67700199999999</v>
      </c>
    </row>
    <row r="3565" spans="1:9">
      <c r="A3565">
        <v>3563</v>
      </c>
      <c r="D3565">
        <v>581.25299099999995</v>
      </c>
      <c r="E3565">
        <v>124.33899700000001</v>
      </c>
      <c r="F3565">
        <v>492.39898699999998</v>
      </c>
      <c r="G3565">
        <v>148.67700199999999</v>
      </c>
    </row>
    <row r="3566" spans="1:9">
      <c r="A3566">
        <v>3564</v>
      </c>
      <c r="D3566">
        <v>581.25299099999995</v>
      </c>
      <c r="E3566">
        <v>124.33899700000001</v>
      </c>
      <c r="F3566">
        <v>492.39898699999998</v>
      </c>
      <c r="G3566">
        <v>148.67700199999999</v>
      </c>
    </row>
    <row r="3567" spans="1:9">
      <c r="A3567">
        <v>3565</v>
      </c>
      <c r="D3567">
        <v>581.25299099999995</v>
      </c>
      <c r="E3567">
        <v>124.33899700000001</v>
      </c>
      <c r="F3567">
        <v>492.39898699999998</v>
      </c>
      <c r="G3567">
        <v>148.67700199999999</v>
      </c>
    </row>
    <row r="3568" spans="1:9">
      <c r="A3568">
        <v>3566</v>
      </c>
      <c r="D3568">
        <v>581.25299099999995</v>
      </c>
      <c r="E3568">
        <v>124.33899700000001</v>
      </c>
      <c r="F3568">
        <v>492.39898699999998</v>
      </c>
      <c r="G3568">
        <v>148.67700199999999</v>
      </c>
    </row>
    <row r="3569" spans="1:11">
      <c r="A3569">
        <v>3567</v>
      </c>
      <c r="F3569">
        <v>492.39898699999998</v>
      </c>
      <c r="G3569">
        <v>148.67700199999999</v>
      </c>
    </row>
    <row r="3570" spans="1:11">
      <c r="A3570">
        <v>3568</v>
      </c>
      <c r="F3570">
        <v>492.39898699999998</v>
      </c>
      <c r="G3570">
        <v>148.67700199999999</v>
      </c>
    </row>
    <row r="3571" spans="1:11">
      <c r="A3571">
        <v>3569</v>
      </c>
      <c r="J3571">
        <v>519.90100099999995</v>
      </c>
      <c r="K3571">
        <v>269.841003</v>
      </c>
    </row>
    <row r="3572" spans="1:11">
      <c r="A3572">
        <v>3570</v>
      </c>
    </row>
    <row r="3573" spans="1:11">
      <c r="A3573">
        <v>3571</v>
      </c>
    </row>
    <row r="3574" spans="1:11">
      <c r="A3574">
        <v>3572</v>
      </c>
    </row>
    <row r="3575" spans="1:11">
      <c r="A3575">
        <v>3573</v>
      </c>
    </row>
    <row r="3576" spans="1:11">
      <c r="A3576">
        <v>3574</v>
      </c>
    </row>
    <row r="3577" spans="1:11">
      <c r="A3577">
        <v>3575</v>
      </c>
    </row>
    <row r="3578" spans="1:11">
      <c r="A3578">
        <v>3576</v>
      </c>
    </row>
    <row r="3579" spans="1:11">
      <c r="A3579">
        <v>3577</v>
      </c>
    </row>
    <row r="3580" spans="1:11">
      <c r="A3580">
        <v>3578</v>
      </c>
    </row>
    <row r="3581" spans="1:11">
      <c r="A3581">
        <v>3579</v>
      </c>
    </row>
    <row r="3582" spans="1:11">
      <c r="A3582">
        <v>3580</v>
      </c>
    </row>
    <row r="3583" spans="1:11">
      <c r="A3583">
        <v>3581</v>
      </c>
    </row>
    <row r="3584" spans="1:11">
      <c r="A3584">
        <v>3582</v>
      </c>
    </row>
    <row r="3585" spans="1:1">
      <c r="A3585">
        <v>3583</v>
      </c>
    </row>
    <row r="3586" spans="1:1">
      <c r="A3586">
        <v>3584</v>
      </c>
    </row>
    <row r="3587" spans="1:1">
      <c r="A3587">
        <v>3585</v>
      </c>
    </row>
    <row r="3588" spans="1:1">
      <c r="A3588">
        <v>3586</v>
      </c>
    </row>
    <row r="3589" spans="1:1">
      <c r="A3589">
        <v>3587</v>
      </c>
    </row>
    <row r="3590" spans="1:1">
      <c r="A3590">
        <v>3588</v>
      </c>
    </row>
    <row r="3591" spans="1:1">
      <c r="A3591">
        <v>3589</v>
      </c>
    </row>
    <row r="3592" spans="1:1">
      <c r="A3592">
        <v>3590</v>
      </c>
    </row>
    <row r="3593" spans="1:1">
      <c r="A3593">
        <v>3591</v>
      </c>
    </row>
    <row r="3594" spans="1:1">
      <c r="A3594">
        <v>3592</v>
      </c>
    </row>
    <row r="3595" spans="1:1">
      <c r="A3595">
        <v>3593</v>
      </c>
    </row>
    <row r="3596" spans="1:1">
      <c r="A3596">
        <v>3594</v>
      </c>
    </row>
    <row r="3597" spans="1:1">
      <c r="A3597">
        <v>3595</v>
      </c>
    </row>
    <row r="3598" spans="1:1">
      <c r="A3598">
        <v>3596</v>
      </c>
    </row>
    <row r="3599" spans="1:1">
      <c r="A3599">
        <v>3597</v>
      </c>
    </row>
    <row r="3600" spans="1:1">
      <c r="A3600">
        <v>3598</v>
      </c>
    </row>
    <row r="3601" spans="1:1">
      <c r="A3601">
        <v>3599</v>
      </c>
    </row>
    <row r="3602" spans="1:1">
      <c r="A3602">
        <v>3600</v>
      </c>
    </row>
    <row r="3603" spans="1:1">
      <c r="A3603">
        <v>3601</v>
      </c>
    </row>
    <row r="3604" spans="1:1">
      <c r="A3604">
        <v>3602</v>
      </c>
    </row>
    <row r="3605" spans="1:1">
      <c r="A3605">
        <v>3603</v>
      </c>
    </row>
    <row r="3606" spans="1:1">
      <c r="A3606">
        <v>3604</v>
      </c>
    </row>
    <row r="3607" spans="1:1">
      <c r="A3607">
        <v>3605</v>
      </c>
    </row>
    <row r="3608" spans="1:1">
      <c r="A3608">
        <v>3606</v>
      </c>
    </row>
    <row r="3609" spans="1:1">
      <c r="A3609">
        <v>3607</v>
      </c>
    </row>
    <row r="3610" spans="1:1">
      <c r="A3610">
        <v>3608</v>
      </c>
    </row>
    <row r="3611" spans="1:1">
      <c r="A3611">
        <v>3609</v>
      </c>
    </row>
    <row r="3612" spans="1:1">
      <c r="A3612">
        <v>3610</v>
      </c>
    </row>
    <row r="3613" spans="1:1">
      <c r="A3613">
        <v>3611</v>
      </c>
    </row>
    <row r="3614" spans="1:1">
      <c r="A3614">
        <v>3612</v>
      </c>
    </row>
    <row r="3615" spans="1:1">
      <c r="A3615">
        <v>3613</v>
      </c>
    </row>
    <row r="3616" spans="1:1">
      <c r="A3616">
        <v>3614</v>
      </c>
    </row>
    <row r="3617" spans="1:1">
      <c r="A3617">
        <v>3615</v>
      </c>
    </row>
    <row r="3618" spans="1:1">
      <c r="A3618">
        <v>3616</v>
      </c>
    </row>
    <row r="3619" spans="1:1">
      <c r="A3619">
        <v>3617</v>
      </c>
    </row>
    <row r="3620" spans="1:1">
      <c r="A3620">
        <v>3618</v>
      </c>
    </row>
    <row r="3621" spans="1:1">
      <c r="A3621">
        <v>3619</v>
      </c>
    </row>
    <row r="3622" spans="1:1">
      <c r="A3622">
        <v>3620</v>
      </c>
    </row>
    <row r="3623" spans="1:1">
      <c r="A3623">
        <v>3621</v>
      </c>
    </row>
    <row r="3624" spans="1:1">
      <c r="A3624">
        <v>3622</v>
      </c>
    </row>
    <row r="3625" spans="1:1">
      <c r="A3625">
        <v>3623</v>
      </c>
    </row>
    <row r="3626" spans="1:1">
      <c r="A3626">
        <v>3624</v>
      </c>
    </row>
    <row r="3627" spans="1:1">
      <c r="A3627">
        <v>3625</v>
      </c>
    </row>
    <row r="3628" spans="1:1">
      <c r="A3628">
        <v>3626</v>
      </c>
    </row>
    <row r="3629" spans="1:1">
      <c r="A3629">
        <v>3627</v>
      </c>
    </row>
    <row r="3630" spans="1:1">
      <c r="A3630">
        <v>3628</v>
      </c>
    </row>
    <row r="3631" spans="1:1">
      <c r="A3631">
        <v>3629</v>
      </c>
    </row>
    <row r="3632" spans="1:1">
      <c r="A3632">
        <v>3630</v>
      </c>
    </row>
    <row r="3633" spans="1:1">
      <c r="A3633">
        <v>3631</v>
      </c>
    </row>
    <row r="3634" spans="1:1">
      <c r="A3634">
        <v>3632</v>
      </c>
    </row>
    <row r="3635" spans="1:1">
      <c r="A3635">
        <v>3633</v>
      </c>
    </row>
    <row r="3636" spans="1:1">
      <c r="A3636">
        <v>3634</v>
      </c>
    </row>
    <row r="3637" spans="1:1">
      <c r="A3637">
        <v>3635</v>
      </c>
    </row>
    <row r="3638" spans="1:1">
      <c r="A3638">
        <v>3636</v>
      </c>
    </row>
    <row r="3639" spans="1:1">
      <c r="A3639">
        <v>3637</v>
      </c>
    </row>
    <row r="3640" spans="1:1">
      <c r="A3640">
        <v>3638</v>
      </c>
    </row>
    <row r="3641" spans="1:1">
      <c r="A3641">
        <v>3639</v>
      </c>
    </row>
    <row r="3642" spans="1:1">
      <c r="A3642">
        <v>3640</v>
      </c>
    </row>
    <row r="3643" spans="1:1">
      <c r="A3643">
        <v>3641</v>
      </c>
    </row>
    <row r="3644" spans="1:1">
      <c r="A3644">
        <v>3642</v>
      </c>
    </row>
    <row r="3645" spans="1:1">
      <c r="A3645">
        <v>3643</v>
      </c>
    </row>
    <row r="3646" spans="1:1">
      <c r="A3646">
        <v>3644</v>
      </c>
    </row>
    <row r="3647" spans="1:1">
      <c r="A3647">
        <v>3645</v>
      </c>
    </row>
    <row r="3648" spans="1:1">
      <c r="A3648">
        <v>3646</v>
      </c>
    </row>
    <row r="3649" spans="1:1">
      <c r="A3649">
        <v>3647</v>
      </c>
    </row>
    <row r="3650" spans="1:1">
      <c r="A3650">
        <v>3648</v>
      </c>
    </row>
    <row r="3651" spans="1:1">
      <c r="A3651">
        <v>3649</v>
      </c>
    </row>
    <row r="3652" spans="1:1">
      <c r="A3652">
        <v>3650</v>
      </c>
    </row>
    <row r="3653" spans="1:1">
      <c r="A3653">
        <v>3651</v>
      </c>
    </row>
    <row r="3654" spans="1:1">
      <c r="A3654">
        <v>3652</v>
      </c>
    </row>
    <row r="3655" spans="1:1">
      <c r="A3655">
        <v>3653</v>
      </c>
    </row>
    <row r="3656" spans="1:1">
      <c r="A3656">
        <v>3654</v>
      </c>
    </row>
    <row r="3657" spans="1:1">
      <c r="A3657">
        <v>3655</v>
      </c>
    </row>
    <row r="3658" spans="1:1">
      <c r="A3658">
        <v>3656</v>
      </c>
    </row>
    <row r="3659" spans="1:1">
      <c r="A3659">
        <v>3657</v>
      </c>
    </row>
    <row r="3660" spans="1:1">
      <c r="A3660">
        <v>3658</v>
      </c>
    </row>
    <row r="3661" spans="1:1">
      <c r="A3661">
        <v>3659</v>
      </c>
    </row>
    <row r="3662" spans="1:1">
      <c r="A3662">
        <v>3660</v>
      </c>
    </row>
    <row r="3663" spans="1:1">
      <c r="A3663">
        <v>3661</v>
      </c>
    </row>
    <row r="3664" spans="1:1">
      <c r="A3664">
        <v>3662</v>
      </c>
    </row>
    <row r="3665" spans="1:1">
      <c r="A3665">
        <v>3663</v>
      </c>
    </row>
    <row r="3666" spans="1:1">
      <c r="A3666">
        <v>3664</v>
      </c>
    </row>
    <row r="3667" spans="1:1">
      <c r="A3667">
        <v>3665</v>
      </c>
    </row>
    <row r="3668" spans="1:1">
      <c r="A3668">
        <v>3666</v>
      </c>
    </row>
    <row r="3669" spans="1:1">
      <c r="A3669">
        <v>3667</v>
      </c>
    </row>
    <row r="3670" spans="1:1">
      <c r="A3670">
        <v>3668</v>
      </c>
    </row>
    <row r="3671" spans="1:1">
      <c r="A3671">
        <v>3669</v>
      </c>
    </row>
    <row r="3672" spans="1:1">
      <c r="A3672">
        <v>3670</v>
      </c>
    </row>
    <row r="3673" spans="1:1">
      <c r="A3673">
        <v>3671</v>
      </c>
    </row>
    <row r="3674" spans="1:1">
      <c r="A3674">
        <v>3672</v>
      </c>
    </row>
    <row r="3675" spans="1:1">
      <c r="A3675">
        <v>3673</v>
      </c>
    </row>
    <row r="3676" spans="1:1">
      <c r="A3676">
        <v>3674</v>
      </c>
    </row>
    <row r="3677" spans="1:1">
      <c r="A3677">
        <v>3675</v>
      </c>
    </row>
    <row r="3678" spans="1:1">
      <c r="A3678">
        <v>3676</v>
      </c>
    </row>
    <row r="3679" spans="1:1">
      <c r="A3679">
        <v>3677</v>
      </c>
    </row>
    <row r="3680" spans="1:1">
      <c r="A3680">
        <v>3678</v>
      </c>
    </row>
    <row r="3681" spans="1:1">
      <c r="A3681">
        <v>3679</v>
      </c>
    </row>
    <row r="3682" spans="1:1">
      <c r="A3682">
        <v>3680</v>
      </c>
    </row>
    <row r="3683" spans="1:1">
      <c r="A3683">
        <v>3681</v>
      </c>
    </row>
    <row r="3684" spans="1:1">
      <c r="A3684">
        <v>3682</v>
      </c>
    </row>
    <row r="3685" spans="1:1">
      <c r="A3685">
        <v>3683</v>
      </c>
    </row>
    <row r="3686" spans="1:1">
      <c r="A3686">
        <v>3684</v>
      </c>
    </row>
    <row r="3687" spans="1:1">
      <c r="A3687">
        <v>3685</v>
      </c>
    </row>
    <row r="3688" spans="1:1">
      <c r="A3688">
        <v>3686</v>
      </c>
    </row>
    <row r="3689" spans="1:1">
      <c r="A3689">
        <v>3687</v>
      </c>
    </row>
    <row r="3690" spans="1:1">
      <c r="A3690">
        <v>3688</v>
      </c>
    </row>
    <row r="3691" spans="1:1">
      <c r="A3691">
        <v>3689</v>
      </c>
    </row>
    <row r="3692" spans="1:1">
      <c r="A3692">
        <v>3690</v>
      </c>
    </row>
    <row r="3693" spans="1:1">
      <c r="A3693">
        <v>3691</v>
      </c>
    </row>
    <row r="3694" spans="1:1">
      <c r="A3694">
        <v>3692</v>
      </c>
    </row>
    <row r="3695" spans="1:1">
      <c r="A3695">
        <v>3693</v>
      </c>
    </row>
    <row r="3696" spans="1:1">
      <c r="A3696">
        <v>3694</v>
      </c>
    </row>
    <row r="3697" spans="1:1">
      <c r="A3697">
        <v>3695</v>
      </c>
    </row>
    <row r="3698" spans="1:1">
      <c r="A3698">
        <v>3696</v>
      </c>
    </row>
    <row r="3699" spans="1:1">
      <c r="A3699">
        <v>3697</v>
      </c>
    </row>
    <row r="3700" spans="1:1">
      <c r="A3700">
        <v>3698</v>
      </c>
    </row>
    <row r="3701" spans="1:1">
      <c r="A3701">
        <v>3699</v>
      </c>
    </row>
    <row r="3702" spans="1:1">
      <c r="A3702">
        <v>3700</v>
      </c>
    </row>
    <row r="3703" spans="1:1">
      <c r="A3703">
        <v>3701</v>
      </c>
    </row>
    <row r="3704" spans="1:1">
      <c r="A3704">
        <v>3702</v>
      </c>
    </row>
    <row r="3705" spans="1:1">
      <c r="A3705">
        <v>3703</v>
      </c>
    </row>
    <row r="3706" spans="1:1">
      <c r="A3706">
        <v>3704</v>
      </c>
    </row>
    <row r="3707" spans="1:1">
      <c r="A3707">
        <v>3705</v>
      </c>
    </row>
    <row r="3708" spans="1:1">
      <c r="A3708">
        <v>3706</v>
      </c>
    </row>
    <row r="3709" spans="1:1">
      <c r="A3709">
        <v>3707</v>
      </c>
    </row>
    <row r="3710" spans="1:1">
      <c r="A3710">
        <v>3708</v>
      </c>
    </row>
    <row r="3711" spans="1:1">
      <c r="A3711">
        <v>3709</v>
      </c>
    </row>
    <row r="3712" spans="1:1">
      <c r="A3712">
        <v>3710</v>
      </c>
    </row>
    <row r="3713" spans="1:1">
      <c r="A3713">
        <v>3711</v>
      </c>
    </row>
    <row r="3714" spans="1:1">
      <c r="A3714">
        <v>3712</v>
      </c>
    </row>
    <row r="3715" spans="1:1">
      <c r="A3715">
        <v>3713</v>
      </c>
    </row>
    <row r="3716" spans="1:1">
      <c r="A3716">
        <v>3714</v>
      </c>
    </row>
    <row r="3717" spans="1:1">
      <c r="A3717">
        <v>3715</v>
      </c>
    </row>
    <row r="3718" spans="1:1">
      <c r="A3718">
        <v>3716</v>
      </c>
    </row>
    <row r="3719" spans="1:1">
      <c r="A3719">
        <v>3717</v>
      </c>
    </row>
    <row r="3720" spans="1:1">
      <c r="A3720">
        <v>3718</v>
      </c>
    </row>
    <row r="3721" spans="1:1">
      <c r="A3721">
        <v>3719</v>
      </c>
    </row>
    <row r="3722" spans="1:1">
      <c r="A3722">
        <v>3720</v>
      </c>
    </row>
    <row r="3723" spans="1:1">
      <c r="A3723">
        <v>3721</v>
      </c>
    </row>
    <row r="3724" spans="1:1">
      <c r="A3724">
        <v>3722</v>
      </c>
    </row>
    <row r="3725" spans="1:1">
      <c r="A3725">
        <v>3723</v>
      </c>
    </row>
    <row r="3726" spans="1:1">
      <c r="A3726">
        <v>3724</v>
      </c>
    </row>
    <row r="3727" spans="1:1">
      <c r="A3727">
        <v>3725</v>
      </c>
    </row>
    <row r="3728" spans="1:1">
      <c r="A3728">
        <v>3726</v>
      </c>
    </row>
    <row r="3729" spans="1:1">
      <c r="A3729">
        <v>3727</v>
      </c>
    </row>
    <row r="3730" spans="1:1">
      <c r="A3730">
        <v>3728</v>
      </c>
    </row>
    <row r="3731" spans="1:1">
      <c r="A3731">
        <v>3729</v>
      </c>
    </row>
    <row r="3732" spans="1:1">
      <c r="A3732">
        <v>3730</v>
      </c>
    </row>
    <row r="3733" spans="1:1">
      <c r="A3733">
        <v>3731</v>
      </c>
    </row>
    <row r="3734" spans="1:1">
      <c r="A3734">
        <v>3732</v>
      </c>
    </row>
    <row r="3735" spans="1:1">
      <c r="A3735">
        <v>3733</v>
      </c>
    </row>
    <row r="3736" spans="1:1">
      <c r="A3736">
        <v>3734</v>
      </c>
    </row>
    <row r="3737" spans="1:1">
      <c r="A3737">
        <v>3735</v>
      </c>
    </row>
    <row r="3738" spans="1:1">
      <c r="A3738">
        <v>3736</v>
      </c>
    </row>
    <row r="3739" spans="1:1">
      <c r="A3739">
        <v>3737</v>
      </c>
    </row>
    <row r="3740" spans="1:1">
      <c r="A3740">
        <v>3738</v>
      </c>
    </row>
    <row r="3741" spans="1:1">
      <c r="A3741">
        <v>3739</v>
      </c>
    </row>
    <row r="3742" spans="1:1">
      <c r="A3742">
        <v>3740</v>
      </c>
    </row>
    <row r="3743" spans="1:1">
      <c r="A3743">
        <v>3741</v>
      </c>
    </row>
    <row r="3744" spans="1:1">
      <c r="A3744">
        <v>3742</v>
      </c>
    </row>
    <row r="3745" spans="1:1">
      <c r="A3745">
        <v>3743</v>
      </c>
    </row>
    <row r="3746" spans="1:1">
      <c r="A3746">
        <v>3744</v>
      </c>
    </row>
    <row r="3747" spans="1:1">
      <c r="A3747">
        <v>3745</v>
      </c>
    </row>
    <row r="3748" spans="1:1">
      <c r="A3748">
        <v>3746</v>
      </c>
    </row>
    <row r="3749" spans="1:1">
      <c r="A3749">
        <v>3747</v>
      </c>
    </row>
    <row r="3750" spans="1:1">
      <c r="A3750">
        <v>3748</v>
      </c>
    </row>
    <row r="3751" spans="1:1">
      <c r="A3751">
        <v>3749</v>
      </c>
    </row>
    <row r="3752" spans="1:1">
      <c r="A3752">
        <v>3750</v>
      </c>
    </row>
    <row r="3753" spans="1:1">
      <c r="A3753">
        <v>3751</v>
      </c>
    </row>
    <row r="3754" spans="1:1">
      <c r="A3754">
        <v>3752</v>
      </c>
    </row>
    <row r="3755" spans="1:1">
      <c r="A3755">
        <v>3753</v>
      </c>
    </row>
    <row r="3756" spans="1:1">
      <c r="A3756">
        <v>3754</v>
      </c>
    </row>
    <row r="3757" spans="1:1">
      <c r="A3757">
        <v>3755</v>
      </c>
    </row>
    <row r="3758" spans="1:1">
      <c r="A3758">
        <v>3756</v>
      </c>
    </row>
    <row r="3759" spans="1:1">
      <c r="A3759">
        <v>3757</v>
      </c>
    </row>
    <row r="3760" spans="1:1">
      <c r="A3760">
        <v>3758</v>
      </c>
    </row>
    <row r="3761" spans="1:1">
      <c r="A3761">
        <v>3759</v>
      </c>
    </row>
    <row r="3762" spans="1:1">
      <c r="A3762">
        <v>3760</v>
      </c>
    </row>
    <row r="3763" spans="1:1">
      <c r="A3763">
        <v>3761</v>
      </c>
    </row>
    <row r="3764" spans="1:1">
      <c r="A3764">
        <v>3762</v>
      </c>
    </row>
    <row r="3765" spans="1:1">
      <c r="A3765">
        <v>3763</v>
      </c>
    </row>
    <row r="3766" spans="1:1">
      <c r="A3766">
        <v>3764</v>
      </c>
    </row>
    <row r="3767" spans="1:1">
      <c r="A3767">
        <v>3765</v>
      </c>
    </row>
    <row r="3768" spans="1:1">
      <c r="A3768">
        <v>3766</v>
      </c>
    </row>
    <row r="3769" spans="1:1">
      <c r="A3769">
        <v>3767</v>
      </c>
    </row>
    <row r="3770" spans="1:1">
      <c r="A3770">
        <v>3768</v>
      </c>
    </row>
    <row r="3771" spans="1:1">
      <c r="A3771">
        <v>3769</v>
      </c>
    </row>
    <row r="3772" spans="1:1">
      <c r="A3772">
        <v>3770</v>
      </c>
    </row>
    <row r="3773" spans="1:1">
      <c r="A3773">
        <v>3771</v>
      </c>
    </row>
    <row r="3774" spans="1:1">
      <c r="A3774">
        <v>3772</v>
      </c>
    </row>
    <row r="3775" spans="1:1">
      <c r="A3775">
        <v>3773</v>
      </c>
    </row>
    <row r="3776" spans="1:1">
      <c r="A3776">
        <v>3774</v>
      </c>
    </row>
    <row r="3777" spans="1:1">
      <c r="A3777">
        <v>3775</v>
      </c>
    </row>
    <row r="3778" spans="1:1">
      <c r="A3778">
        <v>3776</v>
      </c>
    </row>
    <row r="3779" spans="1:1">
      <c r="A3779">
        <v>3777</v>
      </c>
    </row>
    <row r="3780" spans="1:1">
      <c r="A3780">
        <v>3778</v>
      </c>
    </row>
    <row r="3781" spans="1:1">
      <c r="A3781">
        <v>3779</v>
      </c>
    </row>
    <row r="3782" spans="1:1">
      <c r="A3782">
        <v>3780</v>
      </c>
    </row>
    <row r="3783" spans="1:1">
      <c r="A3783">
        <v>3781</v>
      </c>
    </row>
    <row r="3784" spans="1:1">
      <c r="A3784">
        <v>3782</v>
      </c>
    </row>
    <row r="3785" spans="1:1">
      <c r="A3785">
        <v>3783</v>
      </c>
    </row>
    <row r="3786" spans="1:1">
      <c r="A3786">
        <v>3784</v>
      </c>
    </row>
    <row r="3787" spans="1:1">
      <c r="A3787">
        <v>3785</v>
      </c>
    </row>
    <row r="3788" spans="1:1">
      <c r="A3788">
        <v>3786</v>
      </c>
    </row>
    <row r="3789" spans="1:1">
      <c r="A3789">
        <v>3787</v>
      </c>
    </row>
    <row r="3790" spans="1:1">
      <c r="A3790">
        <v>3788</v>
      </c>
    </row>
    <row r="3791" spans="1:1">
      <c r="A3791">
        <v>3789</v>
      </c>
    </row>
    <row r="3792" spans="1:1">
      <c r="A3792">
        <v>3790</v>
      </c>
    </row>
    <row r="3793" spans="1:1">
      <c r="A3793">
        <v>3791</v>
      </c>
    </row>
    <row r="3794" spans="1:1">
      <c r="A3794">
        <v>3792</v>
      </c>
    </row>
    <row r="3795" spans="1:1">
      <c r="A3795">
        <v>3793</v>
      </c>
    </row>
    <row r="3796" spans="1:1">
      <c r="A3796">
        <v>3794</v>
      </c>
    </row>
    <row r="3797" spans="1:1">
      <c r="A3797">
        <v>3795</v>
      </c>
    </row>
    <row r="3798" spans="1:1">
      <c r="A3798">
        <v>3796</v>
      </c>
    </row>
    <row r="3799" spans="1:1">
      <c r="A3799">
        <v>3797</v>
      </c>
    </row>
    <row r="3800" spans="1:1">
      <c r="A3800">
        <v>3798</v>
      </c>
    </row>
    <row r="3801" spans="1:1">
      <c r="A3801">
        <v>3799</v>
      </c>
    </row>
    <row r="3802" spans="1:1">
      <c r="A3802">
        <v>3800</v>
      </c>
    </row>
    <row r="3803" spans="1:1">
      <c r="A3803">
        <v>3801</v>
      </c>
    </row>
    <row r="3804" spans="1:1">
      <c r="A3804">
        <v>3802</v>
      </c>
    </row>
    <row r="3805" spans="1:1">
      <c r="A3805">
        <v>3803</v>
      </c>
    </row>
    <row r="3806" spans="1:1">
      <c r="A3806">
        <v>3804</v>
      </c>
    </row>
    <row r="3807" spans="1:1">
      <c r="A3807">
        <v>3805</v>
      </c>
    </row>
    <row r="3808" spans="1:1">
      <c r="A3808">
        <v>3806</v>
      </c>
    </row>
    <row r="3809" spans="1:1">
      <c r="A3809">
        <v>3807</v>
      </c>
    </row>
    <row r="3810" spans="1:1">
      <c r="A3810">
        <v>3808</v>
      </c>
    </row>
    <row r="3811" spans="1:1">
      <c r="A3811">
        <v>3809</v>
      </c>
    </row>
    <row r="3812" spans="1:1">
      <c r="A3812">
        <v>3810</v>
      </c>
    </row>
    <row r="3813" spans="1:1">
      <c r="A3813">
        <v>3811</v>
      </c>
    </row>
    <row r="3814" spans="1:1">
      <c r="A3814">
        <v>3812</v>
      </c>
    </row>
    <row r="3815" spans="1:1">
      <c r="A3815">
        <v>3813</v>
      </c>
    </row>
    <row r="3816" spans="1:1">
      <c r="A3816">
        <v>3814</v>
      </c>
    </row>
    <row r="3817" spans="1:1">
      <c r="A3817">
        <v>3815</v>
      </c>
    </row>
    <row r="3818" spans="1:1">
      <c r="A3818">
        <v>3816</v>
      </c>
    </row>
    <row r="3819" spans="1:1">
      <c r="A3819">
        <v>3817</v>
      </c>
    </row>
    <row r="3820" spans="1:1">
      <c r="A3820">
        <v>3818</v>
      </c>
    </row>
    <row r="3821" spans="1:1">
      <c r="A3821">
        <v>3819</v>
      </c>
    </row>
    <row r="3822" spans="1:1">
      <c r="A3822">
        <v>3820</v>
      </c>
    </row>
    <row r="3823" spans="1:1">
      <c r="A3823">
        <v>3821</v>
      </c>
    </row>
    <row r="3824" spans="1:1">
      <c r="A3824">
        <v>3822</v>
      </c>
    </row>
    <row r="3825" spans="1:1">
      <c r="A3825">
        <v>3823</v>
      </c>
    </row>
    <row r="3826" spans="1:1">
      <c r="A3826">
        <v>3824</v>
      </c>
    </row>
    <row r="3827" spans="1:1">
      <c r="A3827">
        <v>3825</v>
      </c>
    </row>
    <row r="3828" spans="1:1">
      <c r="A3828">
        <v>3826</v>
      </c>
    </row>
    <row r="3829" spans="1:1">
      <c r="A3829">
        <v>3827</v>
      </c>
    </row>
    <row r="3830" spans="1:1">
      <c r="A3830">
        <v>3828</v>
      </c>
    </row>
    <row r="3831" spans="1:1">
      <c r="A3831">
        <v>3829</v>
      </c>
    </row>
    <row r="3832" spans="1:1">
      <c r="A3832">
        <v>3830</v>
      </c>
    </row>
    <row r="3833" spans="1:1">
      <c r="A3833">
        <v>3831</v>
      </c>
    </row>
    <row r="3834" spans="1:1">
      <c r="A3834">
        <v>3832</v>
      </c>
    </row>
    <row r="3835" spans="1:1">
      <c r="A3835">
        <v>3833</v>
      </c>
    </row>
    <row r="3836" spans="1:1">
      <c r="A3836">
        <v>3834</v>
      </c>
    </row>
    <row r="3837" spans="1:1">
      <c r="A3837">
        <v>3835</v>
      </c>
    </row>
    <row r="3838" spans="1:1">
      <c r="A3838">
        <v>3836</v>
      </c>
    </row>
    <row r="3839" spans="1:1">
      <c r="A3839">
        <v>3837</v>
      </c>
    </row>
    <row r="3840" spans="1:1">
      <c r="A3840">
        <v>3838</v>
      </c>
    </row>
    <row r="3841" spans="1:1">
      <c r="A3841">
        <v>3839</v>
      </c>
    </row>
    <row r="3842" spans="1:1">
      <c r="A3842">
        <v>3840</v>
      </c>
    </row>
    <row r="3843" spans="1:1">
      <c r="A3843">
        <v>3841</v>
      </c>
    </row>
    <row r="3844" spans="1:1">
      <c r="A3844">
        <v>3842</v>
      </c>
    </row>
    <row r="3845" spans="1:1">
      <c r="A3845">
        <v>3843</v>
      </c>
    </row>
    <row r="3846" spans="1:1">
      <c r="A3846">
        <v>3844</v>
      </c>
    </row>
    <row r="3847" spans="1:1">
      <c r="A3847">
        <v>3845</v>
      </c>
    </row>
    <row r="3848" spans="1:1">
      <c r="A3848">
        <v>3846</v>
      </c>
    </row>
    <row r="3849" spans="1:1">
      <c r="A3849">
        <v>3847</v>
      </c>
    </row>
    <row r="3850" spans="1:1">
      <c r="A3850">
        <v>3848</v>
      </c>
    </row>
    <row r="3851" spans="1:1">
      <c r="A3851">
        <v>3849</v>
      </c>
    </row>
    <row r="3852" spans="1:1">
      <c r="A3852">
        <v>3850</v>
      </c>
    </row>
    <row r="3853" spans="1:1">
      <c r="A3853">
        <v>3851</v>
      </c>
    </row>
    <row r="3854" spans="1:1">
      <c r="A3854">
        <v>3852</v>
      </c>
    </row>
    <row r="3855" spans="1:1">
      <c r="A3855">
        <v>3853</v>
      </c>
    </row>
    <row r="3856" spans="1:1">
      <c r="A3856">
        <v>3854</v>
      </c>
    </row>
    <row r="3857" spans="1:1">
      <c r="A3857">
        <v>3855</v>
      </c>
    </row>
    <row r="3858" spans="1:1">
      <c r="A3858">
        <v>3856</v>
      </c>
    </row>
    <row r="3859" spans="1:1">
      <c r="A3859">
        <v>3857</v>
      </c>
    </row>
    <row r="3860" spans="1:1">
      <c r="A3860">
        <v>3858</v>
      </c>
    </row>
    <row r="3861" spans="1:1">
      <c r="A3861">
        <v>3859</v>
      </c>
    </row>
    <row r="3862" spans="1:1">
      <c r="A3862">
        <v>3860</v>
      </c>
    </row>
    <row r="3863" spans="1:1">
      <c r="A3863">
        <v>3861</v>
      </c>
    </row>
    <row r="3864" spans="1:1">
      <c r="A3864">
        <v>3862</v>
      </c>
    </row>
    <row r="3865" spans="1:1">
      <c r="A3865">
        <v>3863</v>
      </c>
    </row>
    <row r="3866" spans="1:1">
      <c r="A3866">
        <v>3864</v>
      </c>
    </row>
    <row r="3867" spans="1:1">
      <c r="A3867">
        <v>3865</v>
      </c>
    </row>
    <row r="3868" spans="1:1">
      <c r="A3868">
        <v>3866</v>
      </c>
    </row>
    <row r="3869" spans="1:1">
      <c r="A3869">
        <v>3867</v>
      </c>
    </row>
    <row r="3870" spans="1:1">
      <c r="A3870">
        <v>3868</v>
      </c>
    </row>
    <row r="3871" spans="1:1">
      <c r="A3871">
        <v>3869</v>
      </c>
    </row>
    <row r="3872" spans="1:1">
      <c r="A3872">
        <v>3870</v>
      </c>
    </row>
    <row r="3873" spans="1:1">
      <c r="A3873">
        <v>3871</v>
      </c>
    </row>
    <row r="3874" spans="1:1">
      <c r="A3874">
        <v>3872</v>
      </c>
    </row>
    <row r="3875" spans="1:1">
      <c r="A3875">
        <v>3873</v>
      </c>
    </row>
    <row r="3876" spans="1:1">
      <c r="A3876">
        <v>3874</v>
      </c>
    </row>
    <row r="3877" spans="1:1">
      <c r="A3877">
        <v>3875</v>
      </c>
    </row>
    <row r="3878" spans="1:1">
      <c r="A3878">
        <v>3876</v>
      </c>
    </row>
    <row r="3879" spans="1:1">
      <c r="A3879">
        <v>3877</v>
      </c>
    </row>
    <row r="3880" spans="1:1">
      <c r="A3880">
        <v>3878</v>
      </c>
    </row>
    <row r="3881" spans="1:1">
      <c r="A3881">
        <v>3879</v>
      </c>
    </row>
    <row r="3882" spans="1:1">
      <c r="A3882">
        <v>3880</v>
      </c>
    </row>
    <row r="3883" spans="1:1">
      <c r="A3883">
        <v>3881</v>
      </c>
    </row>
    <row r="3884" spans="1:1">
      <c r="A3884">
        <v>3882</v>
      </c>
    </row>
    <row r="3885" spans="1:1">
      <c r="A3885">
        <v>3883</v>
      </c>
    </row>
    <row r="3886" spans="1:1">
      <c r="A3886">
        <v>3884</v>
      </c>
    </row>
    <row r="3887" spans="1:1">
      <c r="A3887">
        <v>3885</v>
      </c>
    </row>
    <row r="3888" spans="1:1">
      <c r="A3888">
        <v>3886</v>
      </c>
    </row>
    <row r="3889" spans="1:1">
      <c r="A3889">
        <v>3887</v>
      </c>
    </row>
    <row r="3890" spans="1:1">
      <c r="A3890">
        <v>3888</v>
      </c>
    </row>
    <row r="3891" spans="1:1">
      <c r="A3891">
        <v>3889</v>
      </c>
    </row>
    <row r="3892" spans="1:1">
      <c r="A3892">
        <v>3890</v>
      </c>
    </row>
    <row r="3893" spans="1:1">
      <c r="A3893">
        <v>3891</v>
      </c>
    </row>
    <row r="3894" spans="1:1">
      <c r="A3894">
        <v>3892</v>
      </c>
    </row>
    <row r="3895" spans="1:1">
      <c r="A3895">
        <v>3893</v>
      </c>
    </row>
    <row r="3896" spans="1:1">
      <c r="A3896">
        <v>3894</v>
      </c>
    </row>
    <row r="3897" spans="1:1">
      <c r="A3897">
        <v>3895</v>
      </c>
    </row>
    <row r="3898" spans="1:1">
      <c r="A3898">
        <v>3896</v>
      </c>
    </row>
    <row r="3899" spans="1:1">
      <c r="A3899">
        <v>3897</v>
      </c>
    </row>
    <row r="3900" spans="1:1">
      <c r="A3900">
        <v>3898</v>
      </c>
    </row>
    <row r="3901" spans="1:1">
      <c r="A3901">
        <v>3899</v>
      </c>
    </row>
    <row r="3902" spans="1:1">
      <c r="A3902">
        <v>3900</v>
      </c>
    </row>
    <row r="3903" spans="1:1">
      <c r="A3903">
        <v>3901</v>
      </c>
    </row>
    <row r="3904" spans="1:1">
      <c r="A3904">
        <v>3902</v>
      </c>
    </row>
    <row r="3905" spans="1:1">
      <c r="A3905">
        <v>3903</v>
      </c>
    </row>
    <row r="3906" spans="1:1">
      <c r="A3906">
        <v>3904</v>
      </c>
    </row>
    <row r="3907" spans="1:1">
      <c r="A3907">
        <v>3905</v>
      </c>
    </row>
    <row r="3908" spans="1:1">
      <c r="A3908">
        <v>3906</v>
      </c>
    </row>
    <row r="3909" spans="1:1">
      <c r="A3909">
        <v>3907</v>
      </c>
    </row>
    <row r="3910" spans="1:1">
      <c r="A3910">
        <v>3908</v>
      </c>
    </row>
    <row r="3911" spans="1:1">
      <c r="A3911">
        <v>3909</v>
      </c>
    </row>
    <row r="3912" spans="1:1">
      <c r="A3912">
        <v>3910</v>
      </c>
    </row>
    <row r="3913" spans="1:1">
      <c r="A3913">
        <v>3911</v>
      </c>
    </row>
    <row r="3914" spans="1:1">
      <c r="A3914">
        <v>3912</v>
      </c>
    </row>
    <row r="3915" spans="1:1">
      <c r="A3915">
        <v>3913</v>
      </c>
    </row>
    <row r="3916" spans="1:1">
      <c r="A3916">
        <v>3914</v>
      </c>
    </row>
    <row r="3917" spans="1:1">
      <c r="A3917">
        <v>3915</v>
      </c>
    </row>
    <row r="3918" spans="1:1">
      <c r="A3918">
        <v>3916</v>
      </c>
    </row>
    <row r="3919" spans="1:1">
      <c r="A3919">
        <v>3917</v>
      </c>
    </row>
    <row r="3920" spans="1:1">
      <c r="A3920">
        <v>3918</v>
      </c>
    </row>
    <row r="3921" spans="1:1">
      <c r="A3921">
        <v>3919</v>
      </c>
    </row>
    <row r="3922" spans="1:1">
      <c r="A3922">
        <v>3920</v>
      </c>
    </row>
    <row r="3923" spans="1:1">
      <c r="A3923">
        <v>3921</v>
      </c>
    </row>
    <row r="3924" spans="1:1">
      <c r="A3924">
        <v>3922</v>
      </c>
    </row>
    <row r="3925" spans="1:1">
      <c r="A3925">
        <v>3923</v>
      </c>
    </row>
    <row r="3926" spans="1:1">
      <c r="A3926">
        <v>3924</v>
      </c>
    </row>
    <row r="3927" spans="1:1">
      <c r="A3927">
        <v>3925</v>
      </c>
    </row>
    <row r="3928" spans="1:1">
      <c r="A3928">
        <v>3926</v>
      </c>
    </row>
    <row r="3929" spans="1:1">
      <c r="A3929">
        <v>3927</v>
      </c>
    </row>
    <row r="3930" spans="1:1">
      <c r="A3930">
        <v>3928</v>
      </c>
    </row>
    <row r="3931" spans="1:1">
      <c r="A3931">
        <v>3929</v>
      </c>
    </row>
    <row r="3932" spans="1:1">
      <c r="A3932">
        <v>3930</v>
      </c>
    </row>
    <row r="3933" spans="1:1">
      <c r="A3933">
        <v>3931</v>
      </c>
    </row>
    <row r="3934" spans="1:1">
      <c r="A3934">
        <v>3932</v>
      </c>
    </row>
    <row r="3935" spans="1:1">
      <c r="A3935">
        <v>3933</v>
      </c>
    </row>
    <row r="3936" spans="1:1">
      <c r="A3936">
        <v>3934</v>
      </c>
    </row>
    <row r="3937" spans="1:1">
      <c r="A3937">
        <v>3935</v>
      </c>
    </row>
    <row r="3938" spans="1:1">
      <c r="A3938">
        <v>3936</v>
      </c>
    </row>
    <row r="3939" spans="1:1">
      <c r="A3939">
        <v>3937</v>
      </c>
    </row>
    <row r="3940" spans="1:1">
      <c r="A3940">
        <v>3938</v>
      </c>
    </row>
    <row r="3941" spans="1:1">
      <c r="A3941">
        <v>3939</v>
      </c>
    </row>
    <row r="3942" spans="1:1">
      <c r="A3942">
        <v>3940</v>
      </c>
    </row>
    <row r="3943" spans="1:1">
      <c r="A3943">
        <v>3941</v>
      </c>
    </row>
    <row r="3944" spans="1:1">
      <c r="A3944">
        <v>3942</v>
      </c>
    </row>
    <row r="3945" spans="1:1">
      <c r="A3945">
        <v>3943</v>
      </c>
    </row>
    <row r="3946" spans="1:1">
      <c r="A3946">
        <v>3944</v>
      </c>
    </row>
    <row r="3947" spans="1:1">
      <c r="A3947">
        <v>3945</v>
      </c>
    </row>
    <row r="3948" spans="1:1">
      <c r="A3948">
        <v>3946</v>
      </c>
    </row>
    <row r="3949" spans="1:1">
      <c r="A3949">
        <v>3947</v>
      </c>
    </row>
    <row r="3950" spans="1:1">
      <c r="A3950">
        <v>3948</v>
      </c>
    </row>
    <row r="3951" spans="1:1">
      <c r="A3951">
        <v>3949</v>
      </c>
    </row>
    <row r="3952" spans="1:1">
      <c r="A3952">
        <v>3950</v>
      </c>
    </row>
    <row r="3953" spans="1:1">
      <c r="A3953">
        <v>3951</v>
      </c>
    </row>
    <row r="3954" spans="1:1">
      <c r="A3954">
        <v>3952</v>
      </c>
    </row>
    <row r="3955" spans="1:1">
      <c r="A3955">
        <v>3953</v>
      </c>
    </row>
    <row r="3956" spans="1:1">
      <c r="A3956">
        <v>3954</v>
      </c>
    </row>
    <row r="3957" spans="1:1">
      <c r="A3957">
        <v>3955</v>
      </c>
    </row>
    <row r="3958" spans="1:1">
      <c r="A3958">
        <v>3956</v>
      </c>
    </row>
    <row r="3959" spans="1:1">
      <c r="A3959">
        <v>3957</v>
      </c>
    </row>
    <row r="3960" spans="1:1">
      <c r="A3960">
        <v>3958</v>
      </c>
    </row>
    <row r="3961" spans="1:1">
      <c r="A3961">
        <v>3959</v>
      </c>
    </row>
    <row r="3962" spans="1:1">
      <c r="A3962">
        <v>3960</v>
      </c>
    </row>
    <row r="3963" spans="1:1">
      <c r="A3963">
        <v>3961</v>
      </c>
    </row>
    <row r="3964" spans="1:1">
      <c r="A3964">
        <v>3962</v>
      </c>
    </row>
    <row r="3965" spans="1:1">
      <c r="A3965">
        <v>3963</v>
      </c>
    </row>
    <row r="3966" spans="1:1">
      <c r="A3966">
        <v>3964</v>
      </c>
    </row>
    <row r="3967" spans="1:1">
      <c r="A3967">
        <v>3965</v>
      </c>
    </row>
    <row r="3968" spans="1:1">
      <c r="A3968">
        <v>3966</v>
      </c>
    </row>
    <row r="3969" spans="1:1">
      <c r="A3969">
        <v>3967</v>
      </c>
    </row>
    <row r="3970" spans="1:1">
      <c r="A3970">
        <v>3968</v>
      </c>
    </row>
    <row r="3971" spans="1:1">
      <c r="A3971">
        <v>3969</v>
      </c>
    </row>
    <row r="3972" spans="1:1">
      <c r="A3972">
        <v>3970</v>
      </c>
    </row>
    <row r="3973" spans="1:1">
      <c r="A3973">
        <v>3971</v>
      </c>
    </row>
    <row r="3974" spans="1:1">
      <c r="A3974">
        <v>3972</v>
      </c>
    </row>
    <row r="3975" spans="1:1">
      <c r="A3975">
        <v>3973</v>
      </c>
    </row>
    <row r="3976" spans="1:1">
      <c r="A3976">
        <v>3974</v>
      </c>
    </row>
    <row r="3977" spans="1:1">
      <c r="A3977">
        <v>3975</v>
      </c>
    </row>
    <row r="3978" spans="1:1">
      <c r="A3978">
        <v>3976</v>
      </c>
    </row>
    <row r="3979" spans="1:1">
      <c r="A3979">
        <v>3977</v>
      </c>
    </row>
    <row r="3980" spans="1:1">
      <c r="A3980">
        <v>3978</v>
      </c>
    </row>
    <row r="3981" spans="1:1">
      <c r="A3981">
        <v>3979</v>
      </c>
    </row>
    <row r="3982" spans="1:1">
      <c r="A3982">
        <v>3980</v>
      </c>
    </row>
    <row r="3983" spans="1:1">
      <c r="A3983">
        <v>3981</v>
      </c>
    </row>
    <row r="3984" spans="1:1">
      <c r="A3984">
        <v>3982</v>
      </c>
    </row>
    <row r="3985" spans="1:1">
      <c r="A3985">
        <v>3983</v>
      </c>
    </row>
    <row r="3986" spans="1:1">
      <c r="A3986">
        <v>3984</v>
      </c>
    </row>
    <row r="3987" spans="1:1">
      <c r="A3987">
        <v>3985</v>
      </c>
    </row>
    <row r="3988" spans="1:1">
      <c r="A3988">
        <v>3986</v>
      </c>
    </row>
    <row r="3989" spans="1:1">
      <c r="A3989">
        <v>3987</v>
      </c>
    </row>
    <row r="3990" spans="1:1">
      <c r="A3990">
        <v>3988</v>
      </c>
    </row>
    <row r="3991" spans="1:1">
      <c r="A3991">
        <v>3989</v>
      </c>
    </row>
    <row r="3992" spans="1:1">
      <c r="A3992">
        <v>3990</v>
      </c>
    </row>
    <row r="3993" spans="1:1">
      <c r="A3993">
        <v>3991</v>
      </c>
    </row>
    <row r="3994" spans="1:1">
      <c r="A3994">
        <v>3992</v>
      </c>
    </row>
    <row r="3995" spans="1:1">
      <c r="A3995">
        <v>3993</v>
      </c>
    </row>
    <row r="3996" spans="1:1">
      <c r="A3996">
        <v>3994</v>
      </c>
    </row>
    <row r="3997" spans="1:1">
      <c r="A3997">
        <v>3995</v>
      </c>
    </row>
    <row r="3998" spans="1:1">
      <c r="A3998">
        <v>3996</v>
      </c>
    </row>
    <row r="3999" spans="1:1">
      <c r="A3999">
        <v>3997</v>
      </c>
    </row>
    <row r="4000" spans="1:1">
      <c r="A4000">
        <v>3998</v>
      </c>
    </row>
    <row r="4001" spans="1:1">
      <c r="A4001">
        <v>3999</v>
      </c>
    </row>
    <row r="4002" spans="1:1">
      <c r="A4002">
        <v>4000</v>
      </c>
    </row>
    <row r="4003" spans="1:1">
      <c r="A4003">
        <v>4001</v>
      </c>
    </row>
    <row r="4004" spans="1:1">
      <c r="A4004">
        <v>4002</v>
      </c>
    </row>
    <row r="4005" spans="1:1">
      <c r="A4005">
        <v>4003</v>
      </c>
    </row>
    <row r="4006" spans="1:1">
      <c r="A4006">
        <v>4004</v>
      </c>
    </row>
    <row r="4007" spans="1:1">
      <c r="A4007">
        <v>4005</v>
      </c>
    </row>
    <row r="4008" spans="1:1">
      <c r="A4008">
        <v>4006</v>
      </c>
    </row>
    <row r="4009" spans="1:1">
      <c r="A4009">
        <v>4007</v>
      </c>
    </row>
    <row r="4010" spans="1:1">
      <c r="A4010">
        <v>4008</v>
      </c>
    </row>
    <row r="4011" spans="1:1">
      <c r="A4011">
        <v>4009</v>
      </c>
    </row>
    <row r="4012" spans="1:1">
      <c r="A4012">
        <v>4010</v>
      </c>
    </row>
    <row r="4013" spans="1:1">
      <c r="A4013">
        <v>4011</v>
      </c>
    </row>
    <row r="4014" spans="1:1">
      <c r="A4014">
        <v>4012</v>
      </c>
    </row>
    <row r="4015" spans="1:1">
      <c r="A4015">
        <v>4013</v>
      </c>
    </row>
    <row r="4016" spans="1:1">
      <c r="A4016">
        <v>4014</v>
      </c>
    </row>
    <row r="4017" spans="1:1">
      <c r="A4017">
        <v>4015</v>
      </c>
    </row>
    <row r="4018" spans="1:1">
      <c r="A4018">
        <v>4016</v>
      </c>
    </row>
    <row r="4019" spans="1:1">
      <c r="A4019">
        <v>4017</v>
      </c>
    </row>
    <row r="4020" spans="1:1">
      <c r="A4020">
        <v>4018</v>
      </c>
    </row>
    <row r="4021" spans="1:1">
      <c r="A4021">
        <v>4019</v>
      </c>
    </row>
    <row r="4022" spans="1:1">
      <c r="A4022">
        <v>4020</v>
      </c>
    </row>
    <row r="4023" spans="1:1">
      <c r="A4023">
        <v>4021</v>
      </c>
    </row>
    <row r="4024" spans="1:1">
      <c r="A4024">
        <v>4022</v>
      </c>
    </row>
    <row r="4025" spans="1:1">
      <c r="A4025">
        <v>4023</v>
      </c>
    </row>
    <row r="4026" spans="1:1">
      <c r="A4026">
        <v>4024</v>
      </c>
    </row>
    <row r="4027" spans="1:1">
      <c r="A4027">
        <v>4025</v>
      </c>
    </row>
    <row r="4028" spans="1:1">
      <c r="A4028">
        <v>4026</v>
      </c>
    </row>
    <row r="4029" spans="1:1">
      <c r="A4029">
        <v>4027</v>
      </c>
    </row>
    <row r="4030" spans="1:1">
      <c r="A4030">
        <v>4028</v>
      </c>
    </row>
    <row r="4031" spans="1:1">
      <c r="A4031">
        <v>4029</v>
      </c>
    </row>
    <row r="4032" spans="1:1">
      <c r="A4032">
        <v>4030</v>
      </c>
    </row>
    <row r="4033" spans="1:11">
      <c r="A4033">
        <v>4031</v>
      </c>
    </row>
    <row r="4034" spans="1:11">
      <c r="A4034">
        <v>4032</v>
      </c>
    </row>
    <row r="4035" spans="1:11">
      <c r="A4035">
        <v>4033</v>
      </c>
    </row>
    <row r="4036" spans="1:11">
      <c r="A4036">
        <v>4034</v>
      </c>
    </row>
    <row r="4037" spans="1:11">
      <c r="A4037">
        <v>4035</v>
      </c>
    </row>
    <row r="4038" spans="1:11">
      <c r="A4038">
        <v>4036</v>
      </c>
    </row>
    <row r="4039" spans="1:11">
      <c r="A4039">
        <v>4037</v>
      </c>
    </row>
    <row r="4040" spans="1:11">
      <c r="A4040">
        <v>4038</v>
      </c>
    </row>
    <row r="4041" spans="1:11">
      <c r="A4041">
        <v>4039</v>
      </c>
    </row>
    <row r="4042" spans="1:11">
      <c r="A4042">
        <v>4040</v>
      </c>
    </row>
    <row r="4043" spans="1:11">
      <c r="A4043">
        <v>4041</v>
      </c>
    </row>
    <row r="4044" spans="1:11">
      <c r="A4044">
        <v>4042</v>
      </c>
    </row>
    <row r="4045" spans="1:11">
      <c r="A4045">
        <v>4043</v>
      </c>
      <c r="J4045">
        <v>560.09698500000002</v>
      </c>
      <c r="K4045">
        <v>272.48700000000002</v>
      </c>
    </row>
    <row r="4046" spans="1:11">
      <c r="A4046">
        <v>4044</v>
      </c>
      <c r="D4046">
        <v>516.728027</v>
      </c>
      <c r="E4046">
        <v>147.61900299999999</v>
      </c>
    </row>
    <row r="4047" spans="1:11">
      <c r="A4047">
        <v>4045</v>
      </c>
      <c r="D4047">
        <v>516.728027</v>
      </c>
      <c r="E4047">
        <v>147.61900299999999</v>
      </c>
    </row>
    <row r="4048" spans="1:11">
      <c r="A4048">
        <v>4046</v>
      </c>
      <c r="D4048">
        <v>516.728027</v>
      </c>
      <c r="E4048">
        <v>147.61900299999999</v>
      </c>
    </row>
    <row r="4049" spans="1:9">
      <c r="A4049">
        <v>4047</v>
      </c>
      <c r="D4049">
        <v>516.728027</v>
      </c>
      <c r="E4049">
        <v>147.61900299999999</v>
      </c>
      <c r="F4049">
        <v>581.78198199999997</v>
      </c>
      <c r="G4049">
        <v>125.92600299999999</v>
      </c>
    </row>
    <row r="4050" spans="1:9">
      <c r="A4050">
        <v>4048</v>
      </c>
      <c r="D4050">
        <v>516.728027</v>
      </c>
      <c r="E4050">
        <v>147.61900299999999</v>
      </c>
      <c r="F4050">
        <v>581.78198199999997</v>
      </c>
      <c r="G4050">
        <v>125.92600299999999</v>
      </c>
    </row>
    <row r="4051" spans="1:9">
      <c r="A4051">
        <v>4049</v>
      </c>
      <c r="D4051">
        <v>516.728027</v>
      </c>
      <c r="E4051">
        <v>147.61900299999999</v>
      </c>
      <c r="F4051">
        <v>581.78198199999997</v>
      </c>
      <c r="G4051">
        <v>125.92600299999999</v>
      </c>
    </row>
    <row r="4052" spans="1:9">
      <c r="A4052">
        <v>4050</v>
      </c>
      <c r="D4052">
        <v>516.728027</v>
      </c>
      <c r="E4052">
        <v>147.61900299999999</v>
      </c>
      <c r="F4052">
        <v>581.78198199999997</v>
      </c>
      <c r="G4052">
        <v>125.92600299999999</v>
      </c>
    </row>
    <row r="4053" spans="1:9">
      <c r="A4053">
        <v>4051</v>
      </c>
      <c r="D4053">
        <v>516.728027</v>
      </c>
      <c r="E4053">
        <v>147.61900299999999</v>
      </c>
      <c r="F4053">
        <v>581.78198199999997</v>
      </c>
      <c r="G4053">
        <v>125.92600299999999</v>
      </c>
    </row>
    <row r="4054" spans="1:9">
      <c r="A4054">
        <v>4052</v>
      </c>
      <c r="B4054">
        <v>438.98098800000002</v>
      </c>
      <c r="C4054">
        <v>122.75099899999999</v>
      </c>
      <c r="D4054">
        <v>516.728027</v>
      </c>
      <c r="E4054">
        <v>147.61900299999999</v>
      </c>
      <c r="F4054">
        <v>581.78198199999997</v>
      </c>
      <c r="G4054">
        <v>125.92600299999999</v>
      </c>
    </row>
    <row r="4055" spans="1:9">
      <c r="A4055">
        <v>4053</v>
      </c>
      <c r="B4055">
        <v>438.98098800000002</v>
      </c>
      <c r="C4055">
        <v>122.75099899999999</v>
      </c>
      <c r="D4055">
        <v>516.728027</v>
      </c>
      <c r="E4055">
        <v>147.61900299999999</v>
      </c>
      <c r="F4055">
        <v>581.78198199999997</v>
      </c>
      <c r="G4055">
        <v>125.92600299999999</v>
      </c>
    </row>
    <row r="4056" spans="1:9">
      <c r="A4056">
        <v>4054</v>
      </c>
      <c r="B4056">
        <v>438.98098800000002</v>
      </c>
      <c r="C4056">
        <v>122.75099899999999</v>
      </c>
      <c r="F4056">
        <v>581.78198199999997</v>
      </c>
      <c r="G4056">
        <v>125.92600299999999</v>
      </c>
    </row>
    <row r="4057" spans="1:9">
      <c r="A4057">
        <v>4055</v>
      </c>
      <c r="B4057">
        <v>438.98098800000002</v>
      </c>
      <c r="C4057">
        <v>122.75099899999999</v>
      </c>
      <c r="F4057">
        <v>581.78198199999997</v>
      </c>
      <c r="G4057">
        <v>125.92600299999999</v>
      </c>
    </row>
    <row r="4058" spans="1:9">
      <c r="A4058">
        <v>4056</v>
      </c>
      <c r="B4058">
        <v>438.98098800000002</v>
      </c>
      <c r="C4058">
        <v>122.75099899999999</v>
      </c>
      <c r="F4058">
        <v>581.78198199999997</v>
      </c>
      <c r="G4058">
        <v>125.92600299999999</v>
      </c>
      <c r="H4058">
        <v>495.57199100000003</v>
      </c>
      <c r="I4058">
        <v>158.729996</v>
      </c>
    </row>
    <row r="4059" spans="1:9">
      <c r="A4059">
        <v>4057</v>
      </c>
      <c r="B4059">
        <v>438.98098800000002</v>
      </c>
      <c r="C4059">
        <v>122.75099899999999</v>
      </c>
      <c r="F4059">
        <v>581.78198199999997</v>
      </c>
      <c r="G4059">
        <v>125.92600299999999</v>
      </c>
      <c r="H4059">
        <v>495.57199100000003</v>
      </c>
      <c r="I4059">
        <v>158.729996</v>
      </c>
    </row>
    <row r="4060" spans="1:9">
      <c r="A4060">
        <v>4058</v>
      </c>
      <c r="B4060">
        <v>438.98098800000002</v>
      </c>
      <c r="C4060">
        <v>122.75099899999999</v>
      </c>
      <c r="F4060">
        <v>581.78198199999997</v>
      </c>
      <c r="G4060">
        <v>125.92600299999999</v>
      </c>
      <c r="H4060">
        <v>495.57199100000003</v>
      </c>
      <c r="I4060">
        <v>158.729996</v>
      </c>
    </row>
    <row r="4061" spans="1:9">
      <c r="A4061">
        <v>4059</v>
      </c>
      <c r="B4061">
        <v>438.98098800000002</v>
      </c>
      <c r="C4061">
        <v>122.75099899999999</v>
      </c>
      <c r="H4061">
        <v>495.57199100000003</v>
      </c>
      <c r="I4061">
        <v>158.729996</v>
      </c>
    </row>
    <row r="4062" spans="1:9">
      <c r="A4062">
        <v>4060</v>
      </c>
      <c r="B4062">
        <v>438.98098800000002</v>
      </c>
      <c r="C4062">
        <v>122.75099899999999</v>
      </c>
      <c r="H4062">
        <v>495.57199100000003</v>
      </c>
      <c r="I4062">
        <v>158.729996</v>
      </c>
    </row>
    <row r="4063" spans="1:9">
      <c r="A4063">
        <v>4061</v>
      </c>
      <c r="B4063">
        <v>438.98098800000002</v>
      </c>
      <c r="C4063">
        <v>122.75099899999999</v>
      </c>
      <c r="D4063">
        <v>365.46499599999999</v>
      </c>
      <c r="E4063">
        <v>147.08999600000001</v>
      </c>
      <c r="H4063">
        <v>495.57199100000003</v>
      </c>
      <c r="I4063">
        <v>158.729996</v>
      </c>
    </row>
    <row r="4064" spans="1:9">
      <c r="A4064">
        <v>4062</v>
      </c>
      <c r="B4064">
        <v>438.98098800000002</v>
      </c>
      <c r="C4064">
        <v>122.75099899999999</v>
      </c>
      <c r="D4064">
        <v>365.46499599999999</v>
      </c>
      <c r="E4064">
        <v>147.08999600000001</v>
      </c>
      <c r="H4064">
        <v>495.57199100000003</v>
      </c>
      <c r="I4064">
        <v>158.729996</v>
      </c>
    </row>
    <row r="4065" spans="1:9">
      <c r="A4065">
        <v>4063</v>
      </c>
      <c r="D4065">
        <v>365.46499599999999</v>
      </c>
      <c r="E4065">
        <v>147.08999600000001</v>
      </c>
      <c r="H4065">
        <v>495.57199100000003</v>
      </c>
      <c r="I4065">
        <v>158.729996</v>
      </c>
    </row>
    <row r="4066" spans="1:9">
      <c r="A4066">
        <v>4064</v>
      </c>
      <c r="D4066">
        <v>365.46499599999999</v>
      </c>
      <c r="E4066">
        <v>147.08999600000001</v>
      </c>
      <c r="H4066">
        <v>495.57199100000003</v>
      </c>
      <c r="I4066">
        <v>158.729996</v>
      </c>
    </row>
    <row r="4067" spans="1:9">
      <c r="A4067">
        <v>4065</v>
      </c>
      <c r="D4067">
        <v>365.46499599999999</v>
      </c>
      <c r="E4067">
        <v>147.08999600000001</v>
      </c>
      <c r="H4067">
        <v>495.57199100000003</v>
      </c>
      <c r="I4067">
        <v>158.729996</v>
      </c>
    </row>
    <row r="4068" spans="1:9">
      <c r="A4068">
        <v>4066</v>
      </c>
      <c r="D4068">
        <v>365.46499599999999</v>
      </c>
      <c r="E4068">
        <v>147.08999600000001</v>
      </c>
      <c r="F4068">
        <v>428.932007</v>
      </c>
      <c r="G4068">
        <v>127.51300000000001</v>
      </c>
      <c r="H4068">
        <v>495.57199100000003</v>
      </c>
      <c r="I4068">
        <v>158.729996</v>
      </c>
    </row>
    <row r="4069" spans="1:9">
      <c r="A4069">
        <v>4067</v>
      </c>
      <c r="D4069">
        <v>365.46499599999999</v>
      </c>
      <c r="E4069">
        <v>147.08999600000001</v>
      </c>
      <c r="F4069">
        <v>428.932007</v>
      </c>
      <c r="G4069">
        <v>127.51300000000001</v>
      </c>
    </row>
    <row r="4070" spans="1:9">
      <c r="A4070">
        <v>4068</v>
      </c>
      <c r="D4070">
        <v>364.93600500000002</v>
      </c>
      <c r="E4070">
        <v>147.08999600000001</v>
      </c>
      <c r="F4070">
        <v>428.932007</v>
      </c>
      <c r="G4070">
        <v>127.51300000000001</v>
      </c>
    </row>
    <row r="4071" spans="1:9">
      <c r="A4071">
        <v>4069</v>
      </c>
      <c r="B4071">
        <v>299.88198899999998</v>
      </c>
      <c r="C4071">
        <v>124.86799600000001</v>
      </c>
      <c r="D4071">
        <v>364.93600500000002</v>
      </c>
      <c r="E4071">
        <v>147.08999600000001</v>
      </c>
      <c r="F4071">
        <v>428.932007</v>
      </c>
      <c r="G4071">
        <v>127.51300000000001</v>
      </c>
    </row>
    <row r="4072" spans="1:9">
      <c r="A4072">
        <v>4070</v>
      </c>
      <c r="B4072">
        <v>299.88198899999998</v>
      </c>
      <c r="C4072">
        <v>124.86799600000001</v>
      </c>
      <c r="D4072">
        <v>364.93600500000002</v>
      </c>
      <c r="E4072">
        <v>147.08999600000001</v>
      </c>
      <c r="F4072">
        <v>428.932007</v>
      </c>
      <c r="G4072">
        <v>127.51300000000001</v>
      </c>
    </row>
    <row r="4073" spans="1:9">
      <c r="A4073">
        <v>4071</v>
      </c>
      <c r="B4073">
        <v>299.88198899999998</v>
      </c>
      <c r="C4073">
        <v>124.86799600000001</v>
      </c>
      <c r="D4073">
        <v>364.93600500000002</v>
      </c>
      <c r="E4073">
        <v>147.08999600000001</v>
      </c>
      <c r="F4073">
        <v>428.40301499999998</v>
      </c>
      <c r="G4073">
        <v>127.51300000000001</v>
      </c>
    </row>
    <row r="4074" spans="1:9">
      <c r="A4074">
        <v>4072</v>
      </c>
      <c r="B4074">
        <v>299.88198899999998</v>
      </c>
      <c r="C4074">
        <v>124.86799600000001</v>
      </c>
      <c r="F4074">
        <v>428.40301499999998</v>
      </c>
      <c r="G4074">
        <v>127.51300000000001</v>
      </c>
    </row>
    <row r="4075" spans="1:9">
      <c r="A4075">
        <v>4073</v>
      </c>
      <c r="B4075">
        <v>299.88198899999998</v>
      </c>
      <c r="C4075">
        <v>124.86799600000001</v>
      </c>
      <c r="F4075">
        <v>428.40301499999998</v>
      </c>
      <c r="G4075">
        <v>127.51300000000001</v>
      </c>
      <c r="H4075">
        <v>363.34899899999999</v>
      </c>
      <c r="I4075">
        <v>160.84700000000001</v>
      </c>
    </row>
    <row r="4076" spans="1:9">
      <c r="A4076">
        <v>4074</v>
      </c>
      <c r="B4076">
        <v>299.88198899999998</v>
      </c>
      <c r="C4076">
        <v>124.86799600000001</v>
      </c>
      <c r="F4076">
        <v>428.40301499999998</v>
      </c>
      <c r="G4076">
        <v>127.51300000000001</v>
      </c>
      <c r="H4076">
        <v>363.34899899999999</v>
      </c>
      <c r="I4076">
        <v>160.84700000000001</v>
      </c>
    </row>
    <row r="4077" spans="1:9">
      <c r="A4077">
        <v>4075</v>
      </c>
      <c r="B4077">
        <v>299.88198899999998</v>
      </c>
      <c r="C4077">
        <v>124.86799600000001</v>
      </c>
      <c r="F4077">
        <v>428.40301499999998</v>
      </c>
      <c r="G4077">
        <v>127.51300000000001</v>
      </c>
      <c r="H4077">
        <v>363.34899899999999</v>
      </c>
      <c r="I4077">
        <v>160.84700000000001</v>
      </c>
    </row>
    <row r="4078" spans="1:9">
      <c r="A4078">
        <v>4076</v>
      </c>
      <c r="B4078">
        <v>299.88198899999998</v>
      </c>
      <c r="C4078">
        <v>124.86799600000001</v>
      </c>
      <c r="F4078">
        <v>428.40301499999998</v>
      </c>
      <c r="G4078">
        <v>127.51300000000001</v>
      </c>
      <c r="H4078">
        <v>363.34899899999999</v>
      </c>
      <c r="I4078">
        <v>160.84700000000001</v>
      </c>
    </row>
    <row r="4079" spans="1:9">
      <c r="A4079">
        <v>4077</v>
      </c>
      <c r="B4079">
        <v>299.88198899999998</v>
      </c>
      <c r="C4079">
        <v>124.86799600000001</v>
      </c>
      <c r="F4079">
        <v>428.40301499999998</v>
      </c>
      <c r="G4079">
        <v>127.51300000000001</v>
      </c>
      <c r="H4079">
        <v>363.34899899999999</v>
      </c>
      <c r="I4079">
        <v>160.84700000000001</v>
      </c>
    </row>
    <row r="4080" spans="1:9">
      <c r="A4080">
        <v>4078</v>
      </c>
      <c r="B4080">
        <v>299.88198899999998</v>
      </c>
      <c r="C4080">
        <v>124.86799600000001</v>
      </c>
      <c r="H4080">
        <v>363.34899899999999</v>
      </c>
      <c r="I4080">
        <v>160.84700000000001</v>
      </c>
    </row>
    <row r="4081" spans="1:9">
      <c r="A4081">
        <v>4079</v>
      </c>
      <c r="B4081">
        <v>299.88198899999998</v>
      </c>
      <c r="C4081">
        <v>124.86799600000001</v>
      </c>
      <c r="D4081">
        <v>230.59700000000001</v>
      </c>
      <c r="E4081">
        <v>150.26499899999999</v>
      </c>
      <c r="H4081">
        <v>363.34899899999999</v>
      </c>
      <c r="I4081">
        <v>160.84700000000001</v>
      </c>
    </row>
    <row r="4082" spans="1:9">
      <c r="A4082">
        <v>4080</v>
      </c>
      <c r="B4082">
        <v>299.88198899999998</v>
      </c>
      <c r="C4082">
        <v>124.86799600000001</v>
      </c>
      <c r="D4082">
        <v>230.59700000000001</v>
      </c>
      <c r="E4082">
        <v>150.26499899999999</v>
      </c>
      <c r="H4082">
        <v>363.34899899999999</v>
      </c>
      <c r="I4082">
        <v>160.84700000000001</v>
      </c>
    </row>
    <row r="4083" spans="1:9">
      <c r="A4083">
        <v>4081</v>
      </c>
      <c r="B4083">
        <v>299.88198899999998</v>
      </c>
      <c r="C4083">
        <v>124.86799600000001</v>
      </c>
      <c r="D4083">
        <v>230.59700000000001</v>
      </c>
      <c r="E4083">
        <v>150.26499899999999</v>
      </c>
      <c r="H4083">
        <v>363.34899899999999</v>
      </c>
      <c r="I4083">
        <v>160.84700000000001</v>
      </c>
    </row>
    <row r="4084" spans="1:9">
      <c r="A4084">
        <v>4082</v>
      </c>
      <c r="B4084">
        <v>299.88198899999998</v>
      </c>
      <c r="C4084">
        <v>124.86799600000001</v>
      </c>
      <c r="D4084">
        <v>230.59700000000001</v>
      </c>
      <c r="E4084">
        <v>150.26499899999999</v>
      </c>
      <c r="H4084">
        <v>363.34899899999999</v>
      </c>
      <c r="I4084">
        <v>160.84700000000001</v>
      </c>
    </row>
    <row r="4085" spans="1:9">
      <c r="A4085">
        <v>4083</v>
      </c>
      <c r="B4085">
        <v>299.88198899999998</v>
      </c>
      <c r="C4085">
        <v>124.86799600000001</v>
      </c>
      <c r="D4085">
        <v>230.59700000000001</v>
      </c>
      <c r="E4085">
        <v>150.26499899999999</v>
      </c>
      <c r="H4085">
        <v>363.34899899999999</v>
      </c>
      <c r="I4085">
        <v>160.84700000000001</v>
      </c>
    </row>
    <row r="4086" spans="1:9">
      <c r="A4086">
        <v>4084</v>
      </c>
      <c r="D4086">
        <v>230.59700000000001</v>
      </c>
      <c r="E4086">
        <v>150.26499899999999</v>
      </c>
      <c r="F4086">
        <v>304.641998</v>
      </c>
      <c r="G4086">
        <v>129.63000500000001</v>
      </c>
      <c r="H4086">
        <v>363.34899899999999</v>
      </c>
      <c r="I4086">
        <v>160.84700000000001</v>
      </c>
    </row>
    <row r="4087" spans="1:9">
      <c r="A4087">
        <v>4085</v>
      </c>
      <c r="D4087">
        <v>230.59700000000001</v>
      </c>
      <c r="E4087">
        <v>150.26499899999999</v>
      </c>
      <c r="F4087">
        <v>304.641998</v>
      </c>
      <c r="G4087">
        <v>129.63000500000001</v>
      </c>
      <c r="H4087">
        <v>363.34899899999999</v>
      </c>
      <c r="I4087">
        <v>160.84700000000001</v>
      </c>
    </row>
    <row r="4088" spans="1:9">
      <c r="A4088">
        <v>4086</v>
      </c>
      <c r="D4088">
        <v>230.59700000000001</v>
      </c>
      <c r="E4088">
        <v>150.26499899999999</v>
      </c>
      <c r="F4088">
        <v>304.641998</v>
      </c>
      <c r="G4088">
        <v>129.63000500000001</v>
      </c>
      <c r="H4088">
        <v>363.34899899999999</v>
      </c>
      <c r="I4088">
        <v>160.84700000000001</v>
      </c>
    </row>
    <row r="4089" spans="1:9">
      <c r="A4089">
        <v>4087</v>
      </c>
      <c r="D4089">
        <v>230.59700000000001</v>
      </c>
      <c r="E4089">
        <v>150.26499899999999</v>
      </c>
      <c r="F4089">
        <v>304.641998</v>
      </c>
      <c r="G4089">
        <v>129.63000500000001</v>
      </c>
      <c r="H4089">
        <v>363.34899899999999</v>
      </c>
      <c r="I4089">
        <v>160.84700000000001</v>
      </c>
    </row>
    <row r="4090" spans="1:9">
      <c r="A4090">
        <v>4088</v>
      </c>
      <c r="D4090">
        <v>230.59700000000001</v>
      </c>
      <c r="E4090">
        <v>150.26499899999999</v>
      </c>
      <c r="F4090">
        <v>304.641998</v>
      </c>
      <c r="G4090">
        <v>129.63000500000001</v>
      </c>
    </row>
    <row r="4091" spans="1:9">
      <c r="A4091">
        <v>4089</v>
      </c>
      <c r="D4091">
        <v>230.59700000000001</v>
      </c>
      <c r="E4091">
        <v>150.26499899999999</v>
      </c>
      <c r="F4091">
        <v>304.641998</v>
      </c>
      <c r="G4091">
        <v>129.63000500000001</v>
      </c>
    </row>
    <row r="4092" spans="1:9">
      <c r="A4092">
        <v>4090</v>
      </c>
      <c r="D4092">
        <v>230.59700000000001</v>
      </c>
      <c r="E4092">
        <v>150.26499899999999</v>
      </c>
      <c r="F4092">
        <v>304.641998</v>
      </c>
      <c r="G4092">
        <v>129.63000500000001</v>
      </c>
    </row>
    <row r="4093" spans="1:9">
      <c r="A4093">
        <v>4091</v>
      </c>
      <c r="D4093">
        <v>230.59700000000001</v>
      </c>
      <c r="E4093">
        <v>150.26499899999999</v>
      </c>
      <c r="F4093">
        <v>304.641998</v>
      </c>
      <c r="G4093">
        <v>129.63000500000001</v>
      </c>
    </row>
    <row r="4094" spans="1:9">
      <c r="A4094">
        <v>4092</v>
      </c>
      <c r="B4094">
        <v>168.18800400000001</v>
      </c>
      <c r="C4094">
        <v>124.86799600000001</v>
      </c>
      <c r="D4094">
        <v>230.59700000000001</v>
      </c>
      <c r="E4094">
        <v>150.26499899999999</v>
      </c>
      <c r="F4094">
        <v>304.641998</v>
      </c>
      <c r="G4094">
        <v>129.63000500000001</v>
      </c>
    </row>
    <row r="4095" spans="1:9">
      <c r="A4095">
        <v>4093</v>
      </c>
      <c r="B4095">
        <v>168.18800400000001</v>
      </c>
      <c r="C4095">
        <v>124.86799600000001</v>
      </c>
      <c r="D4095">
        <v>230.59700000000001</v>
      </c>
      <c r="E4095">
        <v>150.26499899999999</v>
      </c>
      <c r="F4095">
        <v>304.641998</v>
      </c>
      <c r="G4095">
        <v>129.63000500000001</v>
      </c>
    </row>
    <row r="4096" spans="1:9">
      <c r="A4096">
        <v>4094</v>
      </c>
      <c r="B4096">
        <v>168.18800400000001</v>
      </c>
      <c r="C4096">
        <v>124.86799600000001</v>
      </c>
      <c r="D4096">
        <v>230.59700000000001</v>
      </c>
      <c r="E4096">
        <v>150.26499899999999</v>
      </c>
      <c r="F4096">
        <v>304.641998</v>
      </c>
      <c r="G4096">
        <v>129.63000500000001</v>
      </c>
    </row>
    <row r="4097" spans="1:9">
      <c r="A4097">
        <v>4095</v>
      </c>
      <c r="B4097">
        <v>168.18800400000001</v>
      </c>
      <c r="C4097">
        <v>124.86799600000001</v>
      </c>
      <c r="F4097">
        <v>304.641998</v>
      </c>
      <c r="G4097">
        <v>129.63000500000001</v>
      </c>
      <c r="H4097">
        <v>230.067993</v>
      </c>
      <c r="I4097">
        <v>161.904999</v>
      </c>
    </row>
    <row r="4098" spans="1:9">
      <c r="A4098">
        <v>4096</v>
      </c>
      <c r="B4098">
        <v>168.18800400000001</v>
      </c>
      <c r="C4098">
        <v>124.86799600000001</v>
      </c>
      <c r="F4098">
        <v>304.641998</v>
      </c>
      <c r="G4098">
        <v>129.63000500000001</v>
      </c>
      <c r="H4098">
        <v>230.067993</v>
      </c>
      <c r="I4098">
        <v>161.904999</v>
      </c>
    </row>
    <row r="4099" spans="1:9">
      <c r="A4099">
        <v>4097</v>
      </c>
      <c r="B4099">
        <v>168.18800400000001</v>
      </c>
      <c r="C4099">
        <v>124.86799600000001</v>
      </c>
      <c r="F4099">
        <v>304.641998</v>
      </c>
      <c r="G4099">
        <v>129.63000500000001</v>
      </c>
      <c r="H4099">
        <v>230.067993</v>
      </c>
      <c r="I4099">
        <v>161.904999</v>
      </c>
    </row>
    <row r="4100" spans="1:9">
      <c r="A4100">
        <v>4098</v>
      </c>
      <c r="B4100">
        <v>168.18800400000001</v>
      </c>
      <c r="C4100">
        <v>124.86799600000001</v>
      </c>
      <c r="F4100">
        <v>304.641998</v>
      </c>
      <c r="G4100">
        <v>129.63000500000001</v>
      </c>
      <c r="H4100">
        <v>230.067993</v>
      </c>
      <c r="I4100">
        <v>161.904999</v>
      </c>
    </row>
    <row r="4101" spans="1:9">
      <c r="A4101">
        <v>4099</v>
      </c>
      <c r="B4101">
        <v>168.18800400000001</v>
      </c>
      <c r="C4101">
        <v>124.86799600000001</v>
      </c>
      <c r="H4101">
        <v>230.067993</v>
      </c>
      <c r="I4101">
        <v>161.904999</v>
      </c>
    </row>
    <row r="4102" spans="1:9">
      <c r="A4102">
        <v>4100</v>
      </c>
      <c r="B4102">
        <v>168.18800400000001</v>
      </c>
      <c r="C4102">
        <v>124.86799600000001</v>
      </c>
      <c r="H4102">
        <v>230.067993</v>
      </c>
      <c r="I4102">
        <v>161.904999</v>
      </c>
    </row>
    <row r="4103" spans="1:9">
      <c r="A4103">
        <v>4101</v>
      </c>
      <c r="B4103">
        <v>168.18800400000001</v>
      </c>
      <c r="C4103">
        <v>124.86799600000001</v>
      </c>
      <c r="H4103">
        <v>230.067993</v>
      </c>
      <c r="I4103">
        <v>161.904999</v>
      </c>
    </row>
    <row r="4104" spans="1:9">
      <c r="A4104">
        <v>4102</v>
      </c>
      <c r="B4104">
        <v>168.18800400000001</v>
      </c>
      <c r="C4104">
        <v>124.86799600000001</v>
      </c>
      <c r="H4104">
        <v>230.067993</v>
      </c>
      <c r="I4104">
        <v>161.904999</v>
      </c>
    </row>
    <row r="4105" spans="1:9">
      <c r="A4105">
        <v>4103</v>
      </c>
      <c r="B4105">
        <v>168.18800400000001</v>
      </c>
      <c r="C4105">
        <v>124.86799600000001</v>
      </c>
      <c r="D4105">
        <v>84.623001000000002</v>
      </c>
      <c r="E4105">
        <v>166.66700700000001</v>
      </c>
      <c r="H4105">
        <v>230.067993</v>
      </c>
      <c r="I4105">
        <v>161.904999</v>
      </c>
    </row>
    <row r="4106" spans="1:9">
      <c r="A4106">
        <v>4104</v>
      </c>
      <c r="B4106">
        <v>168.18800400000001</v>
      </c>
      <c r="C4106">
        <v>124.86799600000001</v>
      </c>
      <c r="D4106">
        <v>84.623001000000002</v>
      </c>
      <c r="E4106">
        <v>166.66700700000001</v>
      </c>
      <c r="H4106">
        <v>230.067993</v>
      </c>
      <c r="I4106">
        <v>161.904999</v>
      </c>
    </row>
    <row r="4107" spans="1:9">
      <c r="A4107">
        <v>4105</v>
      </c>
      <c r="D4107">
        <v>84.623001000000002</v>
      </c>
      <c r="E4107">
        <v>166.66700700000001</v>
      </c>
      <c r="H4107">
        <v>230.067993</v>
      </c>
      <c r="I4107">
        <v>161.904999</v>
      </c>
    </row>
    <row r="4108" spans="1:9">
      <c r="A4108">
        <v>4106</v>
      </c>
      <c r="D4108">
        <v>84.623001000000002</v>
      </c>
      <c r="E4108">
        <v>166.66700700000001</v>
      </c>
      <c r="H4108">
        <v>230.067993</v>
      </c>
      <c r="I4108">
        <v>161.904999</v>
      </c>
    </row>
    <row r="4109" spans="1:9">
      <c r="A4109">
        <v>4107</v>
      </c>
      <c r="D4109">
        <v>84.623001000000002</v>
      </c>
      <c r="E4109">
        <v>166.66700700000001</v>
      </c>
      <c r="F4109">
        <v>172.419006</v>
      </c>
      <c r="G4109">
        <v>139.15299999999999</v>
      </c>
      <c r="H4109">
        <v>230.067993</v>
      </c>
      <c r="I4109">
        <v>161.904999</v>
      </c>
    </row>
    <row r="4110" spans="1:9">
      <c r="A4110">
        <v>4108</v>
      </c>
      <c r="D4110">
        <v>84.623001000000002</v>
      </c>
      <c r="E4110">
        <v>166.66700700000001</v>
      </c>
      <c r="F4110">
        <v>172.419006</v>
      </c>
      <c r="G4110">
        <v>139.15299999999999</v>
      </c>
      <c r="H4110">
        <v>230.067993</v>
      </c>
      <c r="I4110">
        <v>161.904999</v>
      </c>
    </row>
    <row r="4111" spans="1:9">
      <c r="A4111">
        <v>4109</v>
      </c>
      <c r="D4111">
        <v>84.623001000000002</v>
      </c>
      <c r="E4111">
        <v>166.66700700000001</v>
      </c>
      <c r="F4111">
        <v>172.419006</v>
      </c>
      <c r="G4111">
        <v>139.15299999999999</v>
      </c>
      <c r="H4111">
        <v>230.067993</v>
      </c>
      <c r="I4111">
        <v>161.904999</v>
      </c>
    </row>
    <row r="4112" spans="1:9">
      <c r="A4112">
        <v>4110</v>
      </c>
      <c r="D4112">
        <v>84.623001000000002</v>
      </c>
      <c r="E4112">
        <v>166.66700700000001</v>
      </c>
      <c r="F4112">
        <v>172.419006</v>
      </c>
      <c r="G4112">
        <v>139.15299999999999</v>
      </c>
      <c r="H4112">
        <v>230.067993</v>
      </c>
      <c r="I4112">
        <v>161.904999</v>
      </c>
    </row>
    <row r="4113" spans="1:11">
      <c r="A4113">
        <v>4111</v>
      </c>
      <c r="D4113">
        <v>84.623001000000002</v>
      </c>
      <c r="E4113">
        <v>166.66700700000001</v>
      </c>
      <c r="F4113">
        <v>172.419006</v>
      </c>
      <c r="G4113">
        <v>139.15299999999999</v>
      </c>
    </row>
    <row r="4114" spans="1:11">
      <c r="A4114">
        <v>4112</v>
      </c>
      <c r="D4114">
        <v>84.623001000000002</v>
      </c>
      <c r="E4114">
        <v>166.66700700000001</v>
      </c>
      <c r="F4114">
        <v>172.419006</v>
      </c>
      <c r="G4114">
        <v>139.15299999999999</v>
      </c>
    </row>
    <row r="4115" spans="1:11">
      <c r="A4115">
        <v>4113</v>
      </c>
      <c r="D4115">
        <v>84.623001000000002</v>
      </c>
      <c r="E4115">
        <v>166.66700700000001</v>
      </c>
      <c r="F4115">
        <v>172.419006</v>
      </c>
      <c r="G4115">
        <v>139.15299999999999</v>
      </c>
    </row>
    <row r="4116" spans="1:11">
      <c r="A4116">
        <v>4114</v>
      </c>
      <c r="D4116">
        <v>84.623001000000002</v>
      </c>
      <c r="E4116">
        <v>166.66700700000001</v>
      </c>
      <c r="F4116">
        <v>172.419006</v>
      </c>
      <c r="G4116">
        <v>139.15299999999999</v>
      </c>
    </row>
    <row r="4117" spans="1:11">
      <c r="A4117">
        <v>4115</v>
      </c>
      <c r="D4117">
        <v>84.623001000000002</v>
      </c>
      <c r="E4117">
        <v>166.66700700000001</v>
      </c>
      <c r="F4117">
        <v>172.419006</v>
      </c>
      <c r="G4117">
        <v>139.15299999999999</v>
      </c>
    </row>
    <row r="4118" spans="1:11">
      <c r="A4118">
        <v>4116</v>
      </c>
      <c r="F4118">
        <v>172.419006</v>
      </c>
      <c r="G4118">
        <v>139.15299999999999</v>
      </c>
    </row>
    <row r="4119" spans="1:11">
      <c r="A4119">
        <v>4117</v>
      </c>
      <c r="F4119">
        <v>172.419006</v>
      </c>
      <c r="G4119">
        <v>139.15299999999999</v>
      </c>
    </row>
    <row r="4120" spans="1:11">
      <c r="A4120">
        <v>4118</v>
      </c>
      <c r="F4120">
        <v>172.419006</v>
      </c>
      <c r="G4120">
        <v>139.15299999999999</v>
      </c>
    </row>
    <row r="4121" spans="1:11">
      <c r="A4121">
        <v>4119</v>
      </c>
      <c r="F4121">
        <v>172.419006</v>
      </c>
      <c r="G4121">
        <v>139.15299999999999</v>
      </c>
    </row>
    <row r="4122" spans="1:11">
      <c r="A4122">
        <v>4120</v>
      </c>
      <c r="J4122">
        <v>524.13201900000001</v>
      </c>
      <c r="K4122">
        <v>275.13198899999998</v>
      </c>
    </row>
    <row r="4123" spans="1:11">
      <c r="A4123">
        <v>4121</v>
      </c>
    </row>
    <row r="4124" spans="1:11">
      <c r="A4124">
        <v>4122</v>
      </c>
    </row>
    <row r="4125" spans="1:11">
      <c r="A4125">
        <v>4123</v>
      </c>
    </row>
    <row r="4126" spans="1:11">
      <c r="A4126">
        <v>4124</v>
      </c>
    </row>
    <row r="4127" spans="1:11">
      <c r="A4127">
        <v>4125</v>
      </c>
    </row>
    <row r="4128" spans="1:11">
      <c r="A4128">
        <v>4126</v>
      </c>
    </row>
    <row r="4129" spans="1:1">
      <c r="A4129">
        <v>4127</v>
      </c>
    </row>
    <row r="4130" spans="1:1">
      <c r="A4130">
        <v>4128</v>
      </c>
    </row>
    <row r="4131" spans="1:1">
      <c r="A4131">
        <v>4129</v>
      </c>
    </row>
    <row r="4132" spans="1:1">
      <c r="A4132">
        <v>4130</v>
      </c>
    </row>
    <row r="4133" spans="1:1">
      <c r="A4133">
        <v>4131</v>
      </c>
    </row>
    <row r="4134" spans="1:1">
      <c r="A4134">
        <v>4132</v>
      </c>
    </row>
    <row r="4135" spans="1:1">
      <c r="A4135">
        <v>4133</v>
      </c>
    </row>
    <row r="4136" spans="1:1">
      <c r="A4136">
        <v>4134</v>
      </c>
    </row>
    <row r="4137" spans="1:1">
      <c r="A4137">
        <v>4135</v>
      </c>
    </row>
    <row r="4138" spans="1:1">
      <c r="A4138">
        <v>4136</v>
      </c>
    </row>
    <row r="4139" spans="1:1">
      <c r="A4139">
        <v>4137</v>
      </c>
    </row>
    <row r="4140" spans="1:1">
      <c r="A4140">
        <v>4138</v>
      </c>
    </row>
    <row r="4141" spans="1:1">
      <c r="A4141">
        <v>4139</v>
      </c>
    </row>
    <row r="4142" spans="1:1">
      <c r="A4142">
        <v>4140</v>
      </c>
    </row>
    <row r="4143" spans="1:1">
      <c r="A4143">
        <v>4141</v>
      </c>
    </row>
    <row r="4144" spans="1:1">
      <c r="A4144">
        <v>4142</v>
      </c>
    </row>
    <row r="4145" spans="1:1">
      <c r="A4145">
        <v>4143</v>
      </c>
    </row>
    <row r="4146" spans="1:1">
      <c r="A4146">
        <v>4144</v>
      </c>
    </row>
    <row r="4147" spans="1:1">
      <c r="A4147">
        <v>4145</v>
      </c>
    </row>
    <row r="4148" spans="1:1">
      <c r="A4148">
        <v>4146</v>
      </c>
    </row>
    <row r="4149" spans="1:1">
      <c r="A4149">
        <v>4147</v>
      </c>
    </row>
    <row r="4150" spans="1:1">
      <c r="A4150">
        <v>4148</v>
      </c>
    </row>
    <row r="4151" spans="1:1">
      <c r="A4151">
        <v>4149</v>
      </c>
    </row>
    <row r="4152" spans="1:1">
      <c r="A4152">
        <v>4150</v>
      </c>
    </row>
    <row r="4153" spans="1:1">
      <c r="A4153">
        <v>4151</v>
      </c>
    </row>
    <row r="4154" spans="1:1">
      <c r="A4154">
        <v>4152</v>
      </c>
    </row>
    <row r="4155" spans="1:1">
      <c r="A4155">
        <v>4153</v>
      </c>
    </row>
    <row r="4156" spans="1:1">
      <c r="A4156">
        <v>4154</v>
      </c>
    </row>
    <row r="4157" spans="1:1">
      <c r="A4157">
        <v>4155</v>
      </c>
    </row>
    <row r="4158" spans="1:1">
      <c r="A4158">
        <v>4156</v>
      </c>
    </row>
    <row r="4159" spans="1:1">
      <c r="A4159">
        <v>4157</v>
      </c>
    </row>
    <row r="4160" spans="1:1">
      <c r="A4160">
        <v>4158</v>
      </c>
    </row>
    <row r="4161" spans="1:1">
      <c r="A4161">
        <v>4159</v>
      </c>
    </row>
    <row r="4162" spans="1:1">
      <c r="A4162">
        <v>4160</v>
      </c>
    </row>
    <row r="4163" spans="1:1">
      <c r="A4163">
        <v>4161</v>
      </c>
    </row>
    <row r="4164" spans="1:1">
      <c r="A4164">
        <v>4162</v>
      </c>
    </row>
    <row r="4165" spans="1:1">
      <c r="A4165">
        <v>4163</v>
      </c>
    </row>
    <row r="4166" spans="1:1">
      <c r="A4166">
        <v>4164</v>
      </c>
    </row>
    <row r="4167" spans="1:1">
      <c r="A4167">
        <v>4165</v>
      </c>
    </row>
    <row r="4168" spans="1:1">
      <c r="A4168">
        <v>4166</v>
      </c>
    </row>
    <row r="4169" spans="1:1">
      <c r="A4169">
        <v>4167</v>
      </c>
    </row>
    <row r="4170" spans="1:1">
      <c r="A4170">
        <v>4168</v>
      </c>
    </row>
    <row r="4171" spans="1:1">
      <c r="A4171">
        <v>4169</v>
      </c>
    </row>
    <row r="4172" spans="1:1">
      <c r="A4172">
        <v>4170</v>
      </c>
    </row>
    <row r="4173" spans="1:1">
      <c r="A4173">
        <v>4171</v>
      </c>
    </row>
    <row r="4174" spans="1:1">
      <c r="A4174">
        <v>4172</v>
      </c>
    </row>
    <row r="4175" spans="1:1">
      <c r="A4175">
        <v>4173</v>
      </c>
    </row>
    <row r="4176" spans="1:1">
      <c r="A4176">
        <v>4174</v>
      </c>
    </row>
    <row r="4177" spans="1:1">
      <c r="A4177">
        <v>4175</v>
      </c>
    </row>
    <row r="4178" spans="1:1">
      <c r="A4178">
        <v>4176</v>
      </c>
    </row>
    <row r="4179" spans="1:1">
      <c r="A4179">
        <v>4177</v>
      </c>
    </row>
    <row r="4180" spans="1:1">
      <c r="A4180">
        <v>4178</v>
      </c>
    </row>
    <row r="4181" spans="1:1">
      <c r="A4181">
        <v>4179</v>
      </c>
    </row>
    <row r="4182" spans="1:1">
      <c r="A4182">
        <v>4180</v>
      </c>
    </row>
    <row r="4183" spans="1:1">
      <c r="A4183">
        <v>4181</v>
      </c>
    </row>
    <row r="4184" spans="1:1">
      <c r="A4184">
        <v>4182</v>
      </c>
    </row>
    <row r="4185" spans="1:1">
      <c r="A4185">
        <v>4183</v>
      </c>
    </row>
    <row r="4186" spans="1:1">
      <c r="A4186">
        <v>4184</v>
      </c>
    </row>
    <row r="4187" spans="1:1">
      <c r="A4187">
        <v>4185</v>
      </c>
    </row>
    <row r="4188" spans="1:1">
      <c r="A4188">
        <v>4186</v>
      </c>
    </row>
    <row r="4189" spans="1:1">
      <c r="A4189">
        <v>4187</v>
      </c>
    </row>
    <row r="4190" spans="1:1">
      <c r="A4190">
        <v>4188</v>
      </c>
    </row>
    <row r="4191" spans="1:1">
      <c r="A4191">
        <v>4189</v>
      </c>
    </row>
    <row r="4192" spans="1:1">
      <c r="A4192">
        <v>4190</v>
      </c>
    </row>
    <row r="4193" spans="1:1">
      <c r="A4193">
        <v>4191</v>
      </c>
    </row>
    <row r="4194" spans="1:1">
      <c r="A4194">
        <v>4192</v>
      </c>
    </row>
    <row r="4195" spans="1:1">
      <c r="A4195">
        <v>4193</v>
      </c>
    </row>
    <row r="4196" spans="1:1">
      <c r="A4196">
        <v>4194</v>
      </c>
    </row>
    <row r="4197" spans="1:1">
      <c r="A4197">
        <v>4195</v>
      </c>
    </row>
    <row r="4198" spans="1:1">
      <c r="A4198">
        <v>4196</v>
      </c>
    </row>
    <row r="4199" spans="1:1">
      <c r="A4199">
        <v>4197</v>
      </c>
    </row>
    <row r="4200" spans="1:1">
      <c r="A4200">
        <v>4198</v>
      </c>
    </row>
    <row r="4201" spans="1:1">
      <c r="A4201">
        <v>4199</v>
      </c>
    </row>
    <row r="4202" spans="1:1">
      <c r="A4202">
        <v>4200</v>
      </c>
    </row>
    <row r="4203" spans="1:1">
      <c r="A4203">
        <v>4201</v>
      </c>
    </row>
    <row r="4204" spans="1:1">
      <c r="A4204">
        <v>4202</v>
      </c>
    </row>
    <row r="4205" spans="1:1">
      <c r="A4205">
        <v>4203</v>
      </c>
    </row>
    <row r="4206" spans="1:1">
      <c r="A4206">
        <v>4204</v>
      </c>
    </row>
    <row r="4207" spans="1:1">
      <c r="A4207">
        <v>4205</v>
      </c>
    </row>
    <row r="4208" spans="1:1">
      <c r="A4208">
        <v>4206</v>
      </c>
    </row>
    <row r="4209" spans="1:1">
      <c r="A4209">
        <v>4207</v>
      </c>
    </row>
    <row r="4210" spans="1:1">
      <c r="A4210">
        <v>4208</v>
      </c>
    </row>
    <row r="4211" spans="1:1">
      <c r="A4211">
        <v>4209</v>
      </c>
    </row>
    <row r="4212" spans="1:1">
      <c r="A4212">
        <v>4210</v>
      </c>
    </row>
    <row r="4213" spans="1:1">
      <c r="A4213">
        <v>4211</v>
      </c>
    </row>
    <row r="4214" spans="1:1">
      <c r="A4214">
        <v>4212</v>
      </c>
    </row>
    <row r="4215" spans="1:1">
      <c r="A4215">
        <v>4213</v>
      </c>
    </row>
    <row r="4216" spans="1:1">
      <c r="A4216">
        <v>4214</v>
      </c>
    </row>
    <row r="4217" spans="1:1">
      <c r="A4217">
        <v>4215</v>
      </c>
    </row>
    <row r="4218" spans="1:1">
      <c r="A4218">
        <v>4216</v>
      </c>
    </row>
    <row r="4219" spans="1:1">
      <c r="A4219">
        <v>4217</v>
      </c>
    </row>
    <row r="4220" spans="1:1">
      <c r="A4220">
        <v>4218</v>
      </c>
    </row>
    <row r="4221" spans="1:1">
      <c r="A4221">
        <v>4219</v>
      </c>
    </row>
    <row r="4222" spans="1:1">
      <c r="A4222">
        <v>4220</v>
      </c>
    </row>
    <row r="4223" spans="1:1">
      <c r="A4223">
        <v>4221</v>
      </c>
    </row>
    <row r="4224" spans="1:1">
      <c r="A4224">
        <v>4222</v>
      </c>
    </row>
    <row r="4225" spans="1:1">
      <c r="A4225">
        <v>4223</v>
      </c>
    </row>
    <row r="4226" spans="1:1">
      <c r="A4226">
        <v>4224</v>
      </c>
    </row>
    <row r="4227" spans="1:1">
      <c r="A4227">
        <v>4225</v>
      </c>
    </row>
    <row r="4228" spans="1:1">
      <c r="A4228">
        <v>4226</v>
      </c>
    </row>
    <row r="4229" spans="1:1">
      <c r="A4229">
        <v>4227</v>
      </c>
    </row>
    <row r="4230" spans="1:1">
      <c r="A4230">
        <v>4228</v>
      </c>
    </row>
    <row r="4231" spans="1:1">
      <c r="A4231">
        <v>4229</v>
      </c>
    </row>
    <row r="4232" spans="1:1">
      <c r="A4232">
        <v>4230</v>
      </c>
    </row>
    <row r="4233" spans="1:1">
      <c r="A4233">
        <v>4231</v>
      </c>
    </row>
    <row r="4234" spans="1:1">
      <c r="A4234">
        <v>4232</v>
      </c>
    </row>
    <row r="4235" spans="1:1">
      <c r="A4235">
        <v>4233</v>
      </c>
    </row>
    <row r="4236" spans="1:1">
      <c r="A4236">
        <v>4234</v>
      </c>
    </row>
    <row r="4237" spans="1:1">
      <c r="A4237">
        <v>4235</v>
      </c>
    </row>
    <row r="4238" spans="1:1">
      <c r="A4238">
        <v>4236</v>
      </c>
    </row>
    <row r="4239" spans="1:1">
      <c r="A4239">
        <v>4237</v>
      </c>
    </row>
    <row r="4240" spans="1:1">
      <c r="A4240">
        <v>4238</v>
      </c>
    </row>
    <row r="4241" spans="1:1">
      <c r="A4241">
        <v>4239</v>
      </c>
    </row>
    <row r="4242" spans="1:1">
      <c r="A4242">
        <v>4240</v>
      </c>
    </row>
    <row r="4243" spans="1:1">
      <c r="A4243">
        <v>4241</v>
      </c>
    </row>
    <row r="4244" spans="1:1">
      <c r="A4244">
        <v>4242</v>
      </c>
    </row>
    <row r="4245" spans="1:1">
      <c r="A4245">
        <v>4243</v>
      </c>
    </row>
    <row r="4246" spans="1:1">
      <c r="A4246">
        <v>4244</v>
      </c>
    </row>
    <row r="4247" spans="1:1">
      <c r="A4247">
        <v>4245</v>
      </c>
    </row>
    <row r="4248" spans="1:1">
      <c r="A4248">
        <v>4246</v>
      </c>
    </row>
    <row r="4249" spans="1:1">
      <c r="A4249">
        <v>4247</v>
      </c>
    </row>
    <row r="4250" spans="1:1">
      <c r="A4250">
        <v>4248</v>
      </c>
    </row>
    <row r="4251" spans="1:1">
      <c r="A4251">
        <v>4249</v>
      </c>
    </row>
    <row r="4252" spans="1:1">
      <c r="A4252">
        <v>4250</v>
      </c>
    </row>
    <row r="4253" spans="1:1">
      <c r="A4253">
        <v>4251</v>
      </c>
    </row>
    <row r="4254" spans="1:1">
      <c r="A4254">
        <v>4252</v>
      </c>
    </row>
    <row r="4255" spans="1:1">
      <c r="A4255">
        <v>4253</v>
      </c>
    </row>
    <row r="4256" spans="1:1">
      <c r="A4256">
        <v>4254</v>
      </c>
    </row>
    <row r="4257" spans="1:1">
      <c r="A4257">
        <v>4255</v>
      </c>
    </row>
    <row r="4258" spans="1:1">
      <c r="A4258">
        <v>4256</v>
      </c>
    </row>
    <row r="4259" spans="1:1">
      <c r="A4259">
        <v>4257</v>
      </c>
    </row>
    <row r="4260" spans="1:1">
      <c r="A4260">
        <v>4258</v>
      </c>
    </row>
    <row r="4261" spans="1:1">
      <c r="A4261">
        <v>4259</v>
      </c>
    </row>
    <row r="4262" spans="1:1">
      <c r="A4262">
        <v>4260</v>
      </c>
    </row>
    <row r="4263" spans="1:1">
      <c r="A4263">
        <v>4261</v>
      </c>
    </row>
    <row r="4264" spans="1:1">
      <c r="A4264">
        <v>4262</v>
      </c>
    </row>
    <row r="4265" spans="1:1">
      <c r="A4265">
        <v>4263</v>
      </c>
    </row>
    <row r="4266" spans="1:1">
      <c r="A4266">
        <v>4264</v>
      </c>
    </row>
    <row r="4267" spans="1:1">
      <c r="A4267">
        <v>4265</v>
      </c>
    </row>
    <row r="4268" spans="1:1">
      <c r="A4268">
        <v>4266</v>
      </c>
    </row>
    <row r="4269" spans="1:1">
      <c r="A4269">
        <v>4267</v>
      </c>
    </row>
    <row r="4270" spans="1:1">
      <c r="A4270">
        <v>4268</v>
      </c>
    </row>
    <row r="4271" spans="1:1">
      <c r="A4271">
        <v>4269</v>
      </c>
    </row>
    <row r="4272" spans="1:1">
      <c r="A4272">
        <v>4270</v>
      </c>
    </row>
    <row r="4273" spans="1:1">
      <c r="A4273">
        <v>4271</v>
      </c>
    </row>
    <row r="4274" spans="1:1">
      <c r="A4274">
        <v>4272</v>
      </c>
    </row>
    <row r="4275" spans="1:1">
      <c r="A4275">
        <v>4273</v>
      </c>
    </row>
    <row r="4276" spans="1:1">
      <c r="A4276">
        <v>4274</v>
      </c>
    </row>
    <row r="4277" spans="1:1">
      <c r="A4277">
        <v>4275</v>
      </c>
    </row>
    <row r="4278" spans="1:1">
      <c r="A4278">
        <v>4276</v>
      </c>
    </row>
    <row r="4279" spans="1:1">
      <c r="A4279">
        <v>4277</v>
      </c>
    </row>
    <row r="4280" spans="1:1">
      <c r="A4280">
        <v>4278</v>
      </c>
    </row>
    <row r="4281" spans="1:1">
      <c r="A4281">
        <v>4279</v>
      </c>
    </row>
    <row r="4282" spans="1:1">
      <c r="A4282">
        <v>4280</v>
      </c>
    </row>
    <row r="4283" spans="1:1">
      <c r="A4283">
        <v>4281</v>
      </c>
    </row>
    <row r="4284" spans="1:1">
      <c r="A4284">
        <v>4282</v>
      </c>
    </row>
    <row r="4285" spans="1:1">
      <c r="A4285">
        <v>4283</v>
      </c>
    </row>
    <row r="4286" spans="1:1">
      <c r="A4286">
        <v>4284</v>
      </c>
    </row>
    <row r="4287" spans="1:1">
      <c r="A4287">
        <v>4285</v>
      </c>
    </row>
    <row r="4288" spans="1:1">
      <c r="A4288">
        <v>4286</v>
      </c>
    </row>
    <row r="4289" spans="1:1">
      <c r="A4289">
        <v>4287</v>
      </c>
    </row>
    <row r="4290" spans="1:1">
      <c r="A4290">
        <v>4288</v>
      </c>
    </row>
    <row r="4291" spans="1:1">
      <c r="A4291">
        <v>4289</v>
      </c>
    </row>
    <row r="4292" spans="1:1">
      <c r="A4292">
        <v>4290</v>
      </c>
    </row>
    <row r="4293" spans="1:1">
      <c r="A4293">
        <v>4291</v>
      </c>
    </row>
    <row r="4294" spans="1:1">
      <c r="A4294">
        <v>4292</v>
      </c>
    </row>
    <row r="4295" spans="1:1">
      <c r="A4295">
        <v>4293</v>
      </c>
    </row>
    <row r="4296" spans="1:1">
      <c r="A4296">
        <v>4294</v>
      </c>
    </row>
    <row r="4297" spans="1:1">
      <c r="A4297">
        <v>4295</v>
      </c>
    </row>
    <row r="4298" spans="1:1">
      <c r="A4298">
        <v>4296</v>
      </c>
    </row>
    <row r="4299" spans="1:1">
      <c r="A4299">
        <v>4297</v>
      </c>
    </row>
    <row r="4300" spans="1:1">
      <c r="A4300">
        <v>4298</v>
      </c>
    </row>
    <row r="4301" spans="1:1">
      <c r="A4301">
        <v>4299</v>
      </c>
    </row>
    <row r="4302" spans="1:1">
      <c r="A4302">
        <v>4300</v>
      </c>
    </row>
    <row r="4303" spans="1:1">
      <c r="A4303">
        <v>4301</v>
      </c>
    </row>
    <row r="4304" spans="1:1">
      <c r="A4304">
        <v>4302</v>
      </c>
    </row>
    <row r="4305" spans="1:1">
      <c r="A4305">
        <v>4303</v>
      </c>
    </row>
    <row r="4306" spans="1:1">
      <c r="A4306">
        <v>4304</v>
      </c>
    </row>
    <row r="4307" spans="1:1">
      <c r="A4307">
        <v>4305</v>
      </c>
    </row>
    <row r="4308" spans="1:1">
      <c r="A4308">
        <v>4306</v>
      </c>
    </row>
    <row r="4309" spans="1:1">
      <c r="A4309">
        <v>4307</v>
      </c>
    </row>
    <row r="4310" spans="1:1">
      <c r="A4310">
        <v>4308</v>
      </c>
    </row>
    <row r="4311" spans="1:1">
      <c r="A4311">
        <v>4309</v>
      </c>
    </row>
    <row r="4312" spans="1:1">
      <c r="A4312">
        <v>4310</v>
      </c>
    </row>
    <row r="4313" spans="1:1">
      <c r="A4313">
        <v>4311</v>
      </c>
    </row>
    <row r="4314" spans="1:1">
      <c r="A4314">
        <v>4312</v>
      </c>
    </row>
    <row r="4315" spans="1:1">
      <c r="A4315">
        <v>4313</v>
      </c>
    </row>
    <row r="4316" spans="1:1">
      <c r="A4316">
        <v>4314</v>
      </c>
    </row>
    <row r="4317" spans="1:1">
      <c r="A4317">
        <v>4315</v>
      </c>
    </row>
    <row r="4318" spans="1:1">
      <c r="A4318">
        <v>4316</v>
      </c>
    </row>
    <row r="4319" spans="1:1">
      <c r="A4319">
        <v>4317</v>
      </c>
    </row>
    <row r="4320" spans="1:1">
      <c r="A4320">
        <v>4318</v>
      </c>
    </row>
    <row r="4321" spans="1:1">
      <c r="A4321">
        <v>4319</v>
      </c>
    </row>
    <row r="4322" spans="1:1">
      <c r="A4322">
        <v>4320</v>
      </c>
    </row>
    <row r="4323" spans="1:1">
      <c r="A4323">
        <v>4321</v>
      </c>
    </row>
    <row r="4324" spans="1:1">
      <c r="A4324">
        <v>4322</v>
      </c>
    </row>
    <row r="4325" spans="1:1">
      <c r="A4325">
        <v>4323</v>
      </c>
    </row>
    <row r="4326" spans="1:1">
      <c r="A4326">
        <v>4324</v>
      </c>
    </row>
    <row r="4327" spans="1:1">
      <c r="A4327">
        <v>4325</v>
      </c>
    </row>
    <row r="4328" spans="1:1">
      <c r="A4328">
        <v>4326</v>
      </c>
    </row>
    <row r="4329" spans="1:1">
      <c r="A4329">
        <v>4327</v>
      </c>
    </row>
    <row r="4330" spans="1:1">
      <c r="A4330">
        <v>4328</v>
      </c>
    </row>
    <row r="4331" spans="1:1">
      <c r="A4331">
        <v>4329</v>
      </c>
    </row>
    <row r="4332" spans="1:1">
      <c r="A4332">
        <v>4330</v>
      </c>
    </row>
    <row r="4333" spans="1:1">
      <c r="A4333">
        <v>4331</v>
      </c>
    </row>
    <row r="4334" spans="1:1">
      <c r="A4334">
        <v>4332</v>
      </c>
    </row>
    <row r="4335" spans="1:1">
      <c r="A4335">
        <v>4333</v>
      </c>
    </row>
    <row r="4336" spans="1:1">
      <c r="A4336">
        <v>4334</v>
      </c>
    </row>
    <row r="4337" spans="1:1">
      <c r="A4337">
        <v>4335</v>
      </c>
    </row>
    <row r="4338" spans="1:1">
      <c r="A4338">
        <v>4336</v>
      </c>
    </row>
    <row r="4339" spans="1:1">
      <c r="A4339">
        <v>4337</v>
      </c>
    </row>
    <row r="4340" spans="1:1">
      <c r="A4340">
        <v>4338</v>
      </c>
    </row>
    <row r="4341" spans="1:1">
      <c r="A4341">
        <v>4339</v>
      </c>
    </row>
    <row r="4342" spans="1:1">
      <c r="A4342">
        <v>4340</v>
      </c>
    </row>
    <row r="4343" spans="1:1">
      <c r="A4343">
        <v>4341</v>
      </c>
    </row>
    <row r="4344" spans="1:1">
      <c r="A4344">
        <v>4342</v>
      </c>
    </row>
    <row r="4345" spans="1:1">
      <c r="A4345">
        <v>4343</v>
      </c>
    </row>
    <row r="4346" spans="1:1">
      <c r="A4346">
        <v>4344</v>
      </c>
    </row>
    <row r="4347" spans="1:1">
      <c r="A4347">
        <v>4345</v>
      </c>
    </row>
    <row r="4348" spans="1:1">
      <c r="A4348">
        <v>4346</v>
      </c>
    </row>
    <row r="4349" spans="1:1">
      <c r="A4349">
        <v>4347</v>
      </c>
    </row>
    <row r="4350" spans="1:1">
      <c r="A4350">
        <v>4348</v>
      </c>
    </row>
    <row r="4351" spans="1:1">
      <c r="A4351">
        <v>4349</v>
      </c>
    </row>
    <row r="4352" spans="1:1">
      <c r="A4352">
        <v>4350</v>
      </c>
    </row>
    <row r="4353" spans="1:1">
      <c r="A4353">
        <v>4351</v>
      </c>
    </row>
    <row r="4354" spans="1:1">
      <c r="A4354">
        <v>4352</v>
      </c>
    </row>
    <row r="4355" spans="1:1">
      <c r="A4355">
        <v>4353</v>
      </c>
    </row>
    <row r="4356" spans="1:1">
      <c r="A4356">
        <v>4354</v>
      </c>
    </row>
    <row r="4357" spans="1:1">
      <c r="A4357">
        <v>4355</v>
      </c>
    </row>
    <row r="4358" spans="1:1">
      <c r="A4358">
        <v>4356</v>
      </c>
    </row>
    <row r="4359" spans="1:1">
      <c r="A4359">
        <v>4357</v>
      </c>
    </row>
    <row r="4360" spans="1:1">
      <c r="A4360">
        <v>4358</v>
      </c>
    </row>
    <row r="4361" spans="1:1">
      <c r="A4361">
        <v>4359</v>
      </c>
    </row>
    <row r="4362" spans="1:1">
      <c r="A4362">
        <v>4360</v>
      </c>
    </row>
    <row r="4363" spans="1:1">
      <c r="A4363">
        <v>4361</v>
      </c>
    </row>
    <row r="4364" spans="1:1">
      <c r="A4364">
        <v>4362</v>
      </c>
    </row>
    <row r="4365" spans="1:1">
      <c r="A4365">
        <v>4363</v>
      </c>
    </row>
    <row r="4366" spans="1:1">
      <c r="A4366">
        <v>4364</v>
      </c>
    </row>
    <row r="4367" spans="1:1">
      <c r="A4367">
        <v>4365</v>
      </c>
    </row>
    <row r="4368" spans="1:1">
      <c r="A4368">
        <v>4366</v>
      </c>
    </row>
    <row r="4369" spans="1:1">
      <c r="A4369">
        <v>4367</v>
      </c>
    </row>
    <row r="4370" spans="1:1">
      <c r="A4370">
        <v>4368</v>
      </c>
    </row>
    <row r="4371" spans="1:1">
      <c r="A4371">
        <v>4369</v>
      </c>
    </row>
    <row r="4372" spans="1:1">
      <c r="A4372">
        <v>4370</v>
      </c>
    </row>
    <row r="4373" spans="1:1">
      <c r="A4373">
        <v>4371</v>
      </c>
    </row>
    <row r="4374" spans="1:1">
      <c r="A4374">
        <v>4372</v>
      </c>
    </row>
    <row r="4375" spans="1:1">
      <c r="A4375">
        <v>4373</v>
      </c>
    </row>
    <row r="4376" spans="1:1">
      <c r="A4376">
        <v>4374</v>
      </c>
    </row>
    <row r="4377" spans="1:1">
      <c r="A4377">
        <v>4375</v>
      </c>
    </row>
    <row r="4378" spans="1:1">
      <c r="A4378">
        <v>4376</v>
      </c>
    </row>
    <row r="4379" spans="1:1">
      <c r="A4379">
        <v>4377</v>
      </c>
    </row>
    <row r="4380" spans="1:1">
      <c r="A4380">
        <v>4378</v>
      </c>
    </row>
    <row r="4381" spans="1:1">
      <c r="A4381">
        <v>4379</v>
      </c>
    </row>
    <row r="4382" spans="1:1">
      <c r="A4382">
        <v>4380</v>
      </c>
    </row>
    <row r="4383" spans="1:1">
      <c r="A4383">
        <v>4381</v>
      </c>
    </row>
    <row r="4384" spans="1:1">
      <c r="A4384">
        <v>4382</v>
      </c>
    </row>
    <row r="4385" spans="1:1">
      <c r="A4385">
        <v>4383</v>
      </c>
    </row>
    <row r="4386" spans="1:1">
      <c r="A4386">
        <v>4384</v>
      </c>
    </row>
    <row r="4387" spans="1:1">
      <c r="A4387">
        <v>4385</v>
      </c>
    </row>
    <row r="4388" spans="1:1">
      <c r="A4388">
        <v>4386</v>
      </c>
    </row>
    <row r="4389" spans="1:1">
      <c r="A4389">
        <v>4387</v>
      </c>
    </row>
    <row r="4390" spans="1:1">
      <c r="A4390">
        <v>4388</v>
      </c>
    </row>
    <row r="4391" spans="1:1">
      <c r="A4391">
        <v>4389</v>
      </c>
    </row>
    <row r="4392" spans="1:1">
      <c r="A4392">
        <v>4390</v>
      </c>
    </row>
    <row r="4393" spans="1:1">
      <c r="A4393">
        <v>4391</v>
      </c>
    </row>
    <row r="4394" spans="1:1">
      <c r="A4394">
        <v>4392</v>
      </c>
    </row>
    <row r="4395" spans="1:1">
      <c r="A4395">
        <v>4393</v>
      </c>
    </row>
    <row r="4396" spans="1:1">
      <c r="A4396">
        <v>4394</v>
      </c>
    </row>
    <row r="4397" spans="1:1">
      <c r="A4397">
        <v>4395</v>
      </c>
    </row>
    <row r="4398" spans="1:1">
      <c r="A4398">
        <v>4396</v>
      </c>
    </row>
    <row r="4399" spans="1:1">
      <c r="A4399">
        <v>4397</v>
      </c>
    </row>
    <row r="4400" spans="1:1">
      <c r="A4400">
        <v>4398</v>
      </c>
    </row>
    <row r="4401" spans="1:1">
      <c r="A4401">
        <v>4399</v>
      </c>
    </row>
    <row r="4402" spans="1:1">
      <c r="A4402">
        <v>4400</v>
      </c>
    </row>
    <row r="4403" spans="1:1">
      <c r="A4403">
        <v>4401</v>
      </c>
    </row>
    <row r="4404" spans="1:1">
      <c r="A4404">
        <v>4402</v>
      </c>
    </row>
    <row r="4405" spans="1:1">
      <c r="A4405">
        <v>4403</v>
      </c>
    </row>
    <row r="4406" spans="1:1">
      <c r="A4406">
        <v>4404</v>
      </c>
    </row>
    <row r="4407" spans="1:1">
      <c r="A4407">
        <v>4405</v>
      </c>
    </row>
    <row r="4408" spans="1:1">
      <c r="A4408">
        <v>4406</v>
      </c>
    </row>
    <row r="4409" spans="1:1">
      <c r="A4409">
        <v>4407</v>
      </c>
    </row>
    <row r="4410" spans="1:1">
      <c r="A4410">
        <v>4408</v>
      </c>
    </row>
    <row r="4411" spans="1:1">
      <c r="A4411">
        <v>4409</v>
      </c>
    </row>
    <row r="4412" spans="1:1">
      <c r="A4412">
        <v>4410</v>
      </c>
    </row>
    <row r="4413" spans="1:1">
      <c r="A4413">
        <v>4411</v>
      </c>
    </row>
    <row r="4414" spans="1:1">
      <c r="A4414">
        <v>4412</v>
      </c>
    </row>
    <row r="4415" spans="1:1">
      <c r="A4415">
        <v>4413</v>
      </c>
    </row>
    <row r="4416" spans="1:1">
      <c r="A4416">
        <v>4414</v>
      </c>
    </row>
    <row r="4417" spans="1:1">
      <c r="A4417">
        <v>4415</v>
      </c>
    </row>
    <row r="4418" spans="1:1">
      <c r="A4418">
        <v>4416</v>
      </c>
    </row>
    <row r="4419" spans="1:1">
      <c r="A4419">
        <v>4417</v>
      </c>
    </row>
    <row r="4420" spans="1:1">
      <c r="A4420">
        <v>4418</v>
      </c>
    </row>
    <row r="4421" spans="1:1">
      <c r="A4421">
        <v>4419</v>
      </c>
    </row>
    <row r="4422" spans="1:1">
      <c r="A4422">
        <v>4420</v>
      </c>
    </row>
    <row r="4423" spans="1:1">
      <c r="A4423">
        <v>4421</v>
      </c>
    </row>
    <row r="4424" spans="1:1">
      <c r="A4424">
        <v>4422</v>
      </c>
    </row>
    <row r="4425" spans="1:1">
      <c r="A4425">
        <v>4423</v>
      </c>
    </row>
    <row r="4426" spans="1:1">
      <c r="A4426">
        <v>4424</v>
      </c>
    </row>
    <row r="4427" spans="1:1">
      <c r="A4427">
        <v>4425</v>
      </c>
    </row>
    <row r="4428" spans="1:1">
      <c r="A4428">
        <v>4426</v>
      </c>
    </row>
    <row r="4429" spans="1:1">
      <c r="A4429">
        <v>4427</v>
      </c>
    </row>
    <row r="4430" spans="1:1">
      <c r="A4430">
        <v>4428</v>
      </c>
    </row>
    <row r="4431" spans="1:1">
      <c r="A4431">
        <v>4429</v>
      </c>
    </row>
    <row r="4432" spans="1:1">
      <c r="A4432">
        <v>4430</v>
      </c>
    </row>
    <row r="4433" spans="1:1">
      <c r="A4433">
        <v>4431</v>
      </c>
    </row>
    <row r="4434" spans="1:1">
      <c r="A4434">
        <v>4432</v>
      </c>
    </row>
    <row r="4435" spans="1:1">
      <c r="A4435">
        <v>4433</v>
      </c>
    </row>
    <row r="4436" spans="1:1">
      <c r="A4436">
        <v>4434</v>
      </c>
    </row>
    <row r="4437" spans="1:1">
      <c r="A4437">
        <v>4435</v>
      </c>
    </row>
    <row r="4438" spans="1:1">
      <c r="A4438">
        <v>4436</v>
      </c>
    </row>
    <row r="4439" spans="1:1">
      <c r="A4439">
        <v>4437</v>
      </c>
    </row>
    <row r="4440" spans="1:1">
      <c r="A4440">
        <v>4438</v>
      </c>
    </row>
    <row r="4441" spans="1:1">
      <c r="A4441">
        <v>4439</v>
      </c>
    </row>
    <row r="4442" spans="1:1">
      <c r="A4442">
        <v>4440</v>
      </c>
    </row>
    <row r="4443" spans="1:1">
      <c r="A4443">
        <v>4441</v>
      </c>
    </row>
    <row r="4444" spans="1:1">
      <c r="A4444">
        <v>4442</v>
      </c>
    </row>
    <row r="4445" spans="1:1">
      <c r="A4445">
        <v>4443</v>
      </c>
    </row>
    <row r="4446" spans="1:1">
      <c r="A4446">
        <v>4444</v>
      </c>
    </row>
    <row r="4447" spans="1:1">
      <c r="A4447">
        <v>4445</v>
      </c>
    </row>
    <row r="4448" spans="1:1">
      <c r="A4448">
        <v>4446</v>
      </c>
    </row>
    <row r="4449" spans="1:1">
      <c r="A4449">
        <v>4447</v>
      </c>
    </row>
    <row r="4450" spans="1:1">
      <c r="A4450">
        <v>4448</v>
      </c>
    </row>
    <row r="4451" spans="1:1">
      <c r="A4451">
        <v>4449</v>
      </c>
    </row>
    <row r="4452" spans="1:1">
      <c r="A4452">
        <v>4450</v>
      </c>
    </row>
    <row r="4453" spans="1:1">
      <c r="A4453">
        <v>4451</v>
      </c>
    </row>
    <row r="4454" spans="1:1">
      <c r="A4454">
        <v>4452</v>
      </c>
    </row>
    <row r="4455" spans="1:1">
      <c r="A4455">
        <v>4453</v>
      </c>
    </row>
    <row r="4456" spans="1:1">
      <c r="A4456">
        <v>4454</v>
      </c>
    </row>
    <row r="4457" spans="1:1">
      <c r="A4457">
        <v>4455</v>
      </c>
    </row>
    <row r="4458" spans="1:1">
      <c r="A4458">
        <v>4456</v>
      </c>
    </row>
    <row r="4459" spans="1:1">
      <c r="A4459">
        <v>4457</v>
      </c>
    </row>
    <row r="4460" spans="1:1">
      <c r="A4460">
        <v>4458</v>
      </c>
    </row>
    <row r="4461" spans="1:1">
      <c r="A4461">
        <v>4459</v>
      </c>
    </row>
    <row r="4462" spans="1:1">
      <c r="A4462">
        <v>4460</v>
      </c>
    </row>
    <row r="4463" spans="1:1">
      <c r="A4463">
        <v>4461</v>
      </c>
    </row>
    <row r="4464" spans="1:1">
      <c r="A4464">
        <v>4462</v>
      </c>
    </row>
    <row r="4465" spans="1:1">
      <c r="A4465">
        <v>4463</v>
      </c>
    </row>
    <row r="4466" spans="1:1">
      <c r="A4466">
        <v>4464</v>
      </c>
    </row>
    <row r="4467" spans="1:1">
      <c r="A4467">
        <v>4465</v>
      </c>
    </row>
    <row r="4468" spans="1:1">
      <c r="A4468">
        <v>4466</v>
      </c>
    </row>
    <row r="4469" spans="1:1">
      <c r="A4469">
        <v>4467</v>
      </c>
    </row>
    <row r="4470" spans="1:1">
      <c r="A4470">
        <v>4468</v>
      </c>
    </row>
    <row r="4471" spans="1:1">
      <c r="A4471">
        <v>4469</v>
      </c>
    </row>
    <row r="4472" spans="1:1">
      <c r="A4472">
        <v>4470</v>
      </c>
    </row>
    <row r="4473" spans="1:1">
      <c r="A4473">
        <v>4471</v>
      </c>
    </row>
    <row r="4474" spans="1:1">
      <c r="A4474">
        <v>4472</v>
      </c>
    </row>
    <row r="4475" spans="1:1">
      <c r="A4475">
        <v>4473</v>
      </c>
    </row>
    <row r="4476" spans="1:1">
      <c r="A4476">
        <v>4474</v>
      </c>
    </row>
    <row r="4477" spans="1:1">
      <c r="A4477">
        <v>4475</v>
      </c>
    </row>
    <row r="4478" spans="1:1">
      <c r="A4478">
        <v>4476</v>
      </c>
    </row>
    <row r="4479" spans="1:1">
      <c r="A4479">
        <v>4477</v>
      </c>
    </row>
    <row r="4480" spans="1:1">
      <c r="A4480">
        <v>4478</v>
      </c>
    </row>
    <row r="4481" spans="1:1">
      <c r="A4481">
        <v>4479</v>
      </c>
    </row>
    <row r="4482" spans="1:1">
      <c r="A4482">
        <v>4480</v>
      </c>
    </row>
    <row r="4483" spans="1:1">
      <c r="A4483">
        <v>4481</v>
      </c>
    </row>
    <row r="4484" spans="1:1">
      <c r="A4484">
        <v>4482</v>
      </c>
    </row>
    <row r="4485" spans="1:1">
      <c r="A4485">
        <v>4483</v>
      </c>
    </row>
    <row r="4486" spans="1:1">
      <c r="A4486">
        <v>4484</v>
      </c>
    </row>
    <row r="4487" spans="1:1">
      <c r="A4487">
        <v>4485</v>
      </c>
    </row>
    <row r="4488" spans="1:1">
      <c r="A4488">
        <v>4486</v>
      </c>
    </row>
    <row r="4489" spans="1:1">
      <c r="A4489">
        <v>4487</v>
      </c>
    </row>
    <row r="4490" spans="1:1">
      <c r="A4490">
        <v>4488</v>
      </c>
    </row>
    <row r="4491" spans="1:1">
      <c r="A4491">
        <v>4489</v>
      </c>
    </row>
    <row r="4492" spans="1:1">
      <c r="A4492">
        <v>4490</v>
      </c>
    </row>
    <row r="4493" spans="1:1">
      <c r="A4493">
        <v>4491</v>
      </c>
    </row>
    <row r="4494" spans="1:1">
      <c r="A4494">
        <v>4492</v>
      </c>
    </row>
    <row r="4495" spans="1:1">
      <c r="A4495">
        <v>4493</v>
      </c>
    </row>
    <row r="4496" spans="1:1">
      <c r="A4496">
        <v>4494</v>
      </c>
    </row>
    <row r="4497" spans="1:1">
      <c r="A4497">
        <v>4495</v>
      </c>
    </row>
    <row r="4498" spans="1:1">
      <c r="A4498">
        <v>4496</v>
      </c>
    </row>
    <row r="4499" spans="1:1">
      <c r="A4499">
        <v>4497</v>
      </c>
    </row>
    <row r="4500" spans="1:1">
      <c r="A4500">
        <v>4498</v>
      </c>
    </row>
    <row r="4501" spans="1:1">
      <c r="A4501">
        <v>4499</v>
      </c>
    </row>
    <row r="4502" spans="1:1">
      <c r="A4502">
        <v>4500</v>
      </c>
    </row>
    <row r="4503" spans="1:1">
      <c r="A4503">
        <v>4501</v>
      </c>
    </row>
    <row r="4504" spans="1:1">
      <c r="A4504">
        <v>4502</v>
      </c>
    </row>
    <row r="4505" spans="1:1">
      <c r="A4505">
        <v>4503</v>
      </c>
    </row>
    <row r="4506" spans="1:1">
      <c r="A4506">
        <v>4504</v>
      </c>
    </row>
    <row r="4507" spans="1:1">
      <c r="A4507">
        <v>4505</v>
      </c>
    </row>
    <row r="4508" spans="1:1">
      <c r="A4508">
        <v>4506</v>
      </c>
    </row>
    <row r="4509" spans="1:1">
      <c r="A4509">
        <v>4507</v>
      </c>
    </row>
    <row r="4510" spans="1:1">
      <c r="A4510">
        <v>4508</v>
      </c>
    </row>
    <row r="4511" spans="1:1">
      <c r="A4511">
        <v>4509</v>
      </c>
    </row>
    <row r="4512" spans="1:1">
      <c r="A4512">
        <v>4510</v>
      </c>
    </row>
    <row r="4513" spans="1:1">
      <c r="A4513">
        <v>4511</v>
      </c>
    </row>
    <row r="4514" spans="1:1">
      <c r="A4514">
        <v>4512</v>
      </c>
    </row>
    <row r="4515" spans="1:1">
      <c r="A4515">
        <v>4513</v>
      </c>
    </row>
    <row r="4516" spans="1:1">
      <c r="A4516">
        <v>4514</v>
      </c>
    </row>
    <row r="4517" spans="1:1">
      <c r="A4517">
        <v>4515</v>
      </c>
    </row>
    <row r="4518" spans="1:1">
      <c r="A4518">
        <v>4516</v>
      </c>
    </row>
    <row r="4519" spans="1:1">
      <c r="A4519">
        <v>4517</v>
      </c>
    </row>
    <row r="4520" spans="1:1">
      <c r="A4520">
        <v>4518</v>
      </c>
    </row>
    <row r="4521" spans="1:1">
      <c r="A4521">
        <v>4519</v>
      </c>
    </row>
    <row r="4522" spans="1:1">
      <c r="A4522">
        <v>4520</v>
      </c>
    </row>
    <row r="4523" spans="1:1">
      <c r="A4523">
        <v>4521</v>
      </c>
    </row>
    <row r="4524" spans="1:1">
      <c r="A4524">
        <v>4522</v>
      </c>
    </row>
    <row r="4525" spans="1:1">
      <c r="A4525">
        <v>4523</v>
      </c>
    </row>
    <row r="4526" spans="1:1">
      <c r="A4526">
        <v>4524</v>
      </c>
    </row>
    <row r="4527" spans="1:1">
      <c r="A4527">
        <v>4525</v>
      </c>
    </row>
    <row r="4528" spans="1:1">
      <c r="A4528">
        <v>4526</v>
      </c>
    </row>
    <row r="4529" spans="1:1">
      <c r="A4529">
        <v>4527</v>
      </c>
    </row>
    <row r="4530" spans="1:1">
      <c r="A4530">
        <v>4528</v>
      </c>
    </row>
    <row r="4531" spans="1:1">
      <c r="A4531">
        <v>4529</v>
      </c>
    </row>
    <row r="4532" spans="1:1">
      <c r="A4532">
        <v>4530</v>
      </c>
    </row>
    <row r="4533" spans="1:1">
      <c r="A4533">
        <v>4531</v>
      </c>
    </row>
    <row r="4534" spans="1:1">
      <c r="A4534">
        <v>4532</v>
      </c>
    </row>
    <row r="4535" spans="1:1">
      <c r="A4535">
        <v>4533</v>
      </c>
    </row>
    <row r="4536" spans="1:1">
      <c r="A4536">
        <v>4534</v>
      </c>
    </row>
    <row r="4537" spans="1:1">
      <c r="A4537">
        <v>4535</v>
      </c>
    </row>
    <row r="4538" spans="1:1">
      <c r="A4538">
        <v>4536</v>
      </c>
    </row>
    <row r="4539" spans="1:1">
      <c r="A4539">
        <v>4537</v>
      </c>
    </row>
    <row r="4540" spans="1:1">
      <c r="A4540">
        <v>4538</v>
      </c>
    </row>
    <row r="4541" spans="1:1">
      <c r="A4541">
        <v>4539</v>
      </c>
    </row>
    <row r="4542" spans="1:1">
      <c r="A4542">
        <v>4540</v>
      </c>
    </row>
    <row r="4543" spans="1:1">
      <c r="A4543">
        <v>4541</v>
      </c>
    </row>
    <row r="4544" spans="1:1">
      <c r="A4544">
        <v>4542</v>
      </c>
    </row>
    <row r="4545" spans="1:1">
      <c r="A4545">
        <v>4543</v>
      </c>
    </row>
    <row r="4546" spans="1:1">
      <c r="A4546">
        <v>4544</v>
      </c>
    </row>
    <row r="4547" spans="1:1">
      <c r="A4547">
        <v>4545</v>
      </c>
    </row>
    <row r="4548" spans="1:1">
      <c r="A4548">
        <v>4546</v>
      </c>
    </row>
    <row r="4549" spans="1:1">
      <c r="A4549">
        <v>4547</v>
      </c>
    </row>
    <row r="4550" spans="1:1">
      <c r="A4550">
        <v>4548</v>
      </c>
    </row>
    <row r="4551" spans="1:1">
      <c r="A4551">
        <v>4549</v>
      </c>
    </row>
    <row r="4552" spans="1:1">
      <c r="A4552">
        <v>4550</v>
      </c>
    </row>
    <row r="4553" spans="1:1">
      <c r="A4553">
        <v>4551</v>
      </c>
    </row>
    <row r="4554" spans="1:1">
      <c r="A4554">
        <v>4552</v>
      </c>
    </row>
    <row r="4555" spans="1:1">
      <c r="A4555">
        <v>4553</v>
      </c>
    </row>
    <row r="4556" spans="1:1">
      <c r="A4556">
        <v>4554</v>
      </c>
    </row>
    <row r="4557" spans="1:1">
      <c r="A4557">
        <v>4555</v>
      </c>
    </row>
    <row r="4558" spans="1:1">
      <c r="A4558">
        <v>4556</v>
      </c>
    </row>
    <row r="4559" spans="1:1">
      <c r="A4559">
        <v>4557</v>
      </c>
    </row>
    <row r="4560" spans="1:1">
      <c r="A4560">
        <v>4558</v>
      </c>
    </row>
    <row r="4561" spans="1:1">
      <c r="A4561">
        <v>4559</v>
      </c>
    </row>
    <row r="4562" spans="1:1">
      <c r="A4562">
        <v>4560</v>
      </c>
    </row>
    <row r="4563" spans="1:1">
      <c r="A4563">
        <v>4561</v>
      </c>
    </row>
    <row r="4564" spans="1:1">
      <c r="A4564">
        <v>4562</v>
      </c>
    </row>
    <row r="4565" spans="1:1">
      <c r="A4565">
        <v>4563</v>
      </c>
    </row>
    <row r="4566" spans="1:1">
      <c r="A4566">
        <v>4564</v>
      </c>
    </row>
    <row r="4567" spans="1:1">
      <c r="A4567">
        <v>4565</v>
      </c>
    </row>
    <row r="4568" spans="1:1">
      <c r="A4568">
        <v>4566</v>
      </c>
    </row>
    <row r="4569" spans="1:1">
      <c r="A4569">
        <v>4567</v>
      </c>
    </row>
    <row r="4570" spans="1:1">
      <c r="A4570">
        <v>4568</v>
      </c>
    </row>
    <row r="4571" spans="1:1">
      <c r="A4571">
        <v>4569</v>
      </c>
    </row>
    <row r="4572" spans="1:1">
      <c r="A4572">
        <v>4570</v>
      </c>
    </row>
    <row r="4573" spans="1:1">
      <c r="A4573">
        <v>4571</v>
      </c>
    </row>
    <row r="4574" spans="1:1">
      <c r="A4574">
        <v>4572</v>
      </c>
    </row>
    <row r="4575" spans="1:1">
      <c r="A4575">
        <v>4573</v>
      </c>
    </row>
    <row r="4576" spans="1:1">
      <c r="A4576">
        <v>4574</v>
      </c>
    </row>
    <row r="4577" spans="1:1">
      <c r="A4577">
        <v>4575</v>
      </c>
    </row>
    <row r="4578" spans="1:1">
      <c r="A4578">
        <v>4576</v>
      </c>
    </row>
    <row r="4579" spans="1:1">
      <c r="A4579">
        <v>4577</v>
      </c>
    </row>
    <row r="4580" spans="1:1">
      <c r="A4580">
        <v>4578</v>
      </c>
    </row>
    <row r="4581" spans="1:1">
      <c r="A4581">
        <v>4579</v>
      </c>
    </row>
    <row r="4582" spans="1:1">
      <c r="A4582">
        <v>4580</v>
      </c>
    </row>
    <row r="4583" spans="1:1">
      <c r="A4583">
        <v>4581</v>
      </c>
    </row>
    <row r="4584" spans="1:1">
      <c r="A4584">
        <v>4582</v>
      </c>
    </row>
    <row r="4585" spans="1:1">
      <c r="A4585">
        <v>4583</v>
      </c>
    </row>
    <row r="4586" spans="1:1">
      <c r="A4586">
        <v>4584</v>
      </c>
    </row>
    <row r="4587" spans="1:1">
      <c r="A4587">
        <v>4585</v>
      </c>
    </row>
    <row r="4588" spans="1:1">
      <c r="A4588">
        <v>4586</v>
      </c>
    </row>
    <row r="4589" spans="1:1">
      <c r="A4589">
        <v>4587</v>
      </c>
    </row>
    <row r="4590" spans="1:1">
      <c r="A4590">
        <v>4588</v>
      </c>
    </row>
    <row r="4591" spans="1:1">
      <c r="A4591">
        <v>4589</v>
      </c>
    </row>
    <row r="4592" spans="1:1">
      <c r="A4592">
        <v>4590</v>
      </c>
    </row>
    <row r="4593" spans="1:1">
      <c r="A4593">
        <v>4591</v>
      </c>
    </row>
    <row r="4594" spans="1:1">
      <c r="A4594">
        <v>4592</v>
      </c>
    </row>
    <row r="4595" spans="1:1">
      <c r="A4595">
        <v>4593</v>
      </c>
    </row>
    <row r="4596" spans="1:1">
      <c r="A4596">
        <v>4594</v>
      </c>
    </row>
    <row r="4597" spans="1:1">
      <c r="A4597">
        <v>4595</v>
      </c>
    </row>
    <row r="4598" spans="1:1">
      <c r="A4598">
        <v>4596</v>
      </c>
    </row>
    <row r="4599" spans="1:1">
      <c r="A4599">
        <v>4597</v>
      </c>
    </row>
    <row r="4600" spans="1:1">
      <c r="A4600">
        <v>4598</v>
      </c>
    </row>
    <row r="4601" spans="1:1">
      <c r="A4601">
        <v>4599</v>
      </c>
    </row>
    <row r="4602" spans="1:1">
      <c r="A4602">
        <v>4600</v>
      </c>
    </row>
    <row r="4603" spans="1:1">
      <c r="A4603">
        <v>4601</v>
      </c>
    </row>
    <row r="4604" spans="1:1">
      <c r="A4604">
        <v>4602</v>
      </c>
    </row>
    <row r="4605" spans="1:1">
      <c r="A4605">
        <v>4603</v>
      </c>
    </row>
    <row r="4606" spans="1:1">
      <c r="A4606">
        <v>4604</v>
      </c>
    </row>
    <row r="4607" spans="1:1">
      <c r="A4607">
        <v>4605</v>
      </c>
    </row>
    <row r="4608" spans="1:1">
      <c r="A4608">
        <v>4606</v>
      </c>
    </row>
    <row r="4609" spans="1:1">
      <c r="A4609">
        <v>4607</v>
      </c>
    </row>
    <row r="4610" spans="1:1">
      <c r="A4610">
        <v>4608</v>
      </c>
    </row>
    <row r="4611" spans="1:1">
      <c r="A4611">
        <v>4609</v>
      </c>
    </row>
    <row r="4612" spans="1:1">
      <c r="A4612">
        <v>4610</v>
      </c>
    </row>
    <row r="4613" spans="1:1">
      <c r="A4613">
        <v>4611</v>
      </c>
    </row>
    <row r="4614" spans="1:1">
      <c r="A4614">
        <v>4612</v>
      </c>
    </row>
    <row r="4615" spans="1:1">
      <c r="A4615">
        <v>4613</v>
      </c>
    </row>
    <row r="4616" spans="1:1">
      <c r="A4616">
        <v>4614</v>
      </c>
    </row>
    <row r="4617" spans="1:1">
      <c r="A4617">
        <v>4615</v>
      </c>
    </row>
    <row r="4618" spans="1:1">
      <c r="A4618">
        <v>4616</v>
      </c>
    </row>
    <row r="4619" spans="1:1">
      <c r="A4619">
        <v>4617</v>
      </c>
    </row>
    <row r="4620" spans="1:1">
      <c r="A4620">
        <v>4618</v>
      </c>
    </row>
    <row r="4621" spans="1:1">
      <c r="A4621">
        <v>4619</v>
      </c>
    </row>
    <row r="4622" spans="1:1">
      <c r="A4622">
        <v>4620</v>
      </c>
    </row>
    <row r="4623" spans="1:1">
      <c r="A4623">
        <v>4621</v>
      </c>
    </row>
    <row r="4624" spans="1:1">
      <c r="A4624">
        <v>4622</v>
      </c>
    </row>
    <row r="4625" spans="1:1">
      <c r="A4625">
        <v>4623</v>
      </c>
    </row>
    <row r="4626" spans="1:1">
      <c r="A4626">
        <v>4624</v>
      </c>
    </row>
    <row r="4627" spans="1:1">
      <c r="A4627">
        <v>4625</v>
      </c>
    </row>
    <row r="4628" spans="1:1">
      <c r="A4628">
        <v>4626</v>
      </c>
    </row>
    <row r="4629" spans="1:1">
      <c r="A4629">
        <v>4627</v>
      </c>
    </row>
    <row r="4630" spans="1:1">
      <c r="A4630">
        <v>4628</v>
      </c>
    </row>
    <row r="4631" spans="1:1">
      <c r="A4631">
        <v>4629</v>
      </c>
    </row>
    <row r="4632" spans="1:1">
      <c r="A4632">
        <v>4630</v>
      </c>
    </row>
    <row r="4633" spans="1:1">
      <c r="A4633">
        <v>4631</v>
      </c>
    </row>
    <row r="4634" spans="1:1">
      <c r="A4634">
        <v>4632</v>
      </c>
    </row>
    <row r="4635" spans="1:1">
      <c r="A4635">
        <v>4633</v>
      </c>
    </row>
    <row r="4636" spans="1:1">
      <c r="A4636">
        <v>4634</v>
      </c>
    </row>
    <row r="4637" spans="1:1">
      <c r="A4637">
        <v>4635</v>
      </c>
    </row>
    <row r="4638" spans="1:1">
      <c r="A4638">
        <v>4636</v>
      </c>
    </row>
    <row r="4639" spans="1:1">
      <c r="A4639">
        <v>4637</v>
      </c>
    </row>
    <row r="4640" spans="1:1">
      <c r="A4640">
        <v>4638</v>
      </c>
    </row>
    <row r="4641" spans="1:1">
      <c r="A4641">
        <v>4639</v>
      </c>
    </row>
    <row r="4642" spans="1:1">
      <c r="A4642">
        <v>4640</v>
      </c>
    </row>
    <row r="4643" spans="1:1">
      <c r="A4643">
        <v>4641</v>
      </c>
    </row>
    <row r="4644" spans="1:1">
      <c r="A4644">
        <v>4642</v>
      </c>
    </row>
    <row r="4645" spans="1:1">
      <c r="A4645">
        <v>4643</v>
      </c>
    </row>
    <row r="4646" spans="1:1">
      <c r="A4646">
        <v>4644</v>
      </c>
    </row>
    <row r="4647" spans="1:1">
      <c r="A4647">
        <v>4645</v>
      </c>
    </row>
    <row r="4648" spans="1:1">
      <c r="A4648">
        <v>4646</v>
      </c>
    </row>
    <row r="4649" spans="1:1">
      <c r="A4649">
        <v>4647</v>
      </c>
    </row>
    <row r="4650" spans="1:1">
      <c r="A4650">
        <v>4648</v>
      </c>
    </row>
    <row r="4651" spans="1:1">
      <c r="A4651">
        <v>4649</v>
      </c>
    </row>
    <row r="4652" spans="1:1">
      <c r="A4652">
        <v>4650</v>
      </c>
    </row>
    <row r="4653" spans="1:1">
      <c r="A4653">
        <v>4651</v>
      </c>
    </row>
    <row r="4654" spans="1:1">
      <c r="A4654">
        <v>4652</v>
      </c>
    </row>
    <row r="4655" spans="1:1">
      <c r="A4655">
        <v>4653</v>
      </c>
    </row>
    <row r="4656" spans="1:1">
      <c r="A4656">
        <v>4654</v>
      </c>
    </row>
    <row r="4657" spans="1:1">
      <c r="A4657">
        <v>4655</v>
      </c>
    </row>
    <row r="4658" spans="1:1">
      <c r="A4658">
        <v>4656</v>
      </c>
    </row>
    <row r="4659" spans="1:1">
      <c r="A4659">
        <v>4657</v>
      </c>
    </row>
    <row r="4660" spans="1:1">
      <c r="A4660">
        <v>4658</v>
      </c>
    </row>
    <row r="4661" spans="1:1">
      <c r="A4661">
        <v>4659</v>
      </c>
    </row>
    <row r="4662" spans="1:1">
      <c r="A4662">
        <v>4660</v>
      </c>
    </row>
    <row r="4663" spans="1:1">
      <c r="A4663">
        <v>4661</v>
      </c>
    </row>
    <row r="4664" spans="1:1">
      <c r="A4664">
        <v>4662</v>
      </c>
    </row>
    <row r="4665" spans="1:1">
      <c r="A4665">
        <v>4663</v>
      </c>
    </row>
    <row r="4666" spans="1:1">
      <c r="A4666">
        <v>4664</v>
      </c>
    </row>
    <row r="4667" spans="1:1">
      <c r="A4667">
        <v>4665</v>
      </c>
    </row>
    <row r="4668" spans="1:1">
      <c r="A4668">
        <v>4666</v>
      </c>
    </row>
    <row r="4669" spans="1:1">
      <c r="A4669">
        <v>4667</v>
      </c>
    </row>
    <row r="4670" spans="1:1">
      <c r="A4670">
        <v>4668</v>
      </c>
    </row>
    <row r="4671" spans="1:1">
      <c r="A4671">
        <v>4669</v>
      </c>
    </row>
    <row r="4672" spans="1:1">
      <c r="A4672">
        <v>4670</v>
      </c>
    </row>
    <row r="4673" spans="1:11">
      <c r="A4673">
        <v>4671</v>
      </c>
    </row>
    <row r="4674" spans="1:11">
      <c r="A4674">
        <v>4672</v>
      </c>
    </row>
    <row r="4675" spans="1:11">
      <c r="A4675">
        <v>4673</v>
      </c>
    </row>
    <row r="4676" spans="1:11">
      <c r="A4676">
        <v>4674</v>
      </c>
    </row>
    <row r="4677" spans="1:11">
      <c r="A4677">
        <v>4675</v>
      </c>
    </row>
    <row r="4678" spans="1:11">
      <c r="A4678">
        <v>4676</v>
      </c>
    </row>
    <row r="4679" spans="1:11">
      <c r="A4679">
        <v>4677</v>
      </c>
    </row>
    <row r="4680" spans="1:11">
      <c r="A4680">
        <v>4678</v>
      </c>
    </row>
    <row r="4681" spans="1:11">
      <c r="A4681">
        <v>4679</v>
      </c>
    </row>
    <row r="4682" spans="1:11">
      <c r="A4682">
        <v>4680</v>
      </c>
    </row>
    <row r="4683" spans="1:11">
      <c r="A4683">
        <v>4681</v>
      </c>
    </row>
    <row r="4684" spans="1:11">
      <c r="A4684">
        <v>4682</v>
      </c>
    </row>
    <row r="4685" spans="1:11">
      <c r="A4685">
        <v>4683</v>
      </c>
    </row>
    <row r="4686" spans="1:11">
      <c r="A4686">
        <v>4684</v>
      </c>
      <c r="J4686">
        <v>539.46997099999999</v>
      </c>
      <c r="K4686">
        <v>272.48700000000002</v>
      </c>
    </row>
    <row r="4687" spans="1:11">
      <c r="A4687">
        <v>4685</v>
      </c>
      <c r="B4687">
        <v>162.899002</v>
      </c>
      <c r="C4687">
        <v>141.270004</v>
      </c>
    </row>
    <row r="4688" spans="1:11">
      <c r="A4688">
        <v>4686</v>
      </c>
      <c r="B4688">
        <v>162.899002</v>
      </c>
      <c r="C4688">
        <v>141.270004</v>
      </c>
    </row>
    <row r="4689" spans="1:9">
      <c r="A4689">
        <v>4687</v>
      </c>
      <c r="B4689">
        <v>162.899002</v>
      </c>
      <c r="C4689">
        <v>141.270004</v>
      </c>
    </row>
    <row r="4690" spans="1:9">
      <c r="A4690">
        <v>4688</v>
      </c>
      <c r="B4690">
        <v>162.899002</v>
      </c>
      <c r="C4690">
        <v>141.270004</v>
      </c>
      <c r="H4690">
        <v>74.573997000000006</v>
      </c>
      <c r="I4690">
        <v>121.693001</v>
      </c>
    </row>
    <row r="4691" spans="1:9">
      <c r="A4691">
        <v>4689</v>
      </c>
      <c r="B4691">
        <v>162.899002</v>
      </c>
      <c r="C4691">
        <v>141.270004</v>
      </c>
      <c r="H4691">
        <v>74.573997000000006</v>
      </c>
      <c r="I4691">
        <v>121.693001</v>
      </c>
    </row>
    <row r="4692" spans="1:9">
      <c r="A4692">
        <v>4690</v>
      </c>
      <c r="B4692">
        <v>162.899002</v>
      </c>
      <c r="C4692">
        <v>141.270004</v>
      </c>
      <c r="H4692">
        <v>74.573997000000006</v>
      </c>
      <c r="I4692">
        <v>121.693001</v>
      </c>
    </row>
    <row r="4693" spans="1:9">
      <c r="A4693">
        <v>4691</v>
      </c>
      <c r="B4693">
        <v>162.899002</v>
      </c>
      <c r="C4693">
        <v>141.270004</v>
      </c>
      <c r="H4693">
        <v>74.573997000000006</v>
      </c>
      <c r="I4693">
        <v>121.693001</v>
      </c>
    </row>
    <row r="4694" spans="1:9">
      <c r="A4694">
        <v>4692</v>
      </c>
      <c r="B4694">
        <v>162.899002</v>
      </c>
      <c r="C4694">
        <v>141.270004</v>
      </c>
      <c r="H4694">
        <v>74.573997000000006</v>
      </c>
      <c r="I4694">
        <v>121.693001</v>
      </c>
    </row>
    <row r="4695" spans="1:9">
      <c r="A4695">
        <v>4693</v>
      </c>
      <c r="B4695">
        <v>162.899002</v>
      </c>
      <c r="C4695">
        <v>141.270004</v>
      </c>
      <c r="H4695">
        <v>74.573997000000006</v>
      </c>
      <c r="I4695">
        <v>121.693001</v>
      </c>
    </row>
    <row r="4696" spans="1:9">
      <c r="A4696">
        <v>4694</v>
      </c>
      <c r="D4696">
        <v>249.108002</v>
      </c>
      <c r="E4696">
        <v>122.75099899999999</v>
      </c>
      <c r="H4696">
        <v>74.573997000000006</v>
      </c>
      <c r="I4696">
        <v>121.693001</v>
      </c>
    </row>
    <row r="4697" spans="1:9">
      <c r="A4697">
        <v>4695</v>
      </c>
      <c r="D4697">
        <v>249.108002</v>
      </c>
      <c r="E4697">
        <v>122.75099899999999</v>
      </c>
    </row>
    <row r="4698" spans="1:9">
      <c r="A4698">
        <v>4696</v>
      </c>
      <c r="D4698">
        <v>249.108002</v>
      </c>
      <c r="E4698">
        <v>122.75099899999999</v>
      </c>
      <c r="F4698">
        <v>185.641006</v>
      </c>
      <c r="G4698">
        <v>159.25900300000001</v>
      </c>
    </row>
    <row r="4699" spans="1:9">
      <c r="A4699">
        <v>4697</v>
      </c>
      <c r="D4699">
        <v>249.108002</v>
      </c>
      <c r="E4699">
        <v>122.75099899999999</v>
      </c>
      <c r="F4699">
        <v>185.641006</v>
      </c>
      <c r="G4699">
        <v>159.25900300000001</v>
      </c>
    </row>
    <row r="4700" spans="1:9">
      <c r="A4700">
        <v>4698</v>
      </c>
      <c r="D4700">
        <v>249.108002</v>
      </c>
      <c r="E4700">
        <v>122.75099899999999</v>
      </c>
      <c r="F4700">
        <v>185.641006</v>
      </c>
      <c r="G4700">
        <v>159.25900300000001</v>
      </c>
    </row>
    <row r="4701" spans="1:9">
      <c r="A4701">
        <v>4699</v>
      </c>
      <c r="D4701">
        <v>249.108002</v>
      </c>
      <c r="E4701">
        <v>122.75099899999999</v>
      </c>
      <c r="F4701">
        <v>185.641006</v>
      </c>
      <c r="G4701">
        <v>159.25900300000001</v>
      </c>
    </row>
    <row r="4702" spans="1:9">
      <c r="A4702">
        <v>4700</v>
      </c>
      <c r="D4702">
        <v>249.108002</v>
      </c>
      <c r="E4702">
        <v>122.75099899999999</v>
      </c>
      <c r="F4702">
        <v>185.641006</v>
      </c>
      <c r="G4702">
        <v>159.25900300000001</v>
      </c>
    </row>
    <row r="4703" spans="1:9">
      <c r="A4703">
        <v>4701</v>
      </c>
      <c r="B4703">
        <v>341.135986</v>
      </c>
      <c r="C4703">
        <v>144.97399899999999</v>
      </c>
      <c r="D4703">
        <v>249.108002</v>
      </c>
      <c r="E4703">
        <v>122.75099899999999</v>
      </c>
      <c r="F4703">
        <v>185.641006</v>
      </c>
      <c r="G4703">
        <v>159.25900300000001</v>
      </c>
    </row>
    <row r="4704" spans="1:9">
      <c r="A4704">
        <v>4702</v>
      </c>
      <c r="B4704">
        <v>341.135986</v>
      </c>
      <c r="C4704">
        <v>144.97399899999999</v>
      </c>
      <c r="F4704">
        <v>185.641006</v>
      </c>
      <c r="G4704">
        <v>159.25900300000001</v>
      </c>
    </row>
    <row r="4705" spans="1:9">
      <c r="A4705">
        <v>4703</v>
      </c>
      <c r="B4705">
        <v>341.135986</v>
      </c>
      <c r="C4705">
        <v>144.97399899999999</v>
      </c>
      <c r="F4705">
        <v>185.641006</v>
      </c>
      <c r="G4705">
        <v>159.25900300000001</v>
      </c>
    </row>
    <row r="4706" spans="1:9">
      <c r="A4706">
        <v>4704</v>
      </c>
      <c r="B4706">
        <v>341.135986</v>
      </c>
      <c r="C4706">
        <v>144.97399899999999</v>
      </c>
      <c r="F4706">
        <v>185.641006</v>
      </c>
      <c r="G4706">
        <v>159.25900300000001</v>
      </c>
    </row>
    <row r="4707" spans="1:9">
      <c r="A4707">
        <v>4705</v>
      </c>
      <c r="B4707">
        <v>341.135986</v>
      </c>
      <c r="C4707">
        <v>144.97399899999999</v>
      </c>
      <c r="H4707">
        <v>267.61999500000002</v>
      </c>
      <c r="I4707">
        <v>128.570999</v>
      </c>
    </row>
    <row r="4708" spans="1:9">
      <c r="A4708">
        <v>4706</v>
      </c>
      <c r="B4708">
        <v>341.135986</v>
      </c>
      <c r="C4708">
        <v>144.97399899999999</v>
      </c>
      <c r="H4708">
        <v>267.61999500000002</v>
      </c>
      <c r="I4708">
        <v>128.570999</v>
      </c>
    </row>
    <row r="4709" spans="1:9">
      <c r="A4709">
        <v>4707</v>
      </c>
      <c r="B4709">
        <v>341.135986</v>
      </c>
      <c r="C4709">
        <v>144.97399899999999</v>
      </c>
      <c r="H4709">
        <v>267.61999500000002</v>
      </c>
      <c r="I4709">
        <v>128.570999</v>
      </c>
    </row>
    <row r="4710" spans="1:9">
      <c r="A4710">
        <v>4708</v>
      </c>
      <c r="B4710">
        <v>341.135986</v>
      </c>
      <c r="C4710">
        <v>144.97399899999999</v>
      </c>
      <c r="H4710">
        <v>267.61999500000002</v>
      </c>
      <c r="I4710">
        <v>128.570999</v>
      </c>
    </row>
    <row r="4711" spans="1:9">
      <c r="A4711">
        <v>4709</v>
      </c>
      <c r="B4711">
        <v>341.135986</v>
      </c>
      <c r="C4711">
        <v>144.97399899999999</v>
      </c>
      <c r="H4711">
        <v>267.61999500000002</v>
      </c>
      <c r="I4711">
        <v>128.570999</v>
      </c>
    </row>
    <row r="4712" spans="1:9">
      <c r="A4712">
        <v>4710</v>
      </c>
      <c r="B4712">
        <v>341.135986</v>
      </c>
      <c r="C4712">
        <v>144.97399899999999</v>
      </c>
      <c r="D4712">
        <v>391.908997</v>
      </c>
      <c r="E4712">
        <v>115.873001</v>
      </c>
      <c r="H4712">
        <v>267.61999500000002</v>
      </c>
      <c r="I4712">
        <v>128.570999</v>
      </c>
    </row>
    <row r="4713" spans="1:9">
      <c r="A4713">
        <v>4711</v>
      </c>
      <c r="B4713">
        <v>341.135986</v>
      </c>
      <c r="C4713">
        <v>144.97399899999999</v>
      </c>
      <c r="D4713">
        <v>391.908997</v>
      </c>
      <c r="E4713">
        <v>115.873001</v>
      </c>
      <c r="H4713">
        <v>267.61999500000002</v>
      </c>
      <c r="I4713">
        <v>128.570999</v>
      </c>
    </row>
    <row r="4714" spans="1:9">
      <c r="A4714">
        <v>4712</v>
      </c>
      <c r="B4714">
        <v>341.135986</v>
      </c>
      <c r="C4714">
        <v>144.97399899999999</v>
      </c>
      <c r="D4714">
        <v>391.908997</v>
      </c>
      <c r="E4714">
        <v>115.873001</v>
      </c>
      <c r="H4714">
        <v>267.61999500000002</v>
      </c>
      <c r="I4714">
        <v>128.570999</v>
      </c>
    </row>
    <row r="4715" spans="1:9">
      <c r="A4715">
        <v>4713</v>
      </c>
      <c r="B4715">
        <v>341.135986</v>
      </c>
      <c r="C4715">
        <v>144.97399899999999</v>
      </c>
      <c r="D4715">
        <v>391.908997</v>
      </c>
      <c r="E4715">
        <v>115.873001</v>
      </c>
      <c r="F4715">
        <v>341.665009</v>
      </c>
      <c r="G4715">
        <v>164.020996</v>
      </c>
      <c r="H4715">
        <v>267.61999500000002</v>
      </c>
      <c r="I4715">
        <v>128.570999</v>
      </c>
    </row>
    <row r="4716" spans="1:9">
      <c r="A4716">
        <v>4714</v>
      </c>
      <c r="D4716">
        <v>391.908997</v>
      </c>
      <c r="E4716">
        <v>115.873001</v>
      </c>
      <c r="F4716">
        <v>341.665009</v>
      </c>
      <c r="G4716">
        <v>164.020996</v>
      </c>
      <c r="H4716">
        <v>267.61999500000002</v>
      </c>
      <c r="I4716">
        <v>128.570999</v>
      </c>
    </row>
    <row r="4717" spans="1:9">
      <c r="A4717">
        <v>4715</v>
      </c>
      <c r="D4717">
        <v>391.908997</v>
      </c>
      <c r="E4717">
        <v>115.873001</v>
      </c>
      <c r="F4717">
        <v>341.665009</v>
      </c>
      <c r="G4717">
        <v>164.020996</v>
      </c>
      <c r="H4717">
        <v>267.091003</v>
      </c>
      <c r="I4717">
        <v>128.570999</v>
      </c>
    </row>
    <row r="4718" spans="1:9">
      <c r="A4718">
        <v>4716</v>
      </c>
      <c r="D4718">
        <v>391.908997</v>
      </c>
      <c r="E4718">
        <v>115.873001</v>
      </c>
      <c r="F4718">
        <v>341.665009</v>
      </c>
      <c r="G4718">
        <v>164.020996</v>
      </c>
      <c r="H4718">
        <v>267.091003</v>
      </c>
      <c r="I4718">
        <v>128.570999</v>
      </c>
    </row>
    <row r="4719" spans="1:9">
      <c r="A4719">
        <v>4717</v>
      </c>
      <c r="D4719">
        <v>391.908997</v>
      </c>
      <c r="E4719">
        <v>115.873001</v>
      </c>
      <c r="F4719">
        <v>341.665009</v>
      </c>
      <c r="G4719">
        <v>164.020996</v>
      </c>
    </row>
    <row r="4720" spans="1:9">
      <c r="A4720">
        <v>4718</v>
      </c>
      <c r="D4720">
        <v>391.908997</v>
      </c>
      <c r="E4720">
        <v>115.873001</v>
      </c>
      <c r="F4720">
        <v>341.665009</v>
      </c>
      <c r="G4720">
        <v>164.020996</v>
      </c>
    </row>
    <row r="4721" spans="1:11">
      <c r="A4721">
        <v>4719</v>
      </c>
      <c r="D4721">
        <v>391.908997</v>
      </c>
      <c r="E4721">
        <v>115.873001</v>
      </c>
      <c r="F4721">
        <v>341.665009</v>
      </c>
      <c r="G4721">
        <v>164.020996</v>
      </c>
    </row>
    <row r="4722" spans="1:11">
      <c r="A4722">
        <v>4720</v>
      </c>
      <c r="D4722">
        <v>391.908997</v>
      </c>
      <c r="E4722">
        <v>115.873001</v>
      </c>
      <c r="F4722">
        <v>341.665009</v>
      </c>
      <c r="G4722">
        <v>164.020996</v>
      </c>
    </row>
    <row r="4723" spans="1:11">
      <c r="A4723">
        <v>4721</v>
      </c>
      <c r="D4723">
        <v>391.908997</v>
      </c>
      <c r="E4723">
        <v>115.873001</v>
      </c>
      <c r="F4723">
        <v>341.665009</v>
      </c>
      <c r="G4723">
        <v>164.020996</v>
      </c>
    </row>
    <row r="4724" spans="1:11">
      <c r="A4724">
        <v>4722</v>
      </c>
      <c r="F4724">
        <v>341.665009</v>
      </c>
      <c r="G4724">
        <v>164.020996</v>
      </c>
    </row>
    <row r="4725" spans="1:11">
      <c r="A4725">
        <v>4723</v>
      </c>
      <c r="F4725">
        <v>341.665009</v>
      </c>
      <c r="G4725">
        <v>164.020996</v>
      </c>
    </row>
    <row r="4726" spans="1:11">
      <c r="A4726">
        <v>4724</v>
      </c>
      <c r="F4726">
        <v>341.665009</v>
      </c>
      <c r="G4726">
        <v>164.020996</v>
      </c>
    </row>
    <row r="4727" spans="1:11">
      <c r="A4727">
        <v>4725</v>
      </c>
      <c r="J4727">
        <v>533.12402299999997</v>
      </c>
      <c r="K4727">
        <v>276.19000199999999</v>
      </c>
    </row>
    <row r="4728" spans="1:11">
      <c r="A4728">
        <v>4726</v>
      </c>
    </row>
    <row r="4729" spans="1:11">
      <c r="A4729">
        <v>4727</v>
      </c>
    </row>
    <row r="4730" spans="1:11">
      <c r="A4730">
        <v>4728</v>
      </c>
    </row>
    <row r="4731" spans="1:11">
      <c r="A4731">
        <v>4729</v>
      </c>
    </row>
    <row r="4732" spans="1:11">
      <c r="A4732">
        <v>4730</v>
      </c>
    </row>
    <row r="4733" spans="1:11">
      <c r="A4733">
        <v>4731</v>
      </c>
    </row>
    <row r="4734" spans="1:11">
      <c r="A4734">
        <v>4732</v>
      </c>
    </row>
    <row r="4735" spans="1:11">
      <c r="A4735">
        <v>4733</v>
      </c>
    </row>
    <row r="4736" spans="1:11">
      <c r="A4736">
        <v>4734</v>
      </c>
    </row>
    <row r="4737" spans="1:1">
      <c r="A4737">
        <v>4735</v>
      </c>
    </row>
    <row r="4738" spans="1:1">
      <c r="A4738">
        <v>4736</v>
      </c>
    </row>
    <row r="4739" spans="1:1">
      <c r="A4739">
        <v>4737</v>
      </c>
    </row>
    <row r="4740" spans="1:1">
      <c r="A4740">
        <v>4738</v>
      </c>
    </row>
    <row r="4741" spans="1:1">
      <c r="A4741">
        <v>4739</v>
      </c>
    </row>
    <row r="4742" spans="1:1">
      <c r="A4742">
        <v>4740</v>
      </c>
    </row>
    <row r="4743" spans="1:1">
      <c r="A4743">
        <v>4741</v>
      </c>
    </row>
    <row r="4744" spans="1:1">
      <c r="A4744">
        <v>4742</v>
      </c>
    </row>
    <row r="4745" spans="1:1">
      <c r="A4745">
        <v>4743</v>
      </c>
    </row>
    <row r="4746" spans="1:1">
      <c r="A4746">
        <v>4744</v>
      </c>
    </row>
    <row r="4747" spans="1:1">
      <c r="A4747">
        <v>4745</v>
      </c>
    </row>
    <row r="4748" spans="1:1">
      <c r="A4748">
        <v>4746</v>
      </c>
    </row>
    <row r="4749" spans="1:1">
      <c r="A4749">
        <v>4747</v>
      </c>
    </row>
    <row r="4750" spans="1:1">
      <c r="A4750">
        <v>4748</v>
      </c>
    </row>
    <row r="4751" spans="1:1">
      <c r="A4751">
        <v>4749</v>
      </c>
    </row>
    <row r="4752" spans="1:1">
      <c r="A4752">
        <v>4750</v>
      </c>
    </row>
    <row r="4753" spans="1:1">
      <c r="A4753">
        <v>4751</v>
      </c>
    </row>
    <row r="4754" spans="1:1">
      <c r="A4754">
        <v>4752</v>
      </c>
    </row>
    <row r="4755" spans="1:1">
      <c r="A4755">
        <v>4753</v>
      </c>
    </row>
    <row r="4756" spans="1:1">
      <c r="A4756">
        <v>4754</v>
      </c>
    </row>
    <row r="4757" spans="1:1">
      <c r="A4757">
        <v>4755</v>
      </c>
    </row>
    <row r="4758" spans="1:1">
      <c r="A4758">
        <v>4756</v>
      </c>
    </row>
    <row r="4759" spans="1:1">
      <c r="A4759">
        <v>4757</v>
      </c>
    </row>
    <row r="4760" spans="1:1">
      <c r="A4760">
        <v>4758</v>
      </c>
    </row>
    <row r="4761" spans="1:1">
      <c r="A4761">
        <v>4759</v>
      </c>
    </row>
    <row r="4762" spans="1:1">
      <c r="A4762">
        <v>4760</v>
      </c>
    </row>
    <row r="4763" spans="1:1">
      <c r="A4763">
        <v>4761</v>
      </c>
    </row>
    <row r="4764" spans="1:1">
      <c r="A4764">
        <v>4762</v>
      </c>
    </row>
    <row r="4765" spans="1:1">
      <c r="A4765">
        <v>4763</v>
      </c>
    </row>
    <row r="4766" spans="1:1">
      <c r="A4766">
        <v>4764</v>
      </c>
    </row>
    <row r="4767" spans="1:1">
      <c r="A4767">
        <v>4765</v>
      </c>
    </row>
    <row r="4768" spans="1:1">
      <c r="A4768">
        <v>4766</v>
      </c>
    </row>
    <row r="4769" spans="1:1">
      <c r="A4769">
        <v>4767</v>
      </c>
    </row>
    <row r="4770" spans="1:1">
      <c r="A4770">
        <v>4768</v>
      </c>
    </row>
    <row r="4771" spans="1:1">
      <c r="A4771">
        <v>4769</v>
      </c>
    </row>
    <row r="4772" spans="1:1">
      <c r="A4772">
        <v>4770</v>
      </c>
    </row>
    <row r="4773" spans="1:1">
      <c r="A4773">
        <v>4771</v>
      </c>
    </row>
    <row r="4774" spans="1:1">
      <c r="A4774">
        <v>4772</v>
      </c>
    </row>
    <row r="4775" spans="1:1">
      <c r="A4775">
        <v>4773</v>
      </c>
    </row>
    <row r="4776" spans="1:1">
      <c r="A4776">
        <v>4774</v>
      </c>
    </row>
    <row r="4777" spans="1:1">
      <c r="A4777">
        <v>4775</v>
      </c>
    </row>
    <row r="4778" spans="1:1">
      <c r="A4778">
        <v>4776</v>
      </c>
    </row>
    <row r="4779" spans="1:1">
      <c r="A4779">
        <v>4777</v>
      </c>
    </row>
    <row r="4780" spans="1:1">
      <c r="A4780">
        <v>4778</v>
      </c>
    </row>
    <row r="4781" spans="1:1">
      <c r="A4781">
        <v>4779</v>
      </c>
    </row>
    <row r="4782" spans="1:1">
      <c r="A4782">
        <v>4780</v>
      </c>
    </row>
    <row r="4783" spans="1:1">
      <c r="A4783">
        <v>4781</v>
      </c>
    </row>
    <row r="4784" spans="1:1">
      <c r="A4784">
        <v>4782</v>
      </c>
    </row>
    <row r="4785" spans="1:1">
      <c r="A4785">
        <v>4783</v>
      </c>
    </row>
    <row r="4786" spans="1:1">
      <c r="A4786">
        <v>4784</v>
      </c>
    </row>
    <row r="4787" spans="1:1">
      <c r="A4787">
        <v>4785</v>
      </c>
    </row>
    <row r="4788" spans="1:1">
      <c r="A4788">
        <v>4786</v>
      </c>
    </row>
    <row r="4789" spans="1:1">
      <c r="A4789">
        <v>4787</v>
      </c>
    </row>
    <row r="4790" spans="1:1">
      <c r="A4790">
        <v>4788</v>
      </c>
    </row>
    <row r="4791" spans="1:1">
      <c r="A4791">
        <v>4789</v>
      </c>
    </row>
    <row r="4792" spans="1:1">
      <c r="A4792">
        <v>4790</v>
      </c>
    </row>
    <row r="4793" spans="1:1">
      <c r="A4793">
        <v>4791</v>
      </c>
    </row>
    <row r="4794" spans="1:1">
      <c r="A4794">
        <v>4792</v>
      </c>
    </row>
    <row r="4795" spans="1:1">
      <c r="A4795">
        <v>4793</v>
      </c>
    </row>
    <row r="4796" spans="1:1">
      <c r="A4796">
        <v>4794</v>
      </c>
    </row>
    <row r="4797" spans="1:1">
      <c r="A4797">
        <v>4795</v>
      </c>
    </row>
    <row r="4798" spans="1:1">
      <c r="A4798">
        <v>4796</v>
      </c>
    </row>
    <row r="4799" spans="1:1">
      <c r="A4799">
        <v>4797</v>
      </c>
    </row>
    <row r="4800" spans="1:1">
      <c r="A4800">
        <v>4798</v>
      </c>
    </row>
    <row r="4801" spans="1:1">
      <c r="A4801">
        <v>4799</v>
      </c>
    </row>
    <row r="4802" spans="1:1">
      <c r="A4802">
        <v>4800</v>
      </c>
    </row>
    <row r="4803" spans="1:1">
      <c r="A4803">
        <v>4801</v>
      </c>
    </row>
    <row r="4804" spans="1:1">
      <c r="A4804">
        <v>4802</v>
      </c>
    </row>
    <row r="4805" spans="1:1">
      <c r="A4805">
        <v>4803</v>
      </c>
    </row>
    <row r="4806" spans="1:1">
      <c r="A4806">
        <v>4804</v>
      </c>
    </row>
    <row r="4807" spans="1:1">
      <c r="A4807">
        <v>4805</v>
      </c>
    </row>
    <row r="4808" spans="1:1">
      <c r="A4808">
        <v>4806</v>
      </c>
    </row>
    <row r="4809" spans="1:1">
      <c r="A4809">
        <v>4807</v>
      </c>
    </row>
    <row r="4810" spans="1:1">
      <c r="A4810">
        <v>4808</v>
      </c>
    </row>
    <row r="4811" spans="1:1">
      <c r="A4811">
        <v>4809</v>
      </c>
    </row>
    <row r="4812" spans="1:1">
      <c r="A4812">
        <v>4810</v>
      </c>
    </row>
    <row r="4813" spans="1:1">
      <c r="A4813">
        <v>4811</v>
      </c>
    </row>
    <row r="4814" spans="1:1">
      <c r="A4814">
        <v>4812</v>
      </c>
    </row>
    <row r="4815" spans="1:1">
      <c r="A4815">
        <v>4813</v>
      </c>
    </row>
    <row r="4816" spans="1:1">
      <c r="A4816">
        <v>4814</v>
      </c>
    </row>
    <row r="4817" spans="1:1">
      <c r="A4817">
        <v>4815</v>
      </c>
    </row>
    <row r="4818" spans="1:1">
      <c r="A4818">
        <v>4816</v>
      </c>
    </row>
    <row r="4819" spans="1:1">
      <c r="A4819">
        <v>4817</v>
      </c>
    </row>
    <row r="4820" spans="1:1">
      <c r="A4820">
        <v>4818</v>
      </c>
    </row>
    <row r="4821" spans="1:1">
      <c r="A4821">
        <v>4819</v>
      </c>
    </row>
    <row r="4822" spans="1:1">
      <c r="A4822">
        <v>4820</v>
      </c>
    </row>
    <row r="4823" spans="1:1">
      <c r="A4823">
        <v>4821</v>
      </c>
    </row>
    <row r="4824" spans="1:1">
      <c r="A4824">
        <v>4822</v>
      </c>
    </row>
    <row r="4825" spans="1:1">
      <c r="A4825">
        <v>4823</v>
      </c>
    </row>
    <row r="4826" spans="1:1">
      <c r="A4826">
        <v>4824</v>
      </c>
    </row>
    <row r="4827" spans="1:1">
      <c r="A4827">
        <v>4825</v>
      </c>
    </row>
    <row r="4828" spans="1:1">
      <c r="A4828">
        <v>4826</v>
      </c>
    </row>
    <row r="4829" spans="1:1">
      <c r="A4829">
        <v>4827</v>
      </c>
    </row>
    <row r="4830" spans="1:1">
      <c r="A4830">
        <v>4828</v>
      </c>
    </row>
    <row r="4831" spans="1:1">
      <c r="A4831">
        <v>4829</v>
      </c>
    </row>
    <row r="4832" spans="1:1">
      <c r="A4832">
        <v>4830</v>
      </c>
    </row>
    <row r="4833" spans="1:1">
      <c r="A4833">
        <v>4831</v>
      </c>
    </row>
    <row r="4834" spans="1:1">
      <c r="A4834">
        <v>4832</v>
      </c>
    </row>
    <row r="4835" spans="1:1">
      <c r="A4835">
        <v>4833</v>
      </c>
    </row>
    <row r="4836" spans="1:1">
      <c r="A4836">
        <v>4834</v>
      </c>
    </row>
    <row r="4837" spans="1:1">
      <c r="A4837">
        <v>4835</v>
      </c>
    </row>
    <row r="4838" spans="1:1">
      <c r="A4838">
        <v>4836</v>
      </c>
    </row>
    <row r="4839" spans="1:1">
      <c r="A4839">
        <v>4837</v>
      </c>
    </row>
    <row r="4840" spans="1:1">
      <c r="A4840">
        <v>4838</v>
      </c>
    </row>
    <row r="4841" spans="1:1">
      <c r="A4841">
        <v>4839</v>
      </c>
    </row>
    <row r="4842" spans="1:1">
      <c r="A4842">
        <v>4840</v>
      </c>
    </row>
    <row r="4843" spans="1:1">
      <c r="A4843">
        <v>4841</v>
      </c>
    </row>
    <row r="4844" spans="1:1">
      <c r="A4844">
        <v>4842</v>
      </c>
    </row>
    <row r="4845" spans="1:1">
      <c r="A4845">
        <v>4843</v>
      </c>
    </row>
    <row r="4846" spans="1:1">
      <c r="A4846">
        <v>4844</v>
      </c>
    </row>
    <row r="4847" spans="1:1">
      <c r="A4847">
        <v>4845</v>
      </c>
    </row>
    <row r="4848" spans="1:1">
      <c r="A4848">
        <v>4846</v>
      </c>
    </row>
    <row r="4849" spans="1:1">
      <c r="A4849">
        <v>4847</v>
      </c>
    </row>
    <row r="4850" spans="1:1">
      <c r="A4850">
        <v>4848</v>
      </c>
    </row>
    <row r="4851" spans="1:1">
      <c r="A4851">
        <v>4849</v>
      </c>
    </row>
    <row r="4852" spans="1:1">
      <c r="A4852">
        <v>4850</v>
      </c>
    </row>
    <row r="4853" spans="1:1">
      <c r="A4853">
        <v>4851</v>
      </c>
    </row>
    <row r="4854" spans="1:1">
      <c r="A4854">
        <v>4852</v>
      </c>
    </row>
    <row r="4855" spans="1:1">
      <c r="A4855">
        <v>4853</v>
      </c>
    </row>
    <row r="4856" spans="1:1">
      <c r="A4856">
        <v>4854</v>
      </c>
    </row>
    <row r="4857" spans="1:1">
      <c r="A4857">
        <v>4855</v>
      </c>
    </row>
    <row r="4858" spans="1:1">
      <c r="A4858">
        <v>4856</v>
      </c>
    </row>
    <row r="4859" spans="1:1">
      <c r="A4859">
        <v>4857</v>
      </c>
    </row>
    <row r="4860" spans="1:1">
      <c r="A4860">
        <v>4858</v>
      </c>
    </row>
    <row r="4861" spans="1:1">
      <c r="A4861">
        <v>4859</v>
      </c>
    </row>
    <row r="4862" spans="1:1">
      <c r="A4862">
        <v>4860</v>
      </c>
    </row>
    <row r="4863" spans="1:1">
      <c r="A4863">
        <v>4861</v>
      </c>
    </row>
    <row r="4864" spans="1:1">
      <c r="A4864">
        <v>4862</v>
      </c>
    </row>
    <row r="4865" spans="1:1">
      <c r="A4865">
        <v>4863</v>
      </c>
    </row>
    <row r="4866" spans="1:1">
      <c r="A4866">
        <v>4864</v>
      </c>
    </row>
    <row r="4867" spans="1:1">
      <c r="A4867">
        <v>4865</v>
      </c>
    </row>
    <row r="4868" spans="1:1">
      <c r="A4868">
        <v>4866</v>
      </c>
    </row>
    <row r="4869" spans="1:1">
      <c r="A4869">
        <v>4867</v>
      </c>
    </row>
    <row r="4870" spans="1:1">
      <c r="A4870">
        <v>4868</v>
      </c>
    </row>
    <row r="4871" spans="1:1">
      <c r="A4871">
        <v>4869</v>
      </c>
    </row>
    <row r="4872" spans="1:1">
      <c r="A4872">
        <v>4870</v>
      </c>
    </row>
    <row r="4873" spans="1:1">
      <c r="A4873">
        <v>4871</v>
      </c>
    </row>
    <row r="4874" spans="1:1">
      <c r="A4874">
        <v>4872</v>
      </c>
    </row>
    <row r="4875" spans="1:1">
      <c r="A4875">
        <v>4873</v>
      </c>
    </row>
    <row r="4876" spans="1:1">
      <c r="A4876">
        <v>4874</v>
      </c>
    </row>
    <row r="4877" spans="1:1">
      <c r="A4877">
        <v>4875</v>
      </c>
    </row>
    <row r="4878" spans="1:1">
      <c r="A4878">
        <v>4876</v>
      </c>
    </row>
    <row r="4879" spans="1:1">
      <c r="A4879">
        <v>4877</v>
      </c>
    </row>
    <row r="4880" spans="1:1">
      <c r="A4880">
        <v>4878</v>
      </c>
    </row>
    <row r="4881" spans="1:1">
      <c r="A4881">
        <v>4879</v>
      </c>
    </row>
    <row r="4882" spans="1:1">
      <c r="A4882">
        <v>4880</v>
      </c>
    </row>
    <row r="4883" spans="1:1">
      <c r="A4883">
        <v>4881</v>
      </c>
    </row>
    <row r="4884" spans="1:1">
      <c r="A4884">
        <v>4882</v>
      </c>
    </row>
    <row r="4885" spans="1:1">
      <c r="A4885">
        <v>4883</v>
      </c>
    </row>
    <row r="4886" spans="1:1">
      <c r="A4886">
        <v>4884</v>
      </c>
    </row>
    <row r="4887" spans="1:1">
      <c r="A4887">
        <v>4885</v>
      </c>
    </row>
    <row r="4888" spans="1:1">
      <c r="A4888">
        <v>4886</v>
      </c>
    </row>
    <row r="4889" spans="1:1">
      <c r="A4889">
        <v>4887</v>
      </c>
    </row>
    <row r="4890" spans="1:1">
      <c r="A4890">
        <v>4888</v>
      </c>
    </row>
    <row r="4891" spans="1:1">
      <c r="A4891">
        <v>4889</v>
      </c>
    </row>
    <row r="4892" spans="1:1">
      <c r="A4892">
        <v>4890</v>
      </c>
    </row>
    <row r="4893" spans="1:1">
      <c r="A4893">
        <v>4891</v>
      </c>
    </row>
    <row r="4894" spans="1:1">
      <c r="A4894">
        <v>4892</v>
      </c>
    </row>
    <row r="4895" spans="1:1">
      <c r="A4895">
        <v>4893</v>
      </c>
    </row>
    <row r="4896" spans="1:1">
      <c r="A4896">
        <v>4894</v>
      </c>
    </row>
    <row r="4897" spans="1:1">
      <c r="A4897">
        <v>4895</v>
      </c>
    </row>
    <row r="4898" spans="1:1">
      <c r="A4898">
        <v>4896</v>
      </c>
    </row>
    <row r="4899" spans="1:1">
      <c r="A4899">
        <v>4897</v>
      </c>
    </row>
    <row r="4900" spans="1:1">
      <c r="A4900">
        <v>4898</v>
      </c>
    </row>
    <row r="4901" spans="1:1">
      <c r="A4901">
        <v>4899</v>
      </c>
    </row>
    <row r="4902" spans="1:1">
      <c r="A4902">
        <v>4900</v>
      </c>
    </row>
    <row r="4903" spans="1:1">
      <c r="A4903">
        <v>4901</v>
      </c>
    </row>
    <row r="4904" spans="1:1">
      <c r="A4904">
        <v>4902</v>
      </c>
    </row>
    <row r="4905" spans="1:1">
      <c r="A4905">
        <v>4903</v>
      </c>
    </row>
    <row r="4906" spans="1:1">
      <c r="A4906">
        <v>4904</v>
      </c>
    </row>
    <row r="4907" spans="1:1">
      <c r="A4907">
        <v>4905</v>
      </c>
    </row>
    <row r="4908" spans="1:1">
      <c r="A4908">
        <v>4906</v>
      </c>
    </row>
    <row r="4909" spans="1:1">
      <c r="A4909">
        <v>4907</v>
      </c>
    </row>
    <row r="4910" spans="1:1">
      <c r="A4910">
        <v>4908</v>
      </c>
    </row>
    <row r="4911" spans="1:1">
      <c r="A4911">
        <v>4909</v>
      </c>
    </row>
    <row r="4912" spans="1:1">
      <c r="A4912">
        <v>4910</v>
      </c>
    </row>
    <row r="4913" spans="1:1">
      <c r="A4913">
        <v>4911</v>
      </c>
    </row>
    <row r="4914" spans="1:1">
      <c r="A4914">
        <v>4912</v>
      </c>
    </row>
    <row r="4915" spans="1:1">
      <c r="A4915">
        <v>4913</v>
      </c>
    </row>
    <row r="4916" spans="1:1">
      <c r="A4916">
        <v>4914</v>
      </c>
    </row>
    <row r="4917" spans="1:1">
      <c r="A4917">
        <v>4915</v>
      </c>
    </row>
    <row r="4918" spans="1:1">
      <c r="A4918">
        <v>4916</v>
      </c>
    </row>
    <row r="4919" spans="1:1">
      <c r="A4919">
        <v>4917</v>
      </c>
    </row>
    <row r="4920" spans="1:1">
      <c r="A4920">
        <v>4918</v>
      </c>
    </row>
    <row r="4921" spans="1:1">
      <c r="A4921">
        <v>4919</v>
      </c>
    </row>
    <row r="4922" spans="1:1">
      <c r="A4922">
        <v>4920</v>
      </c>
    </row>
    <row r="4923" spans="1:1">
      <c r="A4923">
        <v>4921</v>
      </c>
    </row>
    <row r="4924" spans="1:1">
      <c r="A4924">
        <v>4922</v>
      </c>
    </row>
    <row r="4925" spans="1:1">
      <c r="A4925">
        <v>4923</v>
      </c>
    </row>
    <row r="4926" spans="1:1">
      <c r="A4926">
        <v>4924</v>
      </c>
    </row>
    <row r="4927" spans="1:1">
      <c r="A4927">
        <v>4925</v>
      </c>
    </row>
    <row r="4928" spans="1:1">
      <c r="A4928">
        <v>4926</v>
      </c>
    </row>
    <row r="4929" spans="1:1">
      <c r="A4929">
        <v>4927</v>
      </c>
    </row>
    <row r="4930" spans="1:1">
      <c r="A4930">
        <v>4928</v>
      </c>
    </row>
    <row r="4931" spans="1:1">
      <c r="A4931">
        <v>4929</v>
      </c>
    </row>
    <row r="4932" spans="1:1">
      <c r="A4932">
        <v>4930</v>
      </c>
    </row>
    <row r="4933" spans="1:1">
      <c r="A4933">
        <v>4931</v>
      </c>
    </row>
    <row r="4934" spans="1:1">
      <c r="A4934">
        <v>4932</v>
      </c>
    </row>
    <row r="4935" spans="1:1">
      <c r="A4935">
        <v>4933</v>
      </c>
    </row>
    <row r="4936" spans="1:1">
      <c r="A4936">
        <v>4934</v>
      </c>
    </row>
    <row r="4937" spans="1:1">
      <c r="A4937">
        <v>4935</v>
      </c>
    </row>
    <row r="4938" spans="1:1">
      <c r="A4938">
        <v>4936</v>
      </c>
    </row>
    <row r="4939" spans="1:1">
      <c r="A4939">
        <v>4937</v>
      </c>
    </row>
    <row r="4940" spans="1:1">
      <c r="A4940">
        <v>4938</v>
      </c>
    </row>
    <row r="4941" spans="1:1">
      <c r="A4941">
        <v>4939</v>
      </c>
    </row>
    <row r="4942" spans="1:1">
      <c r="A4942">
        <v>4940</v>
      </c>
    </row>
    <row r="4943" spans="1:1">
      <c r="A4943">
        <v>4941</v>
      </c>
    </row>
    <row r="4944" spans="1:1">
      <c r="A4944">
        <v>4942</v>
      </c>
    </row>
    <row r="4945" spans="1:1">
      <c r="A4945">
        <v>4943</v>
      </c>
    </row>
    <row r="4946" spans="1:1">
      <c r="A4946">
        <v>4944</v>
      </c>
    </row>
    <row r="4947" spans="1:1">
      <c r="A4947">
        <v>4945</v>
      </c>
    </row>
    <row r="4948" spans="1:1">
      <c r="A4948">
        <v>4946</v>
      </c>
    </row>
    <row r="4949" spans="1:1">
      <c r="A4949">
        <v>4947</v>
      </c>
    </row>
    <row r="4950" spans="1:1">
      <c r="A4950">
        <v>4948</v>
      </c>
    </row>
    <row r="4951" spans="1:1">
      <c r="A4951">
        <v>4949</v>
      </c>
    </row>
    <row r="4952" spans="1:1">
      <c r="A4952">
        <v>4950</v>
      </c>
    </row>
    <row r="4953" spans="1:1">
      <c r="A4953">
        <v>4951</v>
      </c>
    </row>
    <row r="4954" spans="1:1">
      <c r="A4954">
        <v>4952</v>
      </c>
    </row>
    <row r="4955" spans="1:1">
      <c r="A4955">
        <v>4953</v>
      </c>
    </row>
    <row r="4956" spans="1:1">
      <c r="A4956">
        <v>4954</v>
      </c>
    </row>
    <row r="4957" spans="1:1">
      <c r="A4957">
        <v>4955</v>
      </c>
    </row>
    <row r="4958" spans="1:1">
      <c r="A4958">
        <v>4956</v>
      </c>
    </row>
    <row r="4959" spans="1:1">
      <c r="A4959">
        <v>4957</v>
      </c>
    </row>
    <row r="4960" spans="1:1">
      <c r="A4960">
        <v>4958</v>
      </c>
    </row>
    <row r="4961" spans="1:1">
      <c r="A4961">
        <v>4959</v>
      </c>
    </row>
    <row r="4962" spans="1:1">
      <c r="A4962">
        <v>4960</v>
      </c>
    </row>
    <row r="4963" spans="1:1">
      <c r="A4963">
        <v>4961</v>
      </c>
    </row>
    <row r="4964" spans="1:1">
      <c r="A4964">
        <v>4962</v>
      </c>
    </row>
    <row r="4965" spans="1:1">
      <c r="A4965">
        <v>4963</v>
      </c>
    </row>
    <row r="4966" spans="1:1">
      <c r="A4966">
        <v>4964</v>
      </c>
    </row>
    <row r="4967" spans="1:1">
      <c r="A4967">
        <v>4965</v>
      </c>
    </row>
    <row r="4968" spans="1:1">
      <c r="A4968">
        <v>4966</v>
      </c>
    </row>
    <row r="4969" spans="1:1">
      <c r="A4969">
        <v>4967</v>
      </c>
    </row>
    <row r="4970" spans="1:1">
      <c r="A4970">
        <v>4968</v>
      </c>
    </row>
    <row r="4971" spans="1:1">
      <c r="A4971">
        <v>4969</v>
      </c>
    </row>
    <row r="4972" spans="1:1">
      <c r="A4972">
        <v>4970</v>
      </c>
    </row>
    <row r="4973" spans="1:1">
      <c r="A4973">
        <v>4971</v>
      </c>
    </row>
    <row r="4974" spans="1:1">
      <c r="A4974">
        <v>4972</v>
      </c>
    </row>
    <row r="4975" spans="1:1">
      <c r="A4975">
        <v>4973</v>
      </c>
    </row>
    <row r="4976" spans="1:1">
      <c r="A4976">
        <v>4974</v>
      </c>
    </row>
    <row r="4977" spans="1:1">
      <c r="A4977">
        <v>4975</v>
      </c>
    </row>
    <row r="4978" spans="1:1">
      <c r="A4978">
        <v>4976</v>
      </c>
    </row>
    <row r="4979" spans="1:1">
      <c r="A4979">
        <v>4977</v>
      </c>
    </row>
    <row r="4980" spans="1:1">
      <c r="A4980">
        <v>4978</v>
      </c>
    </row>
    <row r="4981" spans="1:1">
      <c r="A4981">
        <v>4979</v>
      </c>
    </row>
    <row r="4982" spans="1:1">
      <c r="A4982">
        <v>4980</v>
      </c>
    </row>
    <row r="4983" spans="1:1">
      <c r="A4983">
        <v>4981</v>
      </c>
    </row>
    <row r="4984" spans="1:1">
      <c r="A4984">
        <v>4982</v>
      </c>
    </row>
    <row r="4985" spans="1:1">
      <c r="A4985">
        <v>4983</v>
      </c>
    </row>
    <row r="4986" spans="1:1">
      <c r="A4986">
        <v>4984</v>
      </c>
    </row>
    <row r="4987" spans="1:1">
      <c r="A4987">
        <v>4985</v>
      </c>
    </row>
    <row r="4988" spans="1:1">
      <c r="A4988">
        <v>4986</v>
      </c>
    </row>
    <row r="4989" spans="1:1">
      <c r="A4989">
        <v>4987</v>
      </c>
    </row>
    <row r="4990" spans="1:1">
      <c r="A4990">
        <v>4988</v>
      </c>
    </row>
    <row r="4991" spans="1:1">
      <c r="A4991">
        <v>4989</v>
      </c>
    </row>
    <row r="4992" spans="1:1">
      <c r="A4992">
        <v>4990</v>
      </c>
    </row>
    <row r="4993" spans="1:1">
      <c r="A4993">
        <v>4991</v>
      </c>
    </row>
    <row r="4994" spans="1:1">
      <c r="A4994">
        <v>4992</v>
      </c>
    </row>
    <row r="4995" spans="1:1">
      <c r="A4995">
        <v>4993</v>
      </c>
    </row>
    <row r="4996" spans="1:1">
      <c r="A4996">
        <v>4994</v>
      </c>
    </row>
    <row r="4997" spans="1:1">
      <c r="A4997">
        <v>4995</v>
      </c>
    </row>
    <row r="4998" spans="1:1">
      <c r="A4998">
        <v>4996</v>
      </c>
    </row>
    <row r="4999" spans="1:1">
      <c r="A4999">
        <v>4997</v>
      </c>
    </row>
    <row r="5000" spans="1:1">
      <c r="A5000">
        <v>4998</v>
      </c>
    </row>
    <row r="5001" spans="1:1">
      <c r="A5001">
        <v>4999</v>
      </c>
    </row>
    <row r="5002" spans="1:1">
      <c r="A5002">
        <v>5000</v>
      </c>
    </row>
    <row r="5003" spans="1:1">
      <c r="A5003">
        <v>5001</v>
      </c>
    </row>
    <row r="5004" spans="1:1">
      <c r="A5004">
        <v>5002</v>
      </c>
    </row>
    <row r="5005" spans="1:1">
      <c r="A5005">
        <v>5003</v>
      </c>
    </row>
    <row r="5006" spans="1:1">
      <c r="A5006">
        <v>5004</v>
      </c>
    </row>
    <row r="5007" spans="1:1">
      <c r="A5007">
        <v>5005</v>
      </c>
    </row>
    <row r="5008" spans="1:1">
      <c r="A5008">
        <v>5006</v>
      </c>
    </row>
    <row r="5009" spans="1:1">
      <c r="A5009">
        <v>5007</v>
      </c>
    </row>
    <row r="5010" spans="1:1">
      <c r="A5010">
        <v>5008</v>
      </c>
    </row>
    <row r="5011" spans="1:1">
      <c r="A5011">
        <v>5009</v>
      </c>
    </row>
    <row r="5012" spans="1:1">
      <c r="A5012">
        <v>5010</v>
      </c>
    </row>
    <row r="5013" spans="1:1">
      <c r="A5013">
        <v>5011</v>
      </c>
    </row>
    <row r="5014" spans="1:1">
      <c r="A5014">
        <v>5012</v>
      </c>
    </row>
    <row r="5015" spans="1:1">
      <c r="A5015">
        <v>5013</v>
      </c>
    </row>
    <row r="5016" spans="1:1">
      <c r="A5016">
        <v>5014</v>
      </c>
    </row>
    <row r="5017" spans="1:1">
      <c r="A5017">
        <v>5015</v>
      </c>
    </row>
    <row r="5018" spans="1:1">
      <c r="A5018">
        <v>5016</v>
      </c>
    </row>
    <row r="5019" spans="1:1">
      <c r="A5019">
        <v>5017</v>
      </c>
    </row>
    <row r="5020" spans="1:1">
      <c r="A5020">
        <v>5018</v>
      </c>
    </row>
    <row r="5021" spans="1:1">
      <c r="A5021">
        <v>5019</v>
      </c>
    </row>
    <row r="5022" spans="1:1">
      <c r="A5022">
        <v>5020</v>
      </c>
    </row>
    <row r="5023" spans="1:1">
      <c r="A5023">
        <v>5021</v>
      </c>
    </row>
    <row r="5024" spans="1:1">
      <c r="A5024">
        <v>5022</v>
      </c>
    </row>
    <row r="5025" spans="1:1">
      <c r="A5025">
        <v>5023</v>
      </c>
    </row>
    <row r="5026" spans="1:1">
      <c r="A5026">
        <v>5024</v>
      </c>
    </row>
    <row r="5027" spans="1:1">
      <c r="A5027">
        <v>5025</v>
      </c>
    </row>
    <row r="5028" spans="1:1">
      <c r="A5028">
        <v>5026</v>
      </c>
    </row>
    <row r="5029" spans="1:1">
      <c r="A5029">
        <v>5027</v>
      </c>
    </row>
    <row r="5030" spans="1:1">
      <c r="A5030">
        <v>5028</v>
      </c>
    </row>
    <row r="5031" spans="1:1">
      <c r="A5031">
        <v>5029</v>
      </c>
    </row>
    <row r="5032" spans="1:1">
      <c r="A5032">
        <v>5030</v>
      </c>
    </row>
    <row r="5033" spans="1:1">
      <c r="A5033">
        <v>5031</v>
      </c>
    </row>
    <row r="5034" spans="1:1">
      <c r="A5034">
        <v>5032</v>
      </c>
    </row>
    <row r="5035" spans="1:1">
      <c r="A5035">
        <v>5033</v>
      </c>
    </row>
    <row r="5036" spans="1:1">
      <c r="A5036">
        <v>5034</v>
      </c>
    </row>
    <row r="5037" spans="1:1">
      <c r="A5037">
        <v>5035</v>
      </c>
    </row>
    <row r="5038" spans="1:1">
      <c r="A5038">
        <v>5036</v>
      </c>
    </row>
    <row r="5039" spans="1:1">
      <c r="A5039">
        <v>5037</v>
      </c>
    </row>
    <row r="5040" spans="1:1">
      <c r="A5040">
        <v>5038</v>
      </c>
    </row>
    <row r="5041" spans="1:1">
      <c r="A5041">
        <v>5039</v>
      </c>
    </row>
    <row r="5042" spans="1:1">
      <c r="A5042">
        <v>5040</v>
      </c>
    </row>
    <row r="5043" spans="1:1">
      <c r="A5043">
        <v>5041</v>
      </c>
    </row>
    <row r="5044" spans="1:1">
      <c r="A5044">
        <v>5042</v>
      </c>
    </row>
    <row r="5045" spans="1:1">
      <c r="A5045">
        <v>5043</v>
      </c>
    </row>
    <row r="5046" spans="1:1">
      <c r="A5046">
        <v>5044</v>
      </c>
    </row>
    <row r="5047" spans="1:1">
      <c r="A5047">
        <v>5045</v>
      </c>
    </row>
    <row r="5048" spans="1:1">
      <c r="A5048">
        <v>5046</v>
      </c>
    </row>
    <row r="5049" spans="1:1">
      <c r="A5049">
        <v>5047</v>
      </c>
    </row>
    <row r="5050" spans="1:1">
      <c r="A5050">
        <v>5048</v>
      </c>
    </row>
    <row r="5051" spans="1:1">
      <c r="A5051">
        <v>5049</v>
      </c>
    </row>
    <row r="5052" spans="1:1">
      <c r="A5052">
        <v>5050</v>
      </c>
    </row>
    <row r="5053" spans="1:1">
      <c r="A5053">
        <v>5051</v>
      </c>
    </row>
    <row r="5054" spans="1:1">
      <c r="A5054">
        <v>5052</v>
      </c>
    </row>
    <row r="5055" spans="1:1">
      <c r="A5055">
        <v>5053</v>
      </c>
    </row>
    <row r="5056" spans="1:1">
      <c r="A5056">
        <v>5054</v>
      </c>
    </row>
    <row r="5057" spans="1:1">
      <c r="A5057">
        <v>5055</v>
      </c>
    </row>
    <row r="5058" spans="1:1">
      <c r="A5058">
        <v>5056</v>
      </c>
    </row>
    <row r="5059" spans="1:1">
      <c r="A5059">
        <v>5057</v>
      </c>
    </row>
    <row r="5060" spans="1:1">
      <c r="A5060">
        <v>5058</v>
      </c>
    </row>
    <row r="5061" spans="1:1">
      <c r="A5061">
        <v>5059</v>
      </c>
    </row>
    <row r="5062" spans="1:1">
      <c r="A5062">
        <v>5060</v>
      </c>
    </row>
    <row r="5063" spans="1:1">
      <c r="A5063">
        <v>5061</v>
      </c>
    </row>
    <row r="5064" spans="1:1">
      <c r="A5064">
        <v>5062</v>
      </c>
    </row>
    <row r="5065" spans="1:1">
      <c r="A5065">
        <v>5063</v>
      </c>
    </row>
    <row r="5066" spans="1:1">
      <c r="A5066">
        <v>5064</v>
      </c>
    </row>
    <row r="5067" spans="1:1">
      <c r="A5067">
        <v>5065</v>
      </c>
    </row>
    <row r="5068" spans="1:1">
      <c r="A5068">
        <v>5066</v>
      </c>
    </row>
    <row r="5069" spans="1:1">
      <c r="A5069">
        <v>5067</v>
      </c>
    </row>
    <row r="5070" spans="1:1">
      <c r="A5070">
        <v>5068</v>
      </c>
    </row>
    <row r="5071" spans="1:1">
      <c r="A5071">
        <v>5069</v>
      </c>
    </row>
    <row r="5072" spans="1:1">
      <c r="A5072">
        <v>5070</v>
      </c>
    </row>
    <row r="5073" spans="1:1">
      <c r="A5073">
        <v>5071</v>
      </c>
    </row>
    <row r="5074" spans="1:1">
      <c r="A5074">
        <v>5072</v>
      </c>
    </row>
    <row r="5075" spans="1:1">
      <c r="A5075">
        <v>5073</v>
      </c>
    </row>
    <row r="5076" spans="1:1">
      <c r="A5076">
        <v>5074</v>
      </c>
    </row>
    <row r="5077" spans="1:1">
      <c r="A5077">
        <v>5075</v>
      </c>
    </row>
    <row r="5078" spans="1:1">
      <c r="A5078">
        <v>5076</v>
      </c>
    </row>
    <row r="5079" spans="1:1">
      <c r="A5079">
        <v>5077</v>
      </c>
    </row>
    <row r="5080" spans="1:1">
      <c r="A5080">
        <v>5078</v>
      </c>
    </row>
    <row r="5081" spans="1:1">
      <c r="A5081">
        <v>5079</v>
      </c>
    </row>
    <row r="5082" spans="1:1">
      <c r="A5082">
        <v>5080</v>
      </c>
    </row>
    <row r="5083" spans="1:1">
      <c r="A5083">
        <v>5081</v>
      </c>
    </row>
    <row r="5084" spans="1:1">
      <c r="A5084">
        <v>5082</v>
      </c>
    </row>
    <row r="5085" spans="1:1">
      <c r="A5085">
        <v>5083</v>
      </c>
    </row>
    <row r="5086" spans="1:1">
      <c r="A5086">
        <v>5084</v>
      </c>
    </row>
    <row r="5087" spans="1:1">
      <c r="A5087">
        <v>5085</v>
      </c>
    </row>
    <row r="5088" spans="1:1">
      <c r="A5088">
        <v>5086</v>
      </c>
    </row>
    <row r="5089" spans="1:1">
      <c r="A5089">
        <v>5087</v>
      </c>
    </row>
    <row r="5090" spans="1:1">
      <c r="A5090">
        <v>5088</v>
      </c>
    </row>
    <row r="5091" spans="1:1">
      <c r="A5091">
        <v>5089</v>
      </c>
    </row>
    <row r="5092" spans="1:1">
      <c r="A5092">
        <v>5090</v>
      </c>
    </row>
    <row r="5093" spans="1:1">
      <c r="A5093">
        <v>5091</v>
      </c>
    </row>
    <row r="5094" spans="1:1">
      <c r="A5094">
        <v>5092</v>
      </c>
    </row>
    <row r="5095" spans="1:1">
      <c r="A5095">
        <v>5093</v>
      </c>
    </row>
    <row r="5096" spans="1:1">
      <c r="A5096">
        <v>5094</v>
      </c>
    </row>
    <row r="5097" spans="1:1">
      <c r="A5097">
        <v>5095</v>
      </c>
    </row>
    <row r="5098" spans="1:1">
      <c r="A5098">
        <v>5096</v>
      </c>
    </row>
    <row r="5099" spans="1:1">
      <c r="A5099">
        <v>5097</v>
      </c>
    </row>
    <row r="5100" spans="1:1">
      <c r="A5100">
        <v>5098</v>
      </c>
    </row>
    <row r="5101" spans="1:1">
      <c r="A5101">
        <v>5099</v>
      </c>
    </row>
    <row r="5102" spans="1:1">
      <c r="A5102">
        <v>5100</v>
      </c>
    </row>
    <row r="5103" spans="1:1">
      <c r="A5103">
        <v>5101</v>
      </c>
    </row>
    <row r="5104" spans="1:1">
      <c r="A5104">
        <v>5102</v>
      </c>
    </row>
    <row r="5105" spans="1:1">
      <c r="A5105">
        <v>5103</v>
      </c>
    </row>
    <row r="5106" spans="1:1">
      <c r="A5106">
        <v>5104</v>
      </c>
    </row>
    <row r="5107" spans="1:1">
      <c r="A5107">
        <v>5105</v>
      </c>
    </row>
    <row r="5108" spans="1:1">
      <c r="A5108">
        <v>5106</v>
      </c>
    </row>
    <row r="5109" spans="1:1">
      <c r="A5109">
        <v>5107</v>
      </c>
    </row>
    <row r="5110" spans="1:1">
      <c r="A5110">
        <v>5108</v>
      </c>
    </row>
    <row r="5111" spans="1:1">
      <c r="A5111">
        <v>5109</v>
      </c>
    </row>
    <row r="5112" spans="1:1">
      <c r="A5112">
        <v>5110</v>
      </c>
    </row>
    <row r="5113" spans="1:1">
      <c r="A5113">
        <v>5111</v>
      </c>
    </row>
    <row r="5114" spans="1:1">
      <c r="A5114">
        <v>5112</v>
      </c>
    </row>
    <row r="5115" spans="1:1">
      <c r="A5115">
        <v>5113</v>
      </c>
    </row>
    <row r="5116" spans="1:1">
      <c r="A5116">
        <v>5114</v>
      </c>
    </row>
    <row r="5117" spans="1:1">
      <c r="A5117">
        <v>5115</v>
      </c>
    </row>
    <row r="5118" spans="1:1">
      <c r="A5118">
        <v>5116</v>
      </c>
    </row>
    <row r="5119" spans="1:1">
      <c r="A5119">
        <v>5117</v>
      </c>
    </row>
    <row r="5120" spans="1:1">
      <c r="A5120">
        <v>5118</v>
      </c>
    </row>
    <row r="5121" spans="1:1">
      <c r="A5121">
        <v>5119</v>
      </c>
    </row>
    <row r="5122" spans="1:1">
      <c r="A5122">
        <v>5120</v>
      </c>
    </row>
    <row r="5123" spans="1:1">
      <c r="A5123">
        <v>5121</v>
      </c>
    </row>
    <row r="5124" spans="1:1">
      <c r="A5124">
        <v>5122</v>
      </c>
    </row>
    <row r="5125" spans="1:1">
      <c r="A5125">
        <v>5123</v>
      </c>
    </row>
    <row r="5126" spans="1:1">
      <c r="A5126">
        <v>5124</v>
      </c>
    </row>
    <row r="5127" spans="1:1">
      <c r="A5127">
        <v>5125</v>
      </c>
    </row>
    <row r="5128" spans="1:1">
      <c r="A5128">
        <v>5126</v>
      </c>
    </row>
    <row r="5129" spans="1:1">
      <c r="A5129">
        <v>5127</v>
      </c>
    </row>
    <row r="5130" spans="1:1">
      <c r="A5130">
        <v>5128</v>
      </c>
    </row>
    <row r="5131" spans="1:1">
      <c r="A5131">
        <v>5129</v>
      </c>
    </row>
    <row r="5132" spans="1:1">
      <c r="A5132">
        <v>5130</v>
      </c>
    </row>
    <row r="5133" spans="1:1">
      <c r="A5133">
        <v>5131</v>
      </c>
    </row>
    <row r="5134" spans="1:1">
      <c r="A5134">
        <v>5132</v>
      </c>
    </row>
    <row r="5135" spans="1:1">
      <c r="A5135">
        <v>5133</v>
      </c>
    </row>
    <row r="5136" spans="1:1">
      <c r="A5136">
        <v>5134</v>
      </c>
    </row>
    <row r="5137" spans="1:1">
      <c r="A5137">
        <v>5135</v>
      </c>
    </row>
    <row r="5138" spans="1:1">
      <c r="A5138">
        <v>5136</v>
      </c>
    </row>
    <row r="5139" spans="1:1">
      <c r="A5139">
        <v>5137</v>
      </c>
    </row>
    <row r="5140" spans="1:1">
      <c r="A5140">
        <v>5138</v>
      </c>
    </row>
    <row r="5141" spans="1:1">
      <c r="A5141">
        <v>5139</v>
      </c>
    </row>
    <row r="5142" spans="1:1">
      <c r="A5142">
        <v>5140</v>
      </c>
    </row>
    <row r="5143" spans="1:1">
      <c r="A5143">
        <v>5141</v>
      </c>
    </row>
    <row r="5144" spans="1:1">
      <c r="A5144">
        <v>5142</v>
      </c>
    </row>
    <row r="5145" spans="1:1">
      <c r="A5145">
        <v>5143</v>
      </c>
    </row>
    <row r="5146" spans="1:1">
      <c r="A5146">
        <v>5144</v>
      </c>
    </row>
    <row r="5147" spans="1:1">
      <c r="A5147">
        <v>5145</v>
      </c>
    </row>
    <row r="5148" spans="1:1">
      <c r="A5148">
        <v>5146</v>
      </c>
    </row>
    <row r="5149" spans="1:1">
      <c r="A5149">
        <v>5147</v>
      </c>
    </row>
    <row r="5150" spans="1:1">
      <c r="A5150">
        <v>5148</v>
      </c>
    </row>
    <row r="5151" spans="1:1">
      <c r="A5151">
        <v>5149</v>
      </c>
    </row>
    <row r="5152" spans="1:1">
      <c r="A5152">
        <v>5150</v>
      </c>
    </row>
    <row r="5153" spans="1:1">
      <c r="A5153">
        <v>5151</v>
      </c>
    </row>
    <row r="5154" spans="1:1">
      <c r="A5154">
        <v>5152</v>
      </c>
    </row>
    <row r="5155" spans="1:1">
      <c r="A5155">
        <v>5153</v>
      </c>
    </row>
    <row r="5156" spans="1:1">
      <c r="A5156">
        <v>5154</v>
      </c>
    </row>
    <row r="5157" spans="1:1">
      <c r="A5157">
        <v>5155</v>
      </c>
    </row>
    <row r="5158" spans="1:1">
      <c r="A5158">
        <v>5156</v>
      </c>
    </row>
    <row r="5159" spans="1:1">
      <c r="A5159">
        <v>5157</v>
      </c>
    </row>
    <row r="5160" spans="1:1">
      <c r="A5160">
        <v>5158</v>
      </c>
    </row>
    <row r="5161" spans="1:1">
      <c r="A5161">
        <v>5159</v>
      </c>
    </row>
    <row r="5162" spans="1:1">
      <c r="A5162">
        <v>5160</v>
      </c>
    </row>
    <row r="5163" spans="1:1">
      <c r="A5163">
        <v>5161</v>
      </c>
    </row>
    <row r="5164" spans="1:1">
      <c r="A5164">
        <v>5162</v>
      </c>
    </row>
    <row r="5165" spans="1:1">
      <c r="A5165">
        <v>5163</v>
      </c>
    </row>
    <row r="5166" spans="1:1">
      <c r="A5166">
        <v>5164</v>
      </c>
    </row>
    <row r="5167" spans="1:1">
      <c r="A5167">
        <v>5165</v>
      </c>
    </row>
    <row r="5168" spans="1:1">
      <c r="A5168">
        <v>5166</v>
      </c>
    </row>
    <row r="5169" spans="1:1">
      <c r="A5169">
        <v>5167</v>
      </c>
    </row>
    <row r="5170" spans="1:1">
      <c r="A5170">
        <v>5168</v>
      </c>
    </row>
    <row r="5171" spans="1:1">
      <c r="A5171">
        <v>5169</v>
      </c>
    </row>
    <row r="5172" spans="1:1">
      <c r="A5172">
        <v>5170</v>
      </c>
    </row>
    <row r="5173" spans="1:1">
      <c r="A5173">
        <v>5171</v>
      </c>
    </row>
    <row r="5174" spans="1:1">
      <c r="A5174">
        <v>5172</v>
      </c>
    </row>
    <row r="5175" spans="1:1">
      <c r="A5175">
        <v>5173</v>
      </c>
    </row>
    <row r="5176" spans="1:1">
      <c r="A5176">
        <v>5174</v>
      </c>
    </row>
    <row r="5177" spans="1:1">
      <c r="A5177">
        <v>5175</v>
      </c>
    </row>
    <row r="5178" spans="1:1">
      <c r="A5178">
        <v>5176</v>
      </c>
    </row>
    <row r="5179" spans="1:1">
      <c r="A5179">
        <v>5177</v>
      </c>
    </row>
    <row r="5180" spans="1:1">
      <c r="A5180">
        <v>5178</v>
      </c>
    </row>
    <row r="5181" spans="1:1">
      <c r="A5181">
        <v>5179</v>
      </c>
    </row>
    <row r="5182" spans="1:1">
      <c r="A5182">
        <v>5180</v>
      </c>
    </row>
    <row r="5183" spans="1:1">
      <c r="A5183">
        <v>5181</v>
      </c>
    </row>
    <row r="5184" spans="1:1">
      <c r="A5184">
        <v>5182</v>
      </c>
    </row>
    <row r="5185" spans="1:1">
      <c r="A5185">
        <v>5183</v>
      </c>
    </row>
    <row r="5186" spans="1:1">
      <c r="A5186">
        <v>5184</v>
      </c>
    </row>
    <row r="5187" spans="1:1">
      <c r="A5187">
        <v>5185</v>
      </c>
    </row>
    <row r="5188" spans="1:1">
      <c r="A5188">
        <v>5186</v>
      </c>
    </row>
    <row r="5189" spans="1:1">
      <c r="A5189">
        <v>5187</v>
      </c>
    </row>
    <row r="5190" spans="1:1">
      <c r="A5190">
        <v>5188</v>
      </c>
    </row>
    <row r="5191" spans="1:1">
      <c r="A5191">
        <v>5189</v>
      </c>
    </row>
    <row r="5192" spans="1:1">
      <c r="A5192">
        <v>5190</v>
      </c>
    </row>
    <row r="5193" spans="1:1">
      <c r="A5193">
        <v>5191</v>
      </c>
    </row>
    <row r="5194" spans="1:1">
      <c r="A5194">
        <v>5192</v>
      </c>
    </row>
    <row r="5195" spans="1:1">
      <c r="A5195">
        <v>5193</v>
      </c>
    </row>
    <row r="5196" spans="1:1">
      <c r="A5196">
        <v>5194</v>
      </c>
    </row>
    <row r="5197" spans="1:1">
      <c r="A5197">
        <v>5195</v>
      </c>
    </row>
    <row r="5198" spans="1:1">
      <c r="A5198">
        <v>5196</v>
      </c>
    </row>
    <row r="5199" spans="1:1">
      <c r="A5199">
        <v>5197</v>
      </c>
    </row>
    <row r="5200" spans="1:1">
      <c r="A5200">
        <v>5198</v>
      </c>
    </row>
    <row r="5201" spans="1:1">
      <c r="A5201">
        <v>5199</v>
      </c>
    </row>
    <row r="5202" spans="1:1">
      <c r="A5202">
        <v>5200</v>
      </c>
    </row>
    <row r="5203" spans="1:1">
      <c r="A5203">
        <v>5201</v>
      </c>
    </row>
    <row r="5204" spans="1:1">
      <c r="A5204">
        <v>5202</v>
      </c>
    </row>
    <row r="5205" spans="1:1">
      <c r="A5205">
        <v>5203</v>
      </c>
    </row>
    <row r="5206" spans="1:1">
      <c r="A5206">
        <v>5204</v>
      </c>
    </row>
    <row r="5207" spans="1:1">
      <c r="A5207">
        <v>5205</v>
      </c>
    </row>
    <row r="5208" spans="1:1">
      <c r="A5208">
        <v>5206</v>
      </c>
    </row>
    <row r="5209" spans="1:1">
      <c r="A5209">
        <v>5207</v>
      </c>
    </row>
    <row r="5210" spans="1:1">
      <c r="A5210">
        <v>5208</v>
      </c>
    </row>
    <row r="5211" spans="1:1">
      <c r="A5211">
        <v>5209</v>
      </c>
    </row>
    <row r="5212" spans="1:1">
      <c r="A5212">
        <v>5210</v>
      </c>
    </row>
    <row r="5213" spans="1:1">
      <c r="A5213">
        <v>5211</v>
      </c>
    </row>
    <row r="5214" spans="1:1">
      <c r="A5214">
        <v>5212</v>
      </c>
    </row>
    <row r="5215" spans="1:1">
      <c r="A5215">
        <v>5213</v>
      </c>
    </row>
    <row r="5216" spans="1:1">
      <c r="A5216">
        <v>5214</v>
      </c>
    </row>
    <row r="5217" spans="1:1">
      <c r="A5217">
        <v>5215</v>
      </c>
    </row>
    <row r="5218" spans="1:1">
      <c r="A5218">
        <v>5216</v>
      </c>
    </row>
    <row r="5219" spans="1:1">
      <c r="A5219">
        <v>5217</v>
      </c>
    </row>
    <row r="5220" spans="1:1">
      <c r="A5220">
        <v>5218</v>
      </c>
    </row>
    <row r="5221" spans="1:1">
      <c r="A5221">
        <v>5219</v>
      </c>
    </row>
    <row r="5222" spans="1:1">
      <c r="A5222">
        <v>5220</v>
      </c>
    </row>
    <row r="5223" spans="1:1">
      <c r="A5223">
        <v>5221</v>
      </c>
    </row>
    <row r="5224" spans="1:1">
      <c r="A5224">
        <v>5222</v>
      </c>
    </row>
    <row r="5225" spans="1:1">
      <c r="A5225">
        <v>5223</v>
      </c>
    </row>
    <row r="5226" spans="1:1">
      <c r="A5226">
        <v>5224</v>
      </c>
    </row>
    <row r="5227" spans="1:1">
      <c r="A5227">
        <v>5225</v>
      </c>
    </row>
    <row r="5228" spans="1:1">
      <c r="A5228">
        <v>5226</v>
      </c>
    </row>
    <row r="5229" spans="1:1">
      <c r="A5229">
        <v>5227</v>
      </c>
    </row>
    <row r="5230" spans="1:1">
      <c r="A5230">
        <v>5228</v>
      </c>
    </row>
    <row r="5231" spans="1:1">
      <c r="A5231">
        <v>5229</v>
      </c>
    </row>
    <row r="5232" spans="1:1">
      <c r="A5232">
        <v>5230</v>
      </c>
    </row>
    <row r="5233" spans="1:1">
      <c r="A5233">
        <v>5231</v>
      </c>
    </row>
    <row r="5234" spans="1:1">
      <c r="A5234">
        <v>5232</v>
      </c>
    </row>
    <row r="5235" spans="1:1">
      <c r="A5235">
        <v>5233</v>
      </c>
    </row>
    <row r="5236" spans="1:1">
      <c r="A5236">
        <v>5234</v>
      </c>
    </row>
    <row r="5237" spans="1:1">
      <c r="A5237">
        <v>5235</v>
      </c>
    </row>
    <row r="5238" spans="1:1">
      <c r="A5238">
        <v>5236</v>
      </c>
    </row>
    <row r="5239" spans="1:1">
      <c r="A5239">
        <v>5237</v>
      </c>
    </row>
    <row r="5240" spans="1:1">
      <c r="A5240">
        <v>5238</v>
      </c>
    </row>
    <row r="5241" spans="1:1">
      <c r="A5241">
        <v>5239</v>
      </c>
    </row>
    <row r="5242" spans="1:1">
      <c r="A5242">
        <v>5240</v>
      </c>
    </row>
    <row r="5243" spans="1:1">
      <c r="A5243">
        <v>5241</v>
      </c>
    </row>
    <row r="5244" spans="1:1">
      <c r="A5244">
        <v>5242</v>
      </c>
    </row>
    <row r="5245" spans="1:1">
      <c r="A5245">
        <v>5243</v>
      </c>
    </row>
    <row r="5246" spans="1:1">
      <c r="A5246">
        <v>5244</v>
      </c>
    </row>
    <row r="5247" spans="1:1">
      <c r="A5247">
        <v>5245</v>
      </c>
    </row>
    <row r="5248" spans="1:1">
      <c r="A5248">
        <v>5246</v>
      </c>
    </row>
    <row r="5249" spans="1:1">
      <c r="A5249">
        <v>5247</v>
      </c>
    </row>
    <row r="5250" spans="1:1">
      <c r="A5250">
        <v>5248</v>
      </c>
    </row>
    <row r="5251" spans="1:1">
      <c r="A5251">
        <v>5249</v>
      </c>
    </row>
    <row r="5252" spans="1:1">
      <c r="A5252">
        <v>5250</v>
      </c>
    </row>
    <row r="5253" spans="1:1">
      <c r="A5253">
        <v>5251</v>
      </c>
    </row>
    <row r="5254" spans="1:1">
      <c r="A5254">
        <v>5252</v>
      </c>
    </row>
    <row r="5255" spans="1:1">
      <c r="A5255">
        <v>5253</v>
      </c>
    </row>
    <row r="5256" spans="1:1">
      <c r="A5256">
        <v>5254</v>
      </c>
    </row>
    <row r="5257" spans="1:1">
      <c r="A5257">
        <v>5255</v>
      </c>
    </row>
    <row r="5258" spans="1:1">
      <c r="A5258">
        <v>5256</v>
      </c>
    </row>
    <row r="5259" spans="1:1">
      <c r="A5259">
        <v>5257</v>
      </c>
    </row>
    <row r="5260" spans="1:1">
      <c r="A5260">
        <v>5258</v>
      </c>
    </row>
    <row r="5261" spans="1:1">
      <c r="A5261">
        <v>5259</v>
      </c>
    </row>
    <row r="5262" spans="1:1">
      <c r="A5262">
        <v>5260</v>
      </c>
    </row>
    <row r="5263" spans="1:1">
      <c r="A5263">
        <v>5261</v>
      </c>
    </row>
    <row r="5264" spans="1:1">
      <c r="A5264">
        <v>5262</v>
      </c>
    </row>
    <row r="5265" spans="1:1">
      <c r="A5265">
        <v>5263</v>
      </c>
    </row>
    <row r="5266" spans="1:1">
      <c r="A5266">
        <v>5264</v>
      </c>
    </row>
    <row r="5267" spans="1:1">
      <c r="A5267">
        <v>5265</v>
      </c>
    </row>
    <row r="5268" spans="1:1">
      <c r="A5268">
        <v>5266</v>
      </c>
    </row>
    <row r="5269" spans="1:1">
      <c r="A5269">
        <v>5267</v>
      </c>
    </row>
    <row r="5270" spans="1:1">
      <c r="A5270">
        <v>5268</v>
      </c>
    </row>
    <row r="5271" spans="1:1">
      <c r="A5271">
        <v>5269</v>
      </c>
    </row>
    <row r="5272" spans="1:1">
      <c r="A5272">
        <v>5270</v>
      </c>
    </row>
    <row r="5273" spans="1:1">
      <c r="A5273">
        <v>5271</v>
      </c>
    </row>
    <row r="5274" spans="1:1">
      <c r="A5274">
        <v>5272</v>
      </c>
    </row>
    <row r="5275" spans="1:1">
      <c r="A5275">
        <v>5273</v>
      </c>
    </row>
    <row r="5276" spans="1:1">
      <c r="A5276">
        <v>5274</v>
      </c>
    </row>
    <row r="5277" spans="1:1">
      <c r="A5277">
        <v>5275</v>
      </c>
    </row>
    <row r="5278" spans="1:1">
      <c r="A5278">
        <v>5276</v>
      </c>
    </row>
    <row r="5279" spans="1:1">
      <c r="A5279">
        <v>5277</v>
      </c>
    </row>
    <row r="5280" spans="1:1">
      <c r="A5280">
        <v>5278</v>
      </c>
    </row>
    <row r="5281" spans="1:1">
      <c r="A5281">
        <v>5279</v>
      </c>
    </row>
    <row r="5282" spans="1:1">
      <c r="A5282">
        <v>5280</v>
      </c>
    </row>
    <row r="5283" spans="1:1">
      <c r="A5283">
        <v>5281</v>
      </c>
    </row>
    <row r="5284" spans="1:1">
      <c r="A5284">
        <v>5282</v>
      </c>
    </row>
    <row r="5285" spans="1:1">
      <c r="A5285">
        <v>5283</v>
      </c>
    </row>
    <row r="5286" spans="1:1">
      <c r="A5286">
        <v>5284</v>
      </c>
    </row>
    <row r="5287" spans="1:1">
      <c r="A5287">
        <v>5285</v>
      </c>
    </row>
    <row r="5288" spans="1:1">
      <c r="A5288">
        <v>5286</v>
      </c>
    </row>
    <row r="5289" spans="1:1">
      <c r="A5289">
        <v>5287</v>
      </c>
    </row>
    <row r="5290" spans="1:1">
      <c r="A5290">
        <v>5288</v>
      </c>
    </row>
    <row r="5291" spans="1:1">
      <c r="A5291">
        <v>5289</v>
      </c>
    </row>
    <row r="5292" spans="1:1">
      <c r="A5292">
        <v>5290</v>
      </c>
    </row>
    <row r="5293" spans="1:1">
      <c r="A5293">
        <v>5291</v>
      </c>
    </row>
    <row r="5294" spans="1:1">
      <c r="A5294">
        <v>5292</v>
      </c>
    </row>
    <row r="5295" spans="1:1">
      <c r="A5295">
        <v>5293</v>
      </c>
    </row>
    <row r="5296" spans="1:1">
      <c r="A5296">
        <v>5294</v>
      </c>
    </row>
    <row r="5297" spans="1:1">
      <c r="A5297">
        <v>5295</v>
      </c>
    </row>
    <row r="5298" spans="1:1">
      <c r="A5298">
        <v>5296</v>
      </c>
    </row>
    <row r="5299" spans="1:1">
      <c r="A5299">
        <v>5297</v>
      </c>
    </row>
    <row r="5300" spans="1:1">
      <c r="A5300">
        <v>5298</v>
      </c>
    </row>
    <row r="5301" spans="1:1">
      <c r="A5301">
        <v>5299</v>
      </c>
    </row>
    <row r="5302" spans="1:1">
      <c r="A5302">
        <v>5300</v>
      </c>
    </row>
    <row r="5303" spans="1:1">
      <c r="A5303">
        <v>5301</v>
      </c>
    </row>
    <row r="5304" spans="1:1">
      <c r="A5304">
        <v>5302</v>
      </c>
    </row>
    <row r="5305" spans="1:1">
      <c r="A5305">
        <v>5303</v>
      </c>
    </row>
    <row r="5306" spans="1:1">
      <c r="A5306">
        <v>5304</v>
      </c>
    </row>
    <row r="5307" spans="1:1">
      <c r="A5307">
        <v>5305</v>
      </c>
    </row>
    <row r="5308" spans="1:1">
      <c r="A5308">
        <v>5306</v>
      </c>
    </row>
    <row r="5309" spans="1:1">
      <c r="A5309">
        <v>5307</v>
      </c>
    </row>
    <row r="5310" spans="1:1">
      <c r="A5310">
        <v>5308</v>
      </c>
    </row>
    <row r="5311" spans="1:1">
      <c r="A5311">
        <v>5309</v>
      </c>
    </row>
    <row r="5312" spans="1:1">
      <c r="A5312">
        <v>5310</v>
      </c>
    </row>
    <row r="5313" spans="1:1">
      <c r="A5313">
        <v>5311</v>
      </c>
    </row>
    <row r="5314" spans="1:1">
      <c r="A5314">
        <v>5312</v>
      </c>
    </row>
    <row r="5315" spans="1:1">
      <c r="A5315">
        <v>5313</v>
      </c>
    </row>
    <row r="5316" spans="1:1">
      <c r="A5316">
        <v>5314</v>
      </c>
    </row>
    <row r="5317" spans="1:1">
      <c r="A5317">
        <v>5315</v>
      </c>
    </row>
    <row r="5318" spans="1:1">
      <c r="A5318">
        <v>5316</v>
      </c>
    </row>
    <row r="5319" spans="1:1">
      <c r="A5319">
        <v>5317</v>
      </c>
    </row>
    <row r="5320" spans="1:1">
      <c r="A5320">
        <v>5318</v>
      </c>
    </row>
    <row r="5321" spans="1:1">
      <c r="A5321">
        <v>5319</v>
      </c>
    </row>
    <row r="5322" spans="1:1">
      <c r="A5322">
        <v>5320</v>
      </c>
    </row>
    <row r="5323" spans="1:1">
      <c r="A5323">
        <v>5321</v>
      </c>
    </row>
    <row r="5324" spans="1:1">
      <c r="A5324">
        <v>5322</v>
      </c>
    </row>
    <row r="5325" spans="1:1">
      <c r="A5325">
        <v>5323</v>
      </c>
    </row>
    <row r="5326" spans="1:1">
      <c r="A5326">
        <v>5324</v>
      </c>
    </row>
    <row r="5327" spans="1:1">
      <c r="A5327">
        <v>5325</v>
      </c>
    </row>
    <row r="5328" spans="1:1">
      <c r="A5328">
        <v>5326</v>
      </c>
    </row>
    <row r="5329" spans="1:1">
      <c r="A5329">
        <v>5327</v>
      </c>
    </row>
    <row r="5330" spans="1:1">
      <c r="A5330">
        <v>5328</v>
      </c>
    </row>
    <row r="5331" spans="1:1">
      <c r="A5331">
        <v>5329</v>
      </c>
    </row>
    <row r="5332" spans="1:1">
      <c r="A5332">
        <v>5330</v>
      </c>
    </row>
    <row r="5333" spans="1:1">
      <c r="A5333">
        <v>5331</v>
      </c>
    </row>
    <row r="5334" spans="1:1">
      <c r="A5334">
        <v>5332</v>
      </c>
    </row>
    <row r="5335" spans="1:1">
      <c r="A5335">
        <v>5333</v>
      </c>
    </row>
    <row r="5336" spans="1:1">
      <c r="A5336">
        <v>5334</v>
      </c>
    </row>
    <row r="5337" spans="1:1">
      <c r="A5337">
        <v>5335</v>
      </c>
    </row>
    <row r="5338" spans="1:1">
      <c r="A5338">
        <v>5336</v>
      </c>
    </row>
    <row r="5339" spans="1:1">
      <c r="A5339">
        <v>5337</v>
      </c>
    </row>
    <row r="5340" spans="1:1">
      <c r="A5340">
        <v>5338</v>
      </c>
    </row>
    <row r="5341" spans="1:1">
      <c r="A5341">
        <v>5339</v>
      </c>
    </row>
    <row r="5342" spans="1:1">
      <c r="A5342">
        <v>5340</v>
      </c>
    </row>
    <row r="5343" spans="1:1">
      <c r="A5343">
        <v>5341</v>
      </c>
    </row>
    <row r="5344" spans="1:1">
      <c r="A5344">
        <v>5342</v>
      </c>
    </row>
    <row r="5345" spans="1:1">
      <c r="A5345">
        <v>5343</v>
      </c>
    </row>
    <row r="5346" spans="1:1">
      <c r="A5346">
        <v>5344</v>
      </c>
    </row>
    <row r="5347" spans="1:1">
      <c r="A5347">
        <v>5345</v>
      </c>
    </row>
    <row r="5348" spans="1:1">
      <c r="A5348">
        <v>5346</v>
      </c>
    </row>
    <row r="5349" spans="1:1">
      <c r="A5349">
        <v>5347</v>
      </c>
    </row>
    <row r="5350" spans="1:1">
      <c r="A5350">
        <v>5348</v>
      </c>
    </row>
    <row r="5351" spans="1:1">
      <c r="A5351">
        <v>5349</v>
      </c>
    </row>
    <row r="5352" spans="1:1">
      <c r="A5352">
        <v>5350</v>
      </c>
    </row>
    <row r="5353" spans="1:1">
      <c r="A5353">
        <v>5351</v>
      </c>
    </row>
    <row r="5354" spans="1:1">
      <c r="A5354">
        <v>5352</v>
      </c>
    </row>
    <row r="5355" spans="1:1">
      <c r="A5355">
        <v>5353</v>
      </c>
    </row>
    <row r="5356" spans="1:1">
      <c r="A5356">
        <v>5354</v>
      </c>
    </row>
    <row r="5357" spans="1:1">
      <c r="A5357">
        <v>5355</v>
      </c>
    </row>
    <row r="5358" spans="1:1">
      <c r="A5358">
        <v>5356</v>
      </c>
    </row>
    <row r="5359" spans="1:1">
      <c r="A5359">
        <v>5357</v>
      </c>
    </row>
    <row r="5360" spans="1:1">
      <c r="A5360">
        <v>5358</v>
      </c>
    </row>
    <row r="5361" spans="1:1">
      <c r="A5361">
        <v>5359</v>
      </c>
    </row>
    <row r="5362" spans="1:1">
      <c r="A5362">
        <v>5360</v>
      </c>
    </row>
    <row r="5363" spans="1:1">
      <c r="A5363">
        <v>5361</v>
      </c>
    </row>
    <row r="5364" spans="1:1">
      <c r="A5364">
        <v>5362</v>
      </c>
    </row>
    <row r="5365" spans="1:1">
      <c r="A5365">
        <v>5363</v>
      </c>
    </row>
    <row r="5366" spans="1:1">
      <c r="A5366">
        <v>5364</v>
      </c>
    </row>
    <row r="5367" spans="1:1">
      <c r="A5367">
        <v>5365</v>
      </c>
    </row>
    <row r="5368" spans="1:1">
      <c r="A5368">
        <v>5366</v>
      </c>
    </row>
    <row r="5369" spans="1:1">
      <c r="A5369">
        <v>5367</v>
      </c>
    </row>
    <row r="5370" spans="1:1">
      <c r="A5370">
        <v>5368</v>
      </c>
    </row>
    <row r="5371" spans="1:1">
      <c r="A5371">
        <v>5369</v>
      </c>
    </row>
    <row r="5372" spans="1:1">
      <c r="A5372">
        <v>5370</v>
      </c>
    </row>
    <row r="5373" spans="1:1">
      <c r="A5373">
        <v>5371</v>
      </c>
    </row>
    <row r="5374" spans="1:1">
      <c r="A5374">
        <v>5372</v>
      </c>
    </row>
    <row r="5375" spans="1:1">
      <c r="A5375">
        <v>5373</v>
      </c>
    </row>
    <row r="5376" spans="1:1">
      <c r="A5376">
        <v>5374</v>
      </c>
    </row>
    <row r="5377" spans="1:1">
      <c r="A5377">
        <v>5375</v>
      </c>
    </row>
    <row r="5378" spans="1:1">
      <c r="A5378">
        <v>5376</v>
      </c>
    </row>
    <row r="5379" spans="1:1">
      <c r="A5379">
        <v>5377</v>
      </c>
    </row>
    <row r="5380" spans="1:1">
      <c r="A5380">
        <v>5378</v>
      </c>
    </row>
    <row r="5381" spans="1:1">
      <c r="A5381">
        <v>5379</v>
      </c>
    </row>
    <row r="5382" spans="1:1">
      <c r="A5382">
        <v>5380</v>
      </c>
    </row>
    <row r="5383" spans="1:1">
      <c r="A5383">
        <v>5381</v>
      </c>
    </row>
    <row r="5384" spans="1:1">
      <c r="A5384">
        <v>5382</v>
      </c>
    </row>
    <row r="5385" spans="1:1">
      <c r="A5385">
        <v>5383</v>
      </c>
    </row>
    <row r="5386" spans="1:1">
      <c r="A5386">
        <v>5384</v>
      </c>
    </row>
    <row r="5387" spans="1:1">
      <c r="A5387">
        <v>5385</v>
      </c>
    </row>
    <row r="5388" spans="1:1">
      <c r="A5388">
        <v>5386</v>
      </c>
    </row>
    <row r="5389" spans="1:1">
      <c r="A5389">
        <v>5387</v>
      </c>
    </row>
    <row r="5390" spans="1:1">
      <c r="A5390">
        <v>5388</v>
      </c>
    </row>
    <row r="5391" spans="1:1">
      <c r="A5391">
        <v>5389</v>
      </c>
    </row>
    <row r="5392" spans="1:1">
      <c r="A5392">
        <v>5390</v>
      </c>
    </row>
    <row r="5393" spans="1:1">
      <c r="A5393">
        <v>5391</v>
      </c>
    </row>
    <row r="5394" spans="1:1">
      <c r="A5394">
        <v>5392</v>
      </c>
    </row>
    <row r="5395" spans="1:1">
      <c r="A5395">
        <v>5393</v>
      </c>
    </row>
    <row r="5396" spans="1:1">
      <c r="A5396">
        <v>5394</v>
      </c>
    </row>
    <row r="5397" spans="1:1">
      <c r="A5397">
        <v>5395</v>
      </c>
    </row>
    <row r="5398" spans="1:1">
      <c r="A5398">
        <v>5396</v>
      </c>
    </row>
    <row r="5399" spans="1:1">
      <c r="A5399">
        <v>5397</v>
      </c>
    </row>
    <row r="5400" spans="1:1">
      <c r="A5400">
        <v>5398</v>
      </c>
    </row>
    <row r="5401" spans="1:1">
      <c r="A5401">
        <v>5399</v>
      </c>
    </row>
    <row r="5402" spans="1:1">
      <c r="A5402">
        <v>5400</v>
      </c>
    </row>
    <row r="5403" spans="1:1">
      <c r="A5403">
        <v>5401</v>
      </c>
    </row>
    <row r="5404" spans="1:1">
      <c r="A5404">
        <v>5402</v>
      </c>
    </row>
    <row r="5405" spans="1:1">
      <c r="A5405">
        <v>5403</v>
      </c>
    </row>
    <row r="5406" spans="1:1">
      <c r="A5406">
        <v>5404</v>
      </c>
    </row>
    <row r="5407" spans="1:1">
      <c r="A5407">
        <v>5405</v>
      </c>
    </row>
    <row r="5408" spans="1:1">
      <c r="A5408">
        <v>5406</v>
      </c>
    </row>
    <row r="5409" spans="1:1">
      <c r="A5409">
        <v>5407</v>
      </c>
    </row>
    <row r="5410" spans="1:1">
      <c r="A5410">
        <v>5408</v>
      </c>
    </row>
    <row r="5411" spans="1:1">
      <c r="A5411">
        <v>5409</v>
      </c>
    </row>
    <row r="5412" spans="1:1">
      <c r="A5412">
        <v>5410</v>
      </c>
    </row>
    <row r="5413" spans="1:1">
      <c r="A5413">
        <v>5411</v>
      </c>
    </row>
    <row r="5414" spans="1:1">
      <c r="A5414">
        <v>5412</v>
      </c>
    </row>
    <row r="5415" spans="1:1">
      <c r="A5415">
        <v>5413</v>
      </c>
    </row>
    <row r="5416" spans="1:1">
      <c r="A5416">
        <v>5414</v>
      </c>
    </row>
    <row r="5417" spans="1:1">
      <c r="A5417">
        <v>5415</v>
      </c>
    </row>
    <row r="5418" spans="1:1">
      <c r="A5418">
        <v>5416</v>
      </c>
    </row>
    <row r="5419" spans="1:1">
      <c r="A5419">
        <v>5417</v>
      </c>
    </row>
    <row r="5420" spans="1:1">
      <c r="A5420">
        <v>5418</v>
      </c>
    </row>
    <row r="5421" spans="1:1">
      <c r="A5421">
        <v>5419</v>
      </c>
    </row>
    <row r="5422" spans="1:1">
      <c r="A5422">
        <v>5420</v>
      </c>
    </row>
    <row r="5423" spans="1:1">
      <c r="A5423">
        <v>5421</v>
      </c>
    </row>
    <row r="5424" spans="1:1">
      <c r="A5424">
        <v>5422</v>
      </c>
    </row>
    <row r="5425" spans="1:1">
      <c r="A5425">
        <v>5423</v>
      </c>
    </row>
    <row r="5426" spans="1:1">
      <c r="A5426">
        <v>5424</v>
      </c>
    </row>
    <row r="5427" spans="1:1">
      <c r="A5427">
        <v>5425</v>
      </c>
    </row>
    <row r="5428" spans="1:1">
      <c r="A5428">
        <v>5426</v>
      </c>
    </row>
    <row r="5429" spans="1:1">
      <c r="A5429">
        <v>5427</v>
      </c>
    </row>
    <row r="5430" spans="1:1">
      <c r="A5430">
        <v>5428</v>
      </c>
    </row>
    <row r="5431" spans="1:1">
      <c r="A5431">
        <v>5429</v>
      </c>
    </row>
    <row r="5432" spans="1:1">
      <c r="A5432">
        <v>5430</v>
      </c>
    </row>
    <row r="5433" spans="1:1">
      <c r="A5433">
        <v>5431</v>
      </c>
    </row>
    <row r="5434" spans="1:1">
      <c r="A5434">
        <v>5432</v>
      </c>
    </row>
    <row r="5435" spans="1:1">
      <c r="A5435">
        <v>5433</v>
      </c>
    </row>
    <row r="5436" spans="1:1">
      <c r="A5436">
        <v>5434</v>
      </c>
    </row>
    <row r="5437" spans="1:1">
      <c r="A5437">
        <v>5435</v>
      </c>
    </row>
    <row r="5438" spans="1:1">
      <c r="A5438">
        <v>5436</v>
      </c>
    </row>
    <row r="5439" spans="1:1">
      <c r="A5439">
        <v>5437</v>
      </c>
    </row>
    <row r="5440" spans="1:1">
      <c r="A5440">
        <v>5438</v>
      </c>
    </row>
    <row r="5441" spans="1:1">
      <c r="A5441">
        <v>5439</v>
      </c>
    </row>
    <row r="5442" spans="1:1">
      <c r="A5442">
        <v>5440</v>
      </c>
    </row>
    <row r="5443" spans="1:1">
      <c r="A5443">
        <v>5441</v>
      </c>
    </row>
    <row r="5444" spans="1:1">
      <c r="A5444">
        <v>5442</v>
      </c>
    </row>
    <row r="5445" spans="1:1">
      <c r="A5445">
        <v>5443</v>
      </c>
    </row>
    <row r="5446" spans="1:1">
      <c r="A5446">
        <v>5444</v>
      </c>
    </row>
    <row r="5447" spans="1:1">
      <c r="A5447">
        <v>5445</v>
      </c>
    </row>
    <row r="5448" spans="1:1">
      <c r="A5448">
        <v>5446</v>
      </c>
    </row>
    <row r="5449" spans="1:1">
      <c r="A5449">
        <v>5447</v>
      </c>
    </row>
    <row r="5450" spans="1:1">
      <c r="A5450">
        <v>5448</v>
      </c>
    </row>
    <row r="5451" spans="1:1">
      <c r="A5451">
        <v>5449</v>
      </c>
    </row>
    <row r="5452" spans="1:1">
      <c r="A5452">
        <v>5450</v>
      </c>
    </row>
    <row r="5453" spans="1:1">
      <c r="A5453">
        <v>5451</v>
      </c>
    </row>
    <row r="5454" spans="1:1">
      <c r="A5454">
        <v>5452</v>
      </c>
    </row>
    <row r="5455" spans="1:1">
      <c r="A5455">
        <v>5453</v>
      </c>
    </row>
    <row r="5456" spans="1:1">
      <c r="A5456">
        <v>5454</v>
      </c>
    </row>
    <row r="5457" spans="1:1">
      <c r="A5457">
        <v>5455</v>
      </c>
    </row>
    <row r="5458" spans="1:1">
      <c r="A5458">
        <v>5456</v>
      </c>
    </row>
    <row r="5459" spans="1:1">
      <c r="A5459">
        <v>5457</v>
      </c>
    </row>
    <row r="5460" spans="1:1">
      <c r="A5460">
        <v>5458</v>
      </c>
    </row>
    <row r="5461" spans="1:1">
      <c r="A5461">
        <v>5459</v>
      </c>
    </row>
    <row r="5462" spans="1:1">
      <c r="A5462">
        <v>5460</v>
      </c>
    </row>
    <row r="5463" spans="1:1">
      <c r="A5463">
        <v>5461</v>
      </c>
    </row>
    <row r="5464" spans="1:1">
      <c r="A5464">
        <v>5462</v>
      </c>
    </row>
    <row r="5465" spans="1:1">
      <c r="A5465">
        <v>5463</v>
      </c>
    </row>
    <row r="5466" spans="1:1">
      <c r="A5466">
        <v>5464</v>
      </c>
    </row>
    <row r="5467" spans="1:1">
      <c r="A5467">
        <v>5465</v>
      </c>
    </row>
    <row r="5468" spans="1:1">
      <c r="A5468">
        <v>5466</v>
      </c>
    </row>
    <row r="5469" spans="1:1">
      <c r="A5469">
        <v>5467</v>
      </c>
    </row>
    <row r="5470" spans="1:1">
      <c r="A5470">
        <v>5468</v>
      </c>
    </row>
    <row r="5471" spans="1:1">
      <c r="A5471">
        <v>5469</v>
      </c>
    </row>
    <row r="5472" spans="1:1">
      <c r="A5472">
        <v>5470</v>
      </c>
    </row>
    <row r="5473" spans="1:11">
      <c r="A5473">
        <v>5471</v>
      </c>
    </row>
    <row r="5474" spans="1:11">
      <c r="A5474">
        <v>5472</v>
      </c>
    </row>
    <row r="5475" spans="1:11">
      <c r="A5475">
        <v>5473</v>
      </c>
    </row>
    <row r="5476" spans="1:11">
      <c r="A5476">
        <v>5474</v>
      </c>
    </row>
    <row r="5477" spans="1:11">
      <c r="A5477">
        <v>5475</v>
      </c>
    </row>
    <row r="5478" spans="1:11">
      <c r="A5478">
        <v>5476</v>
      </c>
    </row>
    <row r="5479" spans="1:11">
      <c r="A5479">
        <v>5477</v>
      </c>
    </row>
    <row r="5480" spans="1:11">
      <c r="A5480">
        <v>5478</v>
      </c>
    </row>
    <row r="5481" spans="1:11">
      <c r="A5481">
        <v>5479</v>
      </c>
    </row>
    <row r="5482" spans="1:11">
      <c r="A5482">
        <v>5480</v>
      </c>
      <c r="J5482">
        <v>572.79101600000001</v>
      </c>
      <c r="K5482">
        <v>276.19000199999999</v>
      </c>
    </row>
    <row r="5483" spans="1:11">
      <c r="A5483">
        <v>5481</v>
      </c>
      <c r="B5483">
        <v>580.72399900000005</v>
      </c>
      <c r="C5483">
        <v>122.22199999999999</v>
      </c>
    </row>
    <row r="5484" spans="1:11">
      <c r="A5484">
        <v>5482</v>
      </c>
      <c r="B5484">
        <v>580.72399900000005</v>
      </c>
      <c r="C5484">
        <v>122.22199999999999</v>
      </c>
    </row>
    <row r="5485" spans="1:11">
      <c r="A5485">
        <v>5483</v>
      </c>
      <c r="B5485">
        <v>580.72399900000005</v>
      </c>
      <c r="C5485">
        <v>122.22199999999999</v>
      </c>
    </row>
    <row r="5486" spans="1:11">
      <c r="A5486">
        <v>5484</v>
      </c>
      <c r="B5486">
        <v>580.72399900000005</v>
      </c>
      <c r="C5486">
        <v>122.22199999999999</v>
      </c>
      <c r="H5486">
        <v>655.82702600000005</v>
      </c>
      <c r="I5486">
        <v>157.14300499999999</v>
      </c>
    </row>
    <row r="5487" spans="1:11">
      <c r="A5487">
        <v>5485</v>
      </c>
      <c r="B5487">
        <v>580.72399900000005</v>
      </c>
      <c r="C5487">
        <v>122.22199999999999</v>
      </c>
      <c r="H5487">
        <v>655.82702600000005</v>
      </c>
      <c r="I5487">
        <v>157.14300499999999</v>
      </c>
    </row>
    <row r="5488" spans="1:11">
      <c r="A5488">
        <v>5486</v>
      </c>
      <c r="B5488">
        <v>580.72399900000005</v>
      </c>
      <c r="C5488">
        <v>122.22199999999999</v>
      </c>
      <c r="H5488">
        <v>655.82702600000005</v>
      </c>
      <c r="I5488">
        <v>157.14300499999999</v>
      </c>
    </row>
    <row r="5489" spans="1:9">
      <c r="A5489">
        <v>5487</v>
      </c>
      <c r="B5489">
        <v>580.72399900000005</v>
      </c>
      <c r="C5489">
        <v>122.22199999999999</v>
      </c>
      <c r="H5489">
        <v>655.82702600000005</v>
      </c>
      <c r="I5489">
        <v>157.14300499999999</v>
      </c>
    </row>
    <row r="5490" spans="1:9">
      <c r="A5490">
        <v>5488</v>
      </c>
      <c r="B5490">
        <v>580.72399900000005</v>
      </c>
      <c r="C5490">
        <v>122.22199999999999</v>
      </c>
      <c r="H5490">
        <v>655.82702600000005</v>
      </c>
      <c r="I5490">
        <v>157.14300499999999</v>
      </c>
    </row>
    <row r="5491" spans="1:9">
      <c r="A5491">
        <v>5489</v>
      </c>
      <c r="B5491">
        <v>580.72399900000005</v>
      </c>
      <c r="C5491">
        <v>122.22199999999999</v>
      </c>
      <c r="H5491">
        <v>655.82702600000005</v>
      </c>
      <c r="I5491">
        <v>157.14300499999999</v>
      </c>
    </row>
    <row r="5492" spans="1:9">
      <c r="A5492">
        <v>5490</v>
      </c>
      <c r="B5492">
        <v>580.72399900000005</v>
      </c>
      <c r="C5492">
        <v>122.22199999999999</v>
      </c>
      <c r="H5492">
        <v>655.82702600000005</v>
      </c>
      <c r="I5492">
        <v>157.14300499999999</v>
      </c>
    </row>
    <row r="5493" spans="1:9">
      <c r="A5493">
        <v>5491</v>
      </c>
      <c r="B5493">
        <v>580.72399900000005</v>
      </c>
      <c r="C5493">
        <v>122.22199999999999</v>
      </c>
      <c r="H5493">
        <v>655.82702600000005</v>
      </c>
      <c r="I5493">
        <v>157.14300499999999</v>
      </c>
    </row>
    <row r="5494" spans="1:9">
      <c r="A5494">
        <v>5492</v>
      </c>
      <c r="B5494">
        <v>580.72399900000005</v>
      </c>
      <c r="C5494">
        <v>122.22199999999999</v>
      </c>
      <c r="H5494">
        <v>655.82702600000005</v>
      </c>
      <c r="I5494">
        <v>157.14300499999999</v>
      </c>
    </row>
    <row r="5495" spans="1:9">
      <c r="A5495">
        <v>5493</v>
      </c>
      <c r="B5495">
        <v>580.72399900000005</v>
      </c>
      <c r="C5495">
        <v>122.22199999999999</v>
      </c>
      <c r="D5495">
        <v>493.98599200000001</v>
      </c>
      <c r="E5495">
        <v>146.56100499999999</v>
      </c>
      <c r="H5495">
        <v>655.82702600000005</v>
      </c>
      <c r="I5495">
        <v>157.14300499999999</v>
      </c>
    </row>
    <row r="5496" spans="1:9">
      <c r="A5496">
        <v>5494</v>
      </c>
      <c r="D5496">
        <v>493.98599200000001</v>
      </c>
      <c r="E5496">
        <v>146.56100499999999</v>
      </c>
      <c r="F5496">
        <v>576.49298099999999</v>
      </c>
      <c r="G5496">
        <v>113.227997</v>
      </c>
      <c r="H5496">
        <v>655.82702600000005</v>
      </c>
      <c r="I5496">
        <v>157.14300499999999</v>
      </c>
    </row>
    <row r="5497" spans="1:9">
      <c r="A5497">
        <v>5495</v>
      </c>
      <c r="D5497">
        <v>493.98599200000001</v>
      </c>
      <c r="E5497">
        <v>146.56100499999999</v>
      </c>
      <c r="F5497">
        <v>576.49298099999999</v>
      </c>
      <c r="G5497">
        <v>113.227997</v>
      </c>
      <c r="H5497">
        <v>655.82702600000005</v>
      </c>
      <c r="I5497">
        <v>157.14300499999999</v>
      </c>
    </row>
    <row r="5498" spans="1:9">
      <c r="A5498">
        <v>5496</v>
      </c>
      <c r="D5498">
        <v>493.98599200000001</v>
      </c>
      <c r="E5498">
        <v>146.56100499999999</v>
      </c>
      <c r="F5498">
        <v>576.49298099999999</v>
      </c>
      <c r="G5498">
        <v>113.227997</v>
      </c>
    </row>
    <row r="5499" spans="1:9">
      <c r="A5499">
        <v>5497</v>
      </c>
      <c r="D5499">
        <v>493.98599200000001</v>
      </c>
      <c r="E5499">
        <v>146.56100499999999</v>
      </c>
      <c r="F5499">
        <v>576.49298099999999</v>
      </c>
      <c r="G5499">
        <v>113.227997</v>
      </c>
    </row>
    <row r="5500" spans="1:9">
      <c r="A5500">
        <v>5498</v>
      </c>
      <c r="D5500">
        <v>493.98599200000001</v>
      </c>
      <c r="E5500">
        <v>146.56100499999999</v>
      </c>
      <c r="F5500">
        <v>576.49298099999999</v>
      </c>
      <c r="G5500">
        <v>113.227997</v>
      </c>
    </row>
    <row r="5501" spans="1:9">
      <c r="A5501">
        <v>5499</v>
      </c>
      <c r="D5501">
        <v>493.98599200000001</v>
      </c>
      <c r="E5501">
        <v>146.56100499999999</v>
      </c>
      <c r="F5501">
        <v>576.49298099999999</v>
      </c>
      <c r="G5501">
        <v>113.227997</v>
      </c>
    </row>
    <row r="5502" spans="1:9">
      <c r="A5502">
        <v>5500</v>
      </c>
      <c r="D5502">
        <v>494.51400799999999</v>
      </c>
      <c r="E5502">
        <v>146.56100499999999</v>
      </c>
      <c r="F5502">
        <v>576.49298099999999</v>
      </c>
      <c r="G5502">
        <v>113.227997</v>
      </c>
    </row>
    <row r="5503" spans="1:9">
      <c r="A5503">
        <v>5501</v>
      </c>
      <c r="D5503">
        <v>494.51400799999999</v>
      </c>
      <c r="E5503">
        <v>146.56100499999999</v>
      </c>
      <c r="F5503">
        <v>576.49298099999999</v>
      </c>
      <c r="G5503">
        <v>113.227997</v>
      </c>
    </row>
    <row r="5504" spans="1:9">
      <c r="A5504">
        <v>5502</v>
      </c>
      <c r="B5504">
        <v>414.12298600000003</v>
      </c>
      <c r="C5504">
        <v>121.693001</v>
      </c>
      <c r="D5504">
        <v>494.51400799999999</v>
      </c>
      <c r="E5504">
        <v>146.56100499999999</v>
      </c>
      <c r="F5504">
        <v>576.49298099999999</v>
      </c>
      <c r="G5504">
        <v>113.227997</v>
      </c>
    </row>
    <row r="5505" spans="1:9">
      <c r="A5505">
        <v>5503</v>
      </c>
      <c r="B5505">
        <v>414.12298600000003</v>
      </c>
      <c r="C5505">
        <v>121.693001</v>
      </c>
      <c r="D5505">
        <v>494.51400799999999</v>
      </c>
      <c r="E5505">
        <v>146.56100499999999</v>
      </c>
      <c r="F5505">
        <v>576.49298099999999</v>
      </c>
      <c r="G5505">
        <v>113.227997</v>
      </c>
    </row>
    <row r="5506" spans="1:9">
      <c r="A5506">
        <v>5504</v>
      </c>
      <c r="B5506">
        <v>414.12298600000003</v>
      </c>
      <c r="C5506">
        <v>121.693001</v>
      </c>
      <c r="D5506">
        <v>494.51400799999999</v>
      </c>
      <c r="E5506">
        <v>146.56100499999999</v>
      </c>
      <c r="F5506">
        <v>576.49298099999999</v>
      </c>
      <c r="G5506">
        <v>113.227997</v>
      </c>
    </row>
    <row r="5507" spans="1:9">
      <c r="A5507">
        <v>5505</v>
      </c>
      <c r="B5507">
        <v>414.12298600000003</v>
      </c>
      <c r="C5507">
        <v>121.693001</v>
      </c>
      <c r="F5507">
        <v>576.49298099999999</v>
      </c>
      <c r="G5507">
        <v>113.227997</v>
      </c>
      <c r="H5507">
        <v>497.68798800000002</v>
      </c>
      <c r="I5507">
        <v>149.73500100000001</v>
      </c>
    </row>
    <row r="5508" spans="1:9">
      <c r="A5508">
        <v>5506</v>
      </c>
      <c r="B5508">
        <v>414.12298600000003</v>
      </c>
      <c r="C5508">
        <v>121.693001</v>
      </c>
      <c r="F5508">
        <v>576.49298099999999</v>
      </c>
      <c r="G5508">
        <v>113.227997</v>
      </c>
      <c r="H5508">
        <v>497.68798800000002</v>
      </c>
      <c r="I5508">
        <v>149.73500100000001</v>
      </c>
    </row>
    <row r="5509" spans="1:9">
      <c r="A5509">
        <v>5507</v>
      </c>
      <c r="B5509">
        <v>414.12298600000003</v>
      </c>
      <c r="C5509">
        <v>121.693001</v>
      </c>
      <c r="H5509">
        <v>497.68798800000002</v>
      </c>
      <c r="I5509">
        <v>149.73500100000001</v>
      </c>
    </row>
    <row r="5510" spans="1:9">
      <c r="A5510">
        <v>5508</v>
      </c>
      <c r="B5510">
        <v>414.12298600000003</v>
      </c>
      <c r="C5510">
        <v>121.693001</v>
      </c>
      <c r="H5510">
        <v>497.68798800000002</v>
      </c>
      <c r="I5510">
        <v>149.73500100000001</v>
      </c>
    </row>
    <row r="5511" spans="1:9">
      <c r="A5511">
        <v>5509</v>
      </c>
      <c r="B5511">
        <v>414.12298600000003</v>
      </c>
      <c r="C5511">
        <v>121.693001</v>
      </c>
      <c r="H5511">
        <v>497.68798800000002</v>
      </c>
      <c r="I5511">
        <v>149.73500100000001</v>
      </c>
    </row>
    <row r="5512" spans="1:9">
      <c r="A5512">
        <v>5510</v>
      </c>
      <c r="B5512">
        <v>414.12298600000003</v>
      </c>
      <c r="C5512">
        <v>121.693001</v>
      </c>
      <c r="H5512">
        <v>497.68798800000002</v>
      </c>
      <c r="I5512">
        <v>149.73500100000001</v>
      </c>
    </row>
    <row r="5513" spans="1:9">
      <c r="A5513">
        <v>5511</v>
      </c>
      <c r="B5513">
        <v>414.12298600000003</v>
      </c>
      <c r="C5513">
        <v>121.693001</v>
      </c>
      <c r="H5513">
        <v>497.68798800000002</v>
      </c>
      <c r="I5513">
        <v>149.73500100000001</v>
      </c>
    </row>
    <row r="5514" spans="1:9">
      <c r="A5514">
        <v>5512</v>
      </c>
      <c r="B5514">
        <v>414.12298600000003</v>
      </c>
      <c r="C5514">
        <v>121.693001</v>
      </c>
      <c r="H5514">
        <v>497.68798800000002</v>
      </c>
      <c r="I5514">
        <v>149.73500100000001</v>
      </c>
    </row>
    <row r="5515" spans="1:9">
      <c r="A5515">
        <v>5513</v>
      </c>
      <c r="B5515">
        <v>414.12298600000003</v>
      </c>
      <c r="C5515">
        <v>121.693001</v>
      </c>
      <c r="D5515">
        <v>328.44198599999999</v>
      </c>
      <c r="E5515">
        <v>150.794006</v>
      </c>
      <c r="H5515">
        <v>497.68798800000002</v>
      </c>
      <c r="I5515">
        <v>149.73500100000001</v>
      </c>
    </row>
    <row r="5516" spans="1:9">
      <c r="A5516">
        <v>5514</v>
      </c>
      <c r="D5516">
        <v>328.44198599999999</v>
      </c>
      <c r="E5516">
        <v>150.794006</v>
      </c>
      <c r="H5516">
        <v>497.68798800000002</v>
      </c>
      <c r="I5516">
        <v>149.73500100000001</v>
      </c>
    </row>
    <row r="5517" spans="1:9">
      <c r="A5517">
        <v>5515</v>
      </c>
      <c r="D5517">
        <v>328.44198599999999</v>
      </c>
      <c r="E5517">
        <v>150.794006</v>
      </c>
      <c r="F5517">
        <v>408.30499300000002</v>
      </c>
      <c r="G5517">
        <v>112.168999</v>
      </c>
      <c r="H5517">
        <v>497.68798800000002</v>
      </c>
      <c r="I5517">
        <v>149.73500100000001</v>
      </c>
    </row>
    <row r="5518" spans="1:9">
      <c r="A5518">
        <v>5516</v>
      </c>
      <c r="D5518">
        <v>328.44198599999999</v>
      </c>
      <c r="E5518">
        <v>150.794006</v>
      </c>
      <c r="F5518">
        <v>408.30499300000002</v>
      </c>
      <c r="G5518">
        <v>112.168999</v>
      </c>
    </row>
    <row r="5519" spans="1:9">
      <c r="A5519">
        <v>5517</v>
      </c>
      <c r="D5519">
        <v>328.44198599999999</v>
      </c>
      <c r="E5519">
        <v>150.794006</v>
      </c>
      <c r="F5519">
        <v>408.30499300000002</v>
      </c>
      <c r="G5519">
        <v>112.168999</v>
      </c>
    </row>
    <row r="5520" spans="1:9">
      <c r="A5520">
        <v>5518</v>
      </c>
      <c r="D5520">
        <v>328.44198599999999</v>
      </c>
      <c r="E5520">
        <v>150.794006</v>
      </c>
      <c r="F5520">
        <v>408.30499300000002</v>
      </c>
      <c r="G5520">
        <v>112.168999</v>
      </c>
    </row>
    <row r="5521" spans="1:9">
      <c r="A5521">
        <v>5519</v>
      </c>
      <c r="D5521">
        <v>328.44198599999999</v>
      </c>
      <c r="E5521">
        <v>150.794006</v>
      </c>
      <c r="F5521">
        <v>408.30499300000002</v>
      </c>
      <c r="G5521">
        <v>112.168999</v>
      </c>
    </row>
    <row r="5522" spans="1:9">
      <c r="A5522">
        <v>5520</v>
      </c>
      <c r="D5522">
        <v>328.44198599999999</v>
      </c>
      <c r="E5522">
        <v>150.794006</v>
      </c>
      <c r="F5522">
        <v>408.30499300000002</v>
      </c>
      <c r="G5522">
        <v>112.168999</v>
      </c>
    </row>
    <row r="5523" spans="1:9">
      <c r="A5523">
        <v>5521</v>
      </c>
      <c r="D5523">
        <v>328.44198599999999</v>
      </c>
      <c r="E5523">
        <v>150.794006</v>
      </c>
      <c r="F5523">
        <v>408.30499300000002</v>
      </c>
      <c r="G5523">
        <v>112.168999</v>
      </c>
    </row>
    <row r="5524" spans="1:9">
      <c r="A5524">
        <v>5522</v>
      </c>
      <c r="B5524">
        <v>244.87699900000001</v>
      </c>
      <c r="C5524">
        <v>127.51300000000001</v>
      </c>
      <c r="D5524">
        <v>328.44198599999999</v>
      </c>
      <c r="E5524">
        <v>150.794006</v>
      </c>
      <c r="F5524">
        <v>408.30499300000002</v>
      </c>
      <c r="G5524">
        <v>112.168999</v>
      </c>
    </row>
    <row r="5525" spans="1:9">
      <c r="A5525">
        <v>5523</v>
      </c>
      <c r="B5525">
        <v>244.87699900000001</v>
      </c>
      <c r="C5525">
        <v>127.51300000000001</v>
      </c>
      <c r="D5525">
        <v>328.44198599999999</v>
      </c>
      <c r="E5525">
        <v>150.794006</v>
      </c>
      <c r="F5525">
        <v>408.30499300000002</v>
      </c>
      <c r="G5525">
        <v>112.168999</v>
      </c>
    </row>
    <row r="5526" spans="1:9">
      <c r="A5526">
        <v>5524</v>
      </c>
      <c r="B5526">
        <v>244.87699900000001</v>
      </c>
      <c r="C5526">
        <v>127.51300000000001</v>
      </c>
      <c r="F5526">
        <v>408.30499300000002</v>
      </c>
      <c r="G5526">
        <v>111.639999</v>
      </c>
      <c r="H5526">
        <v>329.5</v>
      </c>
      <c r="I5526">
        <v>152.91000399999999</v>
      </c>
    </row>
    <row r="5527" spans="1:9">
      <c r="A5527">
        <v>5525</v>
      </c>
      <c r="B5527">
        <v>244.87699900000001</v>
      </c>
      <c r="C5527">
        <v>127.51300000000001</v>
      </c>
      <c r="F5527">
        <v>408.30499300000002</v>
      </c>
      <c r="G5527">
        <v>111.639999</v>
      </c>
      <c r="H5527">
        <v>329.5</v>
      </c>
      <c r="I5527">
        <v>152.91000399999999</v>
      </c>
    </row>
    <row r="5528" spans="1:9">
      <c r="A5528">
        <v>5526</v>
      </c>
      <c r="B5528">
        <v>244.87699900000001</v>
      </c>
      <c r="C5528">
        <v>127.51300000000001</v>
      </c>
      <c r="F5528">
        <v>408.30499300000002</v>
      </c>
      <c r="G5528">
        <v>111.639999</v>
      </c>
      <c r="H5528">
        <v>329.5</v>
      </c>
      <c r="I5528">
        <v>152.91000399999999</v>
      </c>
    </row>
    <row r="5529" spans="1:9">
      <c r="A5529">
        <v>5527</v>
      </c>
      <c r="B5529">
        <v>244.87699900000001</v>
      </c>
      <c r="C5529">
        <v>127.51300000000001</v>
      </c>
      <c r="H5529">
        <v>329.5</v>
      </c>
      <c r="I5529">
        <v>152.91000399999999</v>
      </c>
    </row>
    <row r="5530" spans="1:9">
      <c r="A5530">
        <v>5528</v>
      </c>
      <c r="B5530">
        <v>244.87699900000001</v>
      </c>
      <c r="C5530">
        <v>127.51300000000001</v>
      </c>
      <c r="H5530">
        <v>329.5</v>
      </c>
      <c r="I5530">
        <v>152.91000399999999</v>
      </c>
    </row>
    <row r="5531" spans="1:9">
      <c r="A5531">
        <v>5529</v>
      </c>
      <c r="B5531">
        <v>244.87699900000001</v>
      </c>
      <c r="C5531">
        <v>127.51300000000001</v>
      </c>
      <c r="H5531">
        <v>329.5</v>
      </c>
      <c r="I5531">
        <v>152.91000399999999</v>
      </c>
    </row>
    <row r="5532" spans="1:9">
      <c r="A5532">
        <v>5530</v>
      </c>
      <c r="B5532">
        <v>244.87699900000001</v>
      </c>
      <c r="C5532">
        <v>127.51300000000001</v>
      </c>
      <c r="H5532">
        <v>329.5</v>
      </c>
      <c r="I5532">
        <v>152.91000399999999</v>
      </c>
    </row>
    <row r="5533" spans="1:9">
      <c r="A5533">
        <v>5531</v>
      </c>
      <c r="B5533">
        <v>244.87699900000001</v>
      </c>
      <c r="C5533">
        <v>127.51300000000001</v>
      </c>
      <c r="H5533">
        <v>329.5</v>
      </c>
      <c r="I5533">
        <v>152.91000399999999</v>
      </c>
    </row>
    <row r="5534" spans="1:9">
      <c r="A5534">
        <v>5532</v>
      </c>
      <c r="B5534">
        <v>244.87699900000001</v>
      </c>
      <c r="C5534">
        <v>127.51300000000001</v>
      </c>
      <c r="H5534">
        <v>329.5</v>
      </c>
      <c r="I5534">
        <v>152.91000399999999</v>
      </c>
    </row>
    <row r="5535" spans="1:9">
      <c r="A5535">
        <v>5533</v>
      </c>
      <c r="B5535">
        <v>244.87699900000001</v>
      </c>
      <c r="C5535">
        <v>127.51300000000001</v>
      </c>
      <c r="H5535">
        <v>329.5</v>
      </c>
      <c r="I5535">
        <v>152.91000399999999</v>
      </c>
    </row>
    <row r="5536" spans="1:9">
      <c r="A5536">
        <v>5534</v>
      </c>
      <c r="B5536">
        <v>244.87699900000001</v>
      </c>
      <c r="C5536">
        <v>127.51300000000001</v>
      </c>
      <c r="H5536">
        <v>329.5</v>
      </c>
      <c r="I5536">
        <v>152.91000399999999</v>
      </c>
    </row>
    <row r="5537" spans="1:11">
      <c r="A5537">
        <v>5535</v>
      </c>
      <c r="B5537">
        <v>244.87699900000001</v>
      </c>
      <c r="C5537">
        <v>127.51300000000001</v>
      </c>
      <c r="H5537">
        <v>329.5</v>
      </c>
      <c r="I5537">
        <v>152.91000399999999</v>
      </c>
    </row>
    <row r="5538" spans="1:11">
      <c r="A5538">
        <v>5536</v>
      </c>
      <c r="H5538">
        <v>329.5</v>
      </c>
      <c r="I5538">
        <v>152.91000399999999</v>
      </c>
    </row>
    <row r="5539" spans="1:11">
      <c r="A5539">
        <v>5537</v>
      </c>
      <c r="H5539">
        <v>329.5</v>
      </c>
      <c r="I5539">
        <v>152.91000399999999</v>
      </c>
    </row>
    <row r="5540" spans="1:11">
      <c r="A5540">
        <v>5538</v>
      </c>
      <c r="J5540">
        <v>545.28802499999995</v>
      </c>
      <c r="K5540">
        <v>273.54501299999998</v>
      </c>
    </row>
    <row r="5541" spans="1:11">
      <c r="A5541">
        <v>5539</v>
      </c>
    </row>
    <row r="5542" spans="1:11">
      <c r="A5542">
        <v>5540</v>
      </c>
    </row>
    <row r="5543" spans="1:11">
      <c r="A5543">
        <v>5541</v>
      </c>
    </row>
    <row r="5544" spans="1:11">
      <c r="A5544">
        <v>5542</v>
      </c>
    </row>
    <row r="5545" spans="1:11">
      <c r="A5545">
        <v>5543</v>
      </c>
    </row>
    <row r="5546" spans="1:11">
      <c r="A5546">
        <v>5544</v>
      </c>
    </row>
    <row r="5547" spans="1:11">
      <c r="A5547">
        <v>5545</v>
      </c>
    </row>
    <row r="5548" spans="1:11">
      <c r="A5548">
        <v>5546</v>
      </c>
    </row>
    <row r="5549" spans="1:11">
      <c r="A5549">
        <v>5547</v>
      </c>
    </row>
    <row r="5550" spans="1:11">
      <c r="A5550">
        <v>5548</v>
      </c>
    </row>
    <row r="5551" spans="1:11">
      <c r="A5551">
        <v>5549</v>
      </c>
    </row>
    <row r="5552" spans="1:11">
      <c r="A5552">
        <v>5550</v>
      </c>
    </row>
    <row r="5553" spans="1:1">
      <c r="A5553">
        <v>5551</v>
      </c>
    </row>
    <row r="5554" spans="1:1">
      <c r="A5554">
        <v>5552</v>
      </c>
    </row>
    <row r="5555" spans="1:1">
      <c r="A5555">
        <v>5553</v>
      </c>
    </row>
    <row r="5556" spans="1:1">
      <c r="A5556">
        <v>5554</v>
      </c>
    </row>
    <row r="5557" spans="1:1">
      <c r="A5557">
        <v>5555</v>
      </c>
    </row>
    <row r="5558" spans="1:1">
      <c r="A5558">
        <v>5556</v>
      </c>
    </row>
    <row r="5559" spans="1:1">
      <c r="A5559">
        <v>5557</v>
      </c>
    </row>
    <row r="5560" spans="1:1">
      <c r="A5560">
        <v>5558</v>
      </c>
    </row>
    <row r="5561" spans="1:1">
      <c r="A5561">
        <v>5559</v>
      </c>
    </row>
    <row r="5562" spans="1:1">
      <c r="A5562">
        <v>5560</v>
      </c>
    </row>
    <row r="5563" spans="1:1">
      <c r="A5563">
        <v>5561</v>
      </c>
    </row>
    <row r="5564" spans="1:1">
      <c r="A5564">
        <v>5562</v>
      </c>
    </row>
    <row r="5565" spans="1:1">
      <c r="A5565">
        <v>5563</v>
      </c>
    </row>
    <row r="5566" spans="1:1">
      <c r="A5566">
        <v>5564</v>
      </c>
    </row>
    <row r="5567" spans="1:1">
      <c r="A5567">
        <v>5565</v>
      </c>
    </row>
    <row r="5568" spans="1:1">
      <c r="A5568">
        <v>5566</v>
      </c>
    </row>
    <row r="5569" spans="1:1">
      <c r="A5569">
        <v>5567</v>
      </c>
    </row>
    <row r="5570" spans="1:1">
      <c r="A5570">
        <v>5568</v>
      </c>
    </row>
    <row r="5571" spans="1:1">
      <c r="A5571">
        <v>5569</v>
      </c>
    </row>
    <row r="5572" spans="1:1">
      <c r="A5572">
        <v>5570</v>
      </c>
    </row>
    <row r="5573" spans="1:1">
      <c r="A5573">
        <v>5571</v>
      </c>
    </row>
    <row r="5574" spans="1:1">
      <c r="A5574">
        <v>5572</v>
      </c>
    </row>
    <row r="5575" spans="1:1">
      <c r="A5575">
        <v>5573</v>
      </c>
    </row>
    <row r="5576" spans="1:1">
      <c r="A5576">
        <v>5574</v>
      </c>
    </row>
    <row r="5577" spans="1:1">
      <c r="A5577">
        <v>5575</v>
      </c>
    </row>
    <row r="5578" spans="1:1">
      <c r="A5578">
        <v>5576</v>
      </c>
    </row>
    <row r="5579" spans="1:1">
      <c r="A5579">
        <v>5577</v>
      </c>
    </row>
    <row r="5580" spans="1:1">
      <c r="A5580">
        <v>5578</v>
      </c>
    </row>
    <row r="5581" spans="1:1">
      <c r="A5581">
        <v>5579</v>
      </c>
    </row>
    <row r="5582" spans="1:1">
      <c r="A5582">
        <v>5580</v>
      </c>
    </row>
    <row r="5583" spans="1:1">
      <c r="A5583">
        <v>5581</v>
      </c>
    </row>
    <row r="5584" spans="1:1">
      <c r="A5584">
        <v>5582</v>
      </c>
    </row>
    <row r="5585" spans="1:1">
      <c r="A5585">
        <v>5583</v>
      </c>
    </row>
    <row r="5586" spans="1:1">
      <c r="A5586">
        <v>5584</v>
      </c>
    </row>
    <row r="5587" spans="1:1">
      <c r="A5587">
        <v>5585</v>
      </c>
    </row>
    <row r="5588" spans="1:1">
      <c r="A5588">
        <v>5586</v>
      </c>
    </row>
    <row r="5589" spans="1:1">
      <c r="A5589">
        <v>5587</v>
      </c>
    </row>
    <row r="5590" spans="1:1">
      <c r="A5590">
        <v>5588</v>
      </c>
    </row>
    <row r="5591" spans="1:1">
      <c r="A5591">
        <v>5589</v>
      </c>
    </row>
    <row r="5592" spans="1:1">
      <c r="A5592">
        <v>5590</v>
      </c>
    </row>
    <row r="5593" spans="1:1">
      <c r="A5593">
        <v>5591</v>
      </c>
    </row>
    <row r="5594" spans="1:1">
      <c r="A5594">
        <v>5592</v>
      </c>
    </row>
    <row r="5595" spans="1:1">
      <c r="A5595">
        <v>5593</v>
      </c>
    </row>
    <row r="5596" spans="1:1">
      <c r="A5596">
        <v>5594</v>
      </c>
    </row>
    <row r="5597" spans="1:1">
      <c r="A5597">
        <v>5595</v>
      </c>
    </row>
    <row r="5598" spans="1:1">
      <c r="A5598">
        <v>5596</v>
      </c>
    </row>
    <row r="5599" spans="1:1">
      <c r="A5599">
        <v>5597</v>
      </c>
    </row>
    <row r="5600" spans="1:1">
      <c r="A5600">
        <v>5598</v>
      </c>
    </row>
    <row r="5601" spans="1:1">
      <c r="A5601">
        <v>5599</v>
      </c>
    </row>
    <row r="5602" spans="1:1">
      <c r="A5602">
        <v>5600</v>
      </c>
    </row>
    <row r="5603" spans="1:1">
      <c r="A5603">
        <v>5601</v>
      </c>
    </row>
    <row r="5604" spans="1:1">
      <c r="A5604">
        <v>5602</v>
      </c>
    </row>
    <row r="5605" spans="1:1">
      <c r="A5605">
        <v>5603</v>
      </c>
    </row>
    <row r="5606" spans="1:1">
      <c r="A5606">
        <v>5604</v>
      </c>
    </row>
    <row r="5607" spans="1:1">
      <c r="A5607">
        <v>5605</v>
      </c>
    </row>
    <row r="5608" spans="1:1">
      <c r="A5608">
        <v>5606</v>
      </c>
    </row>
    <row r="5609" spans="1:1">
      <c r="A5609">
        <v>5607</v>
      </c>
    </row>
    <row r="5610" spans="1:1">
      <c r="A5610">
        <v>5608</v>
      </c>
    </row>
    <row r="5611" spans="1:1">
      <c r="A5611">
        <v>5609</v>
      </c>
    </row>
    <row r="5612" spans="1:1">
      <c r="A5612">
        <v>5610</v>
      </c>
    </row>
    <row r="5613" spans="1:1">
      <c r="A5613">
        <v>5611</v>
      </c>
    </row>
    <row r="5614" spans="1:1">
      <c r="A5614">
        <v>5612</v>
      </c>
    </row>
    <row r="5615" spans="1:1">
      <c r="A5615">
        <v>5613</v>
      </c>
    </row>
    <row r="5616" spans="1:1">
      <c r="A5616">
        <v>5614</v>
      </c>
    </row>
    <row r="5617" spans="1:1">
      <c r="A5617">
        <v>5615</v>
      </c>
    </row>
    <row r="5618" spans="1:1">
      <c r="A5618">
        <v>5616</v>
      </c>
    </row>
    <row r="5619" spans="1:1">
      <c r="A5619">
        <v>5617</v>
      </c>
    </row>
    <row r="5620" spans="1:1">
      <c r="A5620">
        <v>5618</v>
      </c>
    </row>
    <row r="5621" spans="1:1">
      <c r="A5621">
        <v>5619</v>
      </c>
    </row>
    <row r="5622" spans="1:1">
      <c r="A5622">
        <v>5620</v>
      </c>
    </row>
    <row r="5623" spans="1:1">
      <c r="A5623">
        <v>5621</v>
      </c>
    </row>
    <row r="5624" spans="1:1">
      <c r="A5624">
        <v>5622</v>
      </c>
    </row>
    <row r="5625" spans="1:1">
      <c r="A5625">
        <v>5623</v>
      </c>
    </row>
    <row r="5626" spans="1:1">
      <c r="A5626">
        <v>5624</v>
      </c>
    </row>
    <row r="5627" spans="1:1">
      <c r="A5627">
        <v>5625</v>
      </c>
    </row>
    <row r="5628" spans="1:1">
      <c r="A5628">
        <v>5626</v>
      </c>
    </row>
    <row r="5629" spans="1:1">
      <c r="A5629">
        <v>5627</v>
      </c>
    </row>
    <row r="5630" spans="1:1">
      <c r="A5630">
        <v>5628</v>
      </c>
    </row>
    <row r="5631" spans="1:1">
      <c r="A5631">
        <v>5629</v>
      </c>
    </row>
    <row r="5632" spans="1:1">
      <c r="A5632">
        <v>5630</v>
      </c>
    </row>
    <row r="5633" spans="1:1">
      <c r="A5633">
        <v>5631</v>
      </c>
    </row>
    <row r="5634" spans="1:1">
      <c r="A5634">
        <v>5632</v>
      </c>
    </row>
    <row r="5635" spans="1:1">
      <c r="A5635">
        <v>5633</v>
      </c>
    </row>
    <row r="5636" spans="1:1">
      <c r="A5636">
        <v>5634</v>
      </c>
    </row>
    <row r="5637" spans="1:1">
      <c r="A5637">
        <v>5635</v>
      </c>
    </row>
    <row r="5638" spans="1:1">
      <c r="A5638">
        <v>5636</v>
      </c>
    </row>
    <row r="5639" spans="1:1">
      <c r="A5639">
        <v>5637</v>
      </c>
    </row>
    <row r="5640" spans="1:1">
      <c r="A5640">
        <v>5638</v>
      </c>
    </row>
    <row r="5641" spans="1:1">
      <c r="A5641">
        <v>5639</v>
      </c>
    </row>
    <row r="5642" spans="1:1">
      <c r="A5642">
        <v>5640</v>
      </c>
    </row>
    <row r="5643" spans="1:1">
      <c r="A5643">
        <v>5641</v>
      </c>
    </row>
    <row r="5644" spans="1:1">
      <c r="A5644">
        <v>5642</v>
      </c>
    </row>
    <row r="5645" spans="1:1">
      <c r="A5645">
        <v>5643</v>
      </c>
    </row>
    <row r="5646" spans="1:1">
      <c r="A5646">
        <v>5644</v>
      </c>
    </row>
    <row r="5647" spans="1:1">
      <c r="A5647">
        <v>5645</v>
      </c>
    </row>
    <row r="5648" spans="1:1">
      <c r="A5648">
        <v>5646</v>
      </c>
    </row>
    <row r="5649" spans="1:1">
      <c r="A5649">
        <v>5647</v>
      </c>
    </row>
    <row r="5650" spans="1:1">
      <c r="A5650">
        <v>5648</v>
      </c>
    </row>
    <row r="5651" spans="1:1">
      <c r="A5651">
        <v>5649</v>
      </c>
    </row>
    <row r="5652" spans="1:1">
      <c r="A5652">
        <v>5650</v>
      </c>
    </row>
    <row r="5653" spans="1:1">
      <c r="A5653">
        <v>5651</v>
      </c>
    </row>
    <row r="5654" spans="1:1">
      <c r="A5654">
        <v>5652</v>
      </c>
    </row>
    <row r="5655" spans="1:1">
      <c r="A5655">
        <v>5653</v>
      </c>
    </row>
    <row r="5656" spans="1:1">
      <c r="A5656">
        <v>5654</v>
      </c>
    </row>
    <row r="5657" spans="1:1">
      <c r="A5657">
        <v>5655</v>
      </c>
    </row>
    <row r="5658" spans="1:1">
      <c r="A5658">
        <v>5656</v>
      </c>
    </row>
    <row r="5659" spans="1:1">
      <c r="A5659">
        <v>5657</v>
      </c>
    </row>
    <row r="5660" spans="1:1">
      <c r="A5660">
        <v>5658</v>
      </c>
    </row>
    <row r="5661" spans="1:1">
      <c r="A5661">
        <v>5659</v>
      </c>
    </row>
    <row r="5662" spans="1:1">
      <c r="A5662">
        <v>5660</v>
      </c>
    </row>
    <row r="5663" spans="1:1">
      <c r="A5663">
        <v>5661</v>
      </c>
    </row>
    <row r="5664" spans="1:1">
      <c r="A5664">
        <v>5662</v>
      </c>
    </row>
    <row r="5665" spans="1:1">
      <c r="A5665">
        <v>5663</v>
      </c>
    </row>
    <row r="5666" spans="1:1">
      <c r="A5666">
        <v>5664</v>
      </c>
    </row>
    <row r="5667" spans="1:1">
      <c r="A5667">
        <v>5665</v>
      </c>
    </row>
    <row r="5668" spans="1:1">
      <c r="A5668">
        <v>5666</v>
      </c>
    </row>
    <row r="5669" spans="1:1">
      <c r="A5669">
        <v>5667</v>
      </c>
    </row>
    <row r="5670" spans="1:1">
      <c r="A5670">
        <v>5668</v>
      </c>
    </row>
    <row r="5671" spans="1:1">
      <c r="A5671">
        <v>5669</v>
      </c>
    </row>
    <row r="5672" spans="1:1">
      <c r="A5672">
        <v>5670</v>
      </c>
    </row>
    <row r="5673" spans="1:1">
      <c r="A5673">
        <v>5671</v>
      </c>
    </row>
    <row r="5674" spans="1:1">
      <c r="A5674">
        <v>5672</v>
      </c>
    </row>
    <row r="5675" spans="1:1">
      <c r="A5675">
        <v>5673</v>
      </c>
    </row>
    <row r="5676" spans="1:1">
      <c r="A5676">
        <v>5674</v>
      </c>
    </row>
    <row r="5677" spans="1:1">
      <c r="A5677">
        <v>5675</v>
      </c>
    </row>
    <row r="5678" spans="1:1">
      <c r="A5678">
        <v>5676</v>
      </c>
    </row>
    <row r="5679" spans="1:1">
      <c r="A5679">
        <v>5677</v>
      </c>
    </row>
    <row r="5680" spans="1:1">
      <c r="A5680">
        <v>5678</v>
      </c>
    </row>
    <row r="5681" spans="1:1">
      <c r="A5681">
        <v>5679</v>
      </c>
    </row>
    <row r="5682" spans="1:1">
      <c r="A5682">
        <v>5680</v>
      </c>
    </row>
    <row r="5683" spans="1:1">
      <c r="A5683">
        <v>5681</v>
      </c>
    </row>
    <row r="5684" spans="1:1">
      <c r="A5684">
        <v>5682</v>
      </c>
    </row>
    <row r="5685" spans="1:1">
      <c r="A5685">
        <v>5683</v>
      </c>
    </row>
    <row r="5686" spans="1:1">
      <c r="A5686">
        <v>5684</v>
      </c>
    </row>
    <row r="5687" spans="1:1">
      <c r="A5687">
        <v>5685</v>
      </c>
    </row>
    <row r="5688" spans="1:1">
      <c r="A5688">
        <v>5686</v>
      </c>
    </row>
    <row r="5689" spans="1:1">
      <c r="A5689">
        <v>5687</v>
      </c>
    </row>
    <row r="5690" spans="1:1">
      <c r="A5690">
        <v>5688</v>
      </c>
    </row>
    <row r="5691" spans="1:1">
      <c r="A5691">
        <v>5689</v>
      </c>
    </row>
    <row r="5692" spans="1:1">
      <c r="A5692">
        <v>5690</v>
      </c>
    </row>
    <row r="5693" spans="1:1">
      <c r="A5693">
        <v>5691</v>
      </c>
    </row>
    <row r="5694" spans="1:1">
      <c r="A5694">
        <v>5692</v>
      </c>
    </row>
    <row r="5695" spans="1:1">
      <c r="A5695">
        <v>5693</v>
      </c>
    </row>
    <row r="5696" spans="1:1">
      <c r="A5696">
        <v>5694</v>
      </c>
    </row>
    <row r="5697" spans="1:1">
      <c r="A5697">
        <v>5695</v>
      </c>
    </row>
    <row r="5698" spans="1:1">
      <c r="A5698">
        <v>5696</v>
      </c>
    </row>
    <row r="5699" spans="1:1">
      <c r="A5699">
        <v>5697</v>
      </c>
    </row>
    <row r="5700" spans="1:1">
      <c r="A5700">
        <v>5698</v>
      </c>
    </row>
    <row r="5701" spans="1:1">
      <c r="A5701">
        <v>5699</v>
      </c>
    </row>
    <row r="5702" spans="1:1">
      <c r="A5702">
        <v>5700</v>
      </c>
    </row>
    <row r="5703" spans="1:1">
      <c r="A5703">
        <v>5701</v>
      </c>
    </row>
    <row r="5704" spans="1:1">
      <c r="A5704">
        <v>5702</v>
      </c>
    </row>
    <row r="5705" spans="1:1">
      <c r="A5705">
        <v>5703</v>
      </c>
    </row>
    <row r="5706" spans="1:1">
      <c r="A5706">
        <v>5704</v>
      </c>
    </row>
    <row r="5707" spans="1:1">
      <c r="A5707">
        <v>5705</v>
      </c>
    </row>
    <row r="5708" spans="1:1">
      <c r="A5708">
        <v>5706</v>
      </c>
    </row>
    <row r="5709" spans="1:1">
      <c r="A5709">
        <v>5707</v>
      </c>
    </row>
    <row r="5710" spans="1:1">
      <c r="A5710">
        <v>5708</v>
      </c>
    </row>
    <row r="5711" spans="1:1">
      <c r="A5711">
        <v>5709</v>
      </c>
    </row>
    <row r="5712" spans="1:1">
      <c r="A5712">
        <v>5710</v>
      </c>
    </row>
    <row r="5713" spans="1:1">
      <c r="A5713">
        <v>5711</v>
      </c>
    </row>
    <row r="5714" spans="1:1">
      <c r="A5714">
        <v>5712</v>
      </c>
    </row>
    <row r="5715" spans="1:1">
      <c r="A5715">
        <v>5713</v>
      </c>
    </row>
    <row r="5716" spans="1:1">
      <c r="A5716">
        <v>5714</v>
      </c>
    </row>
    <row r="5717" spans="1:1">
      <c r="A5717">
        <v>5715</v>
      </c>
    </row>
    <row r="5718" spans="1:1">
      <c r="A5718">
        <v>5716</v>
      </c>
    </row>
    <row r="5719" spans="1:1">
      <c r="A5719">
        <v>5717</v>
      </c>
    </row>
    <row r="5720" spans="1:1">
      <c r="A5720">
        <v>5718</v>
      </c>
    </row>
    <row r="5721" spans="1:1">
      <c r="A5721">
        <v>5719</v>
      </c>
    </row>
    <row r="5722" spans="1:1">
      <c r="A5722">
        <v>5720</v>
      </c>
    </row>
    <row r="5723" spans="1:1">
      <c r="A5723">
        <v>5721</v>
      </c>
    </row>
    <row r="5724" spans="1:1">
      <c r="A5724">
        <v>5722</v>
      </c>
    </row>
    <row r="5725" spans="1:1">
      <c r="A5725">
        <v>5723</v>
      </c>
    </row>
    <row r="5726" spans="1:1">
      <c r="A5726">
        <v>5724</v>
      </c>
    </row>
    <row r="5727" spans="1:1">
      <c r="A5727">
        <v>5725</v>
      </c>
    </row>
    <row r="5728" spans="1:1">
      <c r="A5728">
        <v>5726</v>
      </c>
    </row>
    <row r="5729" spans="1:1">
      <c r="A5729">
        <v>5727</v>
      </c>
    </row>
    <row r="5730" spans="1:1">
      <c r="A5730">
        <v>5728</v>
      </c>
    </row>
    <row r="5731" spans="1:1">
      <c r="A5731">
        <v>5729</v>
      </c>
    </row>
    <row r="5732" spans="1:1">
      <c r="A5732">
        <v>5730</v>
      </c>
    </row>
    <row r="5733" spans="1:1">
      <c r="A5733">
        <v>5731</v>
      </c>
    </row>
    <row r="5734" spans="1:1">
      <c r="A5734">
        <v>5732</v>
      </c>
    </row>
    <row r="5735" spans="1:1">
      <c r="A5735">
        <v>5733</v>
      </c>
    </row>
    <row r="5736" spans="1:1">
      <c r="A5736">
        <v>5734</v>
      </c>
    </row>
    <row r="5737" spans="1:1">
      <c r="A5737">
        <v>5735</v>
      </c>
    </row>
    <row r="5738" spans="1:1">
      <c r="A5738">
        <v>5736</v>
      </c>
    </row>
    <row r="5739" spans="1:1">
      <c r="A5739">
        <v>5737</v>
      </c>
    </row>
    <row r="5740" spans="1:1">
      <c r="A5740">
        <v>5738</v>
      </c>
    </row>
    <row r="5741" spans="1:1">
      <c r="A5741">
        <v>5739</v>
      </c>
    </row>
    <row r="5742" spans="1:1">
      <c r="A5742">
        <v>5740</v>
      </c>
    </row>
    <row r="5743" spans="1:1">
      <c r="A5743">
        <v>5741</v>
      </c>
    </row>
    <row r="5744" spans="1:1">
      <c r="A5744">
        <v>5742</v>
      </c>
    </row>
    <row r="5745" spans="1:1">
      <c r="A5745">
        <v>5743</v>
      </c>
    </row>
    <row r="5746" spans="1:1">
      <c r="A5746">
        <v>5744</v>
      </c>
    </row>
    <row r="5747" spans="1:1">
      <c r="A5747">
        <v>5745</v>
      </c>
    </row>
    <row r="5748" spans="1:1">
      <c r="A5748">
        <v>5746</v>
      </c>
    </row>
    <row r="5749" spans="1:1">
      <c r="A5749">
        <v>5747</v>
      </c>
    </row>
    <row r="5750" spans="1:1">
      <c r="A5750">
        <v>5748</v>
      </c>
    </row>
    <row r="5751" spans="1:1">
      <c r="A5751">
        <v>5749</v>
      </c>
    </row>
    <row r="5752" spans="1:1">
      <c r="A5752">
        <v>5750</v>
      </c>
    </row>
    <row r="5753" spans="1:1">
      <c r="A5753">
        <v>5751</v>
      </c>
    </row>
    <row r="5754" spans="1:1">
      <c r="A5754">
        <v>5752</v>
      </c>
    </row>
    <row r="5755" spans="1:1">
      <c r="A5755">
        <v>5753</v>
      </c>
    </row>
    <row r="5756" spans="1:1">
      <c r="A5756">
        <v>5754</v>
      </c>
    </row>
    <row r="5757" spans="1:1">
      <c r="A5757">
        <v>5755</v>
      </c>
    </row>
    <row r="5758" spans="1:1">
      <c r="A5758">
        <v>5756</v>
      </c>
    </row>
    <row r="5759" spans="1:1">
      <c r="A5759">
        <v>5757</v>
      </c>
    </row>
    <row r="5760" spans="1:1">
      <c r="A5760">
        <v>5758</v>
      </c>
    </row>
    <row r="5761" spans="1:1">
      <c r="A5761">
        <v>5759</v>
      </c>
    </row>
    <row r="5762" spans="1:1">
      <c r="A5762">
        <v>5760</v>
      </c>
    </row>
    <row r="5763" spans="1:1">
      <c r="A5763">
        <v>5761</v>
      </c>
    </row>
    <row r="5764" spans="1:1">
      <c r="A5764">
        <v>5762</v>
      </c>
    </row>
    <row r="5765" spans="1:1">
      <c r="A5765">
        <v>5763</v>
      </c>
    </row>
    <row r="5766" spans="1:1">
      <c r="A5766">
        <v>5764</v>
      </c>
    </row>
    <row r="5767" spans="1:1">
      <c r="A5767">
        <v>5765</v>
      </c>
    </row>
    <row r="5768" spans="1:1">
      <c r="A5768">
        <v>5766</v>
      </c>
    </row>
    <row r="5769" spans="1:1">
      <c r="A5769">
        <v>5767</v>
      </c>
    </row>
    <row r="5770" spans="1:1">
      <c r="A5770">
        <v>5768</v>
      </c>
    </row>
    <row r="5771" spans="1:1">
      <c r="A5771">
        <v>5769</v>
      </c>
    </row>
    <row r="5772" spans="1:1">
      <c r="A5772">
        <v>5770</v>
      </c>
    </row>
    <row r="5773" spans="1:1">
      <c r="A5773">
        <v>5771</v>
      </c>
    </row>
    <row r="5774" spans="1:1">
      <c r="A5774">
        <v>5772</v>
      </c>
    </row>
    <row r="5775" spans="1:1">
      <c r="A5775">
        <v>5773</v>
      </c>
    </row>
    <row r="5776" spans="1:1">
      <c r="A5776">
        <v>5774</v>
      </c>
    </row>
    <row r="5777" spans="1:1">
      <c r="A5777">
        <v>5775</v>
      </c>
    </row>
    <row r="5778" spans="1:1">
      <c r="A5778">
        <v>5776</v>
      </c>
    </row>
    <row r="5779" spans="1:1">
      <c r="A5779">
        <v>5777</v>
      </c>
    </row>
    <row r="5780" spans="1:1">
      <c r="A5780">
        <v>5778</v>
      </c>
    </row>
    <row r="5781" spans="1:1">
      <c r="A5781">
        <v>5779</v>
      </c>
    </row>
    <row r="5782" spans="1:1">
      <c r="A5782">
        <v>5780</v>
      </c>
    </row>
    <row r="5783" spans="1:1">
      <c r="A5783">
        <v>5781</v>
      </c>
    </row>
    <row r="5784" spans="1:1">
      <c r="A5784">
        <v>5782</v>
      </c>
    </row>
    <row r="5785" spans="1:1">
      <c r="A5785">
        <v>5783</v>
      </c>
    </row>
    <row r="5786" spans="1:1">
      <c r="A5786">
        <v>5784</v>
      </c>
    </row>
    <row r="5787" spans="1:1">
      <c r="A5787">
        <v>5785</v>
      </c>
    </row>
    <row r="5788" spans="1:1">
      <c r="A5788">
        <v>5786</v>
      </c>
    </row>
    <row r="5789" spans="1:1">
      <c r="A5789">
        <v>5787</v>
      </c>
    </row>
    <row r="5790" spans="1:1">
      <c r="A5790">
        <v>5788</v>
      </c>
    </row>
    <row r="5791" spans="1:1">
      <c r="A5791">
        <v>5789</v>
      </c>
    </row>
    <row r="5792" spans="1:1">
      <c r="A5792">
        <v>5790</v>
      </c>
    </row>
    <row r="5793" spans="1:1">
      <c r="A5793">
        <v>5791</v>
      </c>
    </row>
    <row r="5794" spans="1:1">
      <c r="A5794">
        <v>5792</v>
      </c>
    </row>
    <row r="5795" spans="1:1">
      <c r="A5795">
        <v>5793</v>
      </c>
    </row>
    <row r="5796" spans="1:1">
      <c r="A5796">
        <v>5794</v>
      </c>
    </row>
    <row r="5797" spans="1:1">
      <c r="A5797">
        <v>5795</v>
      </c>
    </row>
    <row r="5798" spans="1:1">
      <c r="A5798">
        <v>5796</v>
      </c>
    </row>
    <row r="5799" spans="1:1">
      <c r="A5799">
        <v>5797</v>
      </c>
    </row>
    <row r="5800" spans="1:1">
      <c r="A5800">
        <v>5798</v>
      </c>
    </row>
    <row r="5801" spans="1:1">
      <c r="A5801">
        <v>5799</v>
      </c>
    </row>
    <row r="5802" spans="1:1">
      <c r="A5802">
        <v>5800</v>
      </c>
    </row>
    <row r="5803" spans="1:1">
      <c r="A5803">
        <v>5801</v>
      </c>
    </row>
    <row r="5804" spans="1:1">
      <c r="A5804">
        <v>5802</v>
      </c>
    </row>
    <row r="5805" spans="1:1">
      <c r="A5805">
        <v>5803</v>
      </c>
    </row>
    <row r="5806" spans="1:1">
      <c r="A5806">
        <v>5804</v>
      </c>
    </row>
    <row r="5807" spans="1:1">
      <c r="A5807">
        <v>5805</v>
      </c>
    </row>
    <row r="5808" spans="1:1">
      <c r="A5808">
        <v>5806</v>
      </c>
    </row>
    <row r="5809" spans="1:1">
      <c r="A5809">
        <v>5807</v>
      </c>
    </row>
    <row r="5810" spans="1:1">
      <c r="A5810">
        <v>5808</v>
      </c>
    </row>
    <row r="5811" spans="1:1">
      <c r="A5811">
        <v>5809</v>
      </c>
    </row>
    <row r="5812" spans="1:1">
      <c r="A5812">
        <v>5810</v>
      </c>
    </row>
    <row r="5813" spans="1:1">
      <c r="A5813">
        <v>5811</v>
      </c>
    </row>
    <row r="5814" spans="1:1">
      <c r="A5814">
        <v>5812</v>
      </c>
    </row>
    <row r="5815" spans="1:1">
      <c r="A5815">
        <v>5813</v>
      </c>
    </row>
    <row r="5816" spans="1:1">
      <c r="A5816">
        <v>5814</v>
      </c>
    </row>
    <row r="5817" spans="1:1">
      <c r="A5817">
        <v>5815</v>
      </c>
    </row>
    <row r="5818" spans="1:1">
      <c r="A5818">
        <v>5816</v>
      </c>
    </row>
    <row r="5819" spans="1:1">
      <c r="A5819">
        <v>5817</v>
      </c>
    </row>
    <row r="5820" spans="1:1">
      <c r="A5820">
        <v>5818</v>
      </c>
    </row>
    <row r="5821" spans="1:1">
      <c r="A5821">
        <v>5819</v>
      </c>
    </row>
    <row r="5822" spans="1:1">
      <c r="A5822">
        <v>5820</v>
      </c>
    </row>
    <row r="5823" spans="1:1">
      <c r="A5823">
        <v>5821</v>
      </c>
    </row>
    <row r="5824" spans="1:1">
      <c r="A5824">
        <v>5822</v>
      </c>
    </row>
    <row r="5825" spans="1:1">
      <c r="A5825">
        <v>5823</v>
      </c>
    </row>
    <row r="5826" spans="1:1">
      <c r="A5826">
        <v>5824</v>
      </c>
    </row>
    <row r="5827" spans="1:1">
      <c r="A5827">
        <v>5825</v>
      </c>
    </row>
    <row r="5828" spans="1:1">
      <c r="A5828">
        <v>5826</v>
      </c>
    </row>
    <row r="5829" spans="1:1">
      <c r="A5829">
        <v>5827</v>
      </c>
    </row>
    <row r="5830" spans="1:1">
      <c r="A5830">
        <v>5828</v>
      </c>
    </row>
    <row r="5831" spans="1:1">
      <c r="A5831">
        <v>5829</v>
      </c>
    </row>
    <row r="5832" spans="1:1">
      <c r="A5832">
        <v>5830</v>
      </c>
    </row>
    <row r="5833" spans="1:1">
      <c r="A5833">
        <v>5831</v>
      </c>
    </row>
    <row r="5834" spans="1:1">
      <c r="A5834">
        <v>5832</v>
      </c>
    </row>
    <row r="5835" spans="1:1">
      <c r="A5835">
        <v>5833</v>
      </c>
    </row>
    <row r="5836" spans="1:1">
      <c r="A5836">
        <v>5834</v>
      </c>
    </row>
    <row r="5837" spans="1:1">
      <c r="A5837">
        <v>5835</v>
      </c>
    </row>
    <row r="5838" spans="1:1">
      <c r="A5838">
        <v>5836</v>
      </c>
    </row>
    <row r="5839" spans="1:1">
      <c r="A5839">
        <v>5837</v>
      </c>
    </row>
    <row r="5840" spans="1:1">
      <c r="A5840">
        <v>5838</v>
      </c>
    </row>
    <row r="5841" spans="1:1">
      <c r="A5841">
        <v>5839</v>
      </c>
    </row>
    <row r="5842" spans="1:1">
      <c r="A5842">
        <v>5840</v>
      </c>
    </row>
    <row r="5843" spans="1:1">
      <c r="A5843">
        <v>5841</v>
      </c>
    </row>
    <row r="5844" spans="1:1">
      <c r="A5844">
        <v>5842</v>
      </c>
    </row>
    <row r="5845" spans="1:1">
      <c r="A5845">
        <v>5843</v>
      </c>
    </row>
    <row r="5846" spans="1:1">
      <c r="A5846">
        <v>5844</v>
      </c>
    </row>
    <row r="5847" spans="1:1">
      <c r="A5847">
        <v>5845</v>
      </c>
    </row>
    <row r="5848" spans="1:1">
      <c r="A5848">
        <v>5846</v>
      </c>
    </row>
    <row r="5849" spans="1:1">
      <c r="A5849">
        <v>5847</v>
      </c>
    </row>
    <row r="5850" spans="1:1">
      <c r="A5850">
        <v>5848</v>
      </c>
    </row>
    <row r="5851" spans="1:1">
      <c r="A5851">
        <v>5849</v>
      </c>
    </row>
    <row r="5852" spans="1:1">
      <c r="A5852">
        <v>5850</v>
      </c>
    </row>
    <row r="5853" spans="1:1">
      <c r="A5853">
        <v>5851</v>
      </c>
    </row>
    <row r="5854" spans="1:1">
      <c r="A5854">
        <v>5852</v>
      </c>
    </row>
    <row r="5855" spans="1:1">
      <c r="A5855">
        <v>5853</v>
      </c>
    </row>
    <row r="5856" spans="1:1">
      <c r="A5856">
        <v>5854</v>
      </c>
    </row>
    <row r="5857" spans="1:1">
      <c r="A5857">
        <v>5855</v>
      </c>
    </row>
    <row r="5858" spans="1:1">
      <c r="A5858">
        <v>5856</v>
      </c>
    </row>
    <row r="5859" spans="1:1">
      <c r="A5859">
        <v>5857</v>
      </c>
    </row>
    <row r="5860" spans="1:1">
      <c r="A5860">
        <v>5858</v>
      </c>
    </row>
    <row r="5861" spans="1:1">
      <c r="A5861">
        <v>5859</v>
      </c>
    </row>
    <row r="5862" spans="1:1">
      <c r="A5862">
        <v>5860</v>
      </c>
    </row>
    <row r="5863" spans="1:1">
      <c r="A5863">
        <v>5861</v>
      </c>
    </row>
    <row r="5864" spans="1:1">
      <c r="A5864">
        <v>5862</v>
      </c>
    </row>
    <row r="5865" spans="1:1">
      <c r="A5865">
        <v>5863</v>
      </c>
    </row>
    <row r="5866" spans="1:1">
      <c r="A5866">
        <v>5864</v>
      </c>
    </row>
    <row r="5867" spans="1:1">
      <c r="A5867">
        <v>5865</v>
      </c>
    </row>
    <row r="5868" spans="1:1">
      <c r="A5868">
        <v>5866</v>
      </c>
    </row>
    <row r="5869" spans="1:1">
      <c r="A5869">
        <v>5867</v>
      </c>
    </row>
    <row r="5870" spans="1:1">
      <c r="A5870">
        <v>5868</v>
      </c>
    </row>
    <row r="5871" spans="1:1">
      <c r="A5871">
        <v>5869</v>
      </c>
    </row>
    <row r="5872" spans="1:1">
      <c r="A5872">
        <v>5870</v>
      </c>
    </row>
    <row r="5873" spans="1:1">
      <c r="A5873">
        <v>5871</v>
      </c>
    </row>
    <row r="5874" spans="1:1">
      <c r="A5874">
        <v>5872</v>
      </c>
    </row>
    <row r="5875" spans="1:1">
      <c r="A5875">
        <v>5873</v>
      </c>
    </row>
    <row r="5876" spans="1:1">
      <c r="A5876">
        <v>5874</v>
      </c>
    </row>
    <row r="5877" spans="1:1">
      <c r="A5877">
        <v>5875</v>
      </c>
    </row>
    <row r="5878" spans="1:1">
      <c r="A5878">
        <v>5876</v>
      </c>
    </row>
    <row r="5879" spans="1:1">
      <c r="A5879">
        <v>5877</v>
      </c>
    </row>
    <row r="5880" spans="1:1">
      <c r="A5880">
        <v>5878</v>
      </c>
    </row>
    <row r="5881" spans="1:1">
      <c r="A5881">
        <v>5879</v>
      </c>
    </row>
    <row r="5882" spans="1:1">
      <c r="A5882">
        <v>5880</v>
      </c>
    </row>
    <row r="5883" spans="1:1">
      <c r="A5883">
        <v>5881</v>
      </c>
    </row>
    <row r="5884" spans="1:1">
      <c r="A5884">
        <v>5882</v>
      </c>
    </row>
    <row r="5885" spans="1:1">
      <c r="A5885">
        <v>5883</v>
      </c>
    </row>
    <row r="5886" spans="1:1">
      <c r="A5886">
        <v>5884</v>
      </c>
    </row>
    <row r="5887" spans="1:1">
      <c r="A5887">
        <v>5885</v>
      </c>
    </row>
    <row r="5888" spans="1:1">
      <c r="A5888">
        <v>5886</v>
      </c>
    </row>
    <row r="5889" spans="1:1">
      <c r="A5889">
        <v>5887</v>
      </c>
    </row>
    <row r="5890" spans="1:1">
      <c r="A5890">
        <v>5888</v>
      </c>
    </row>
    <row r="5891" spans="1:1">
      <c r="A5891">
        <v>5889</v>
      </c>
    </row>
    <row r="5892" spans="1:1">
      <c r="A5892">
        <v>5890</v>
      </c>
    </row>
    <row r="5893" spans="1:1">
      <c r="A5893">
        <v>5891</v>
      </c>
    </row>
    <row r="5894" spans="1:1">
      <c r="A5894">
        <v>5892</v>
      </c>
    </row>
    <row r="5895" spans="1:1">
      <c r="A5895">
        <v>5893</v>
      </c>
    </row>
    <row r="5896" spans="1:1">
      <c r="A5896">
        <v>5894</v>
      </c>
    </row>
    <row r="5897" spans="1:1">
      <c r="A5897">
        <v>5895</v>
      </c>
    </row>
    <row r="5898" spans="1:1">
      <c r="A5898">
        <v>5896</v>
      </c>
    </row>
    <row r="5899" spans="1:1">
      <c r="A5899">
        <v>5897</v>
      </c>
    </row>
    <row r="5900" spans="1:1">
      <c r="A5900">
        <v>5898</v>
      </c>
    </row>
    <row r="5901" spans="1:1">
      <c r="A5901">
        <v>5899</v>
      </c>
    </row>
    <row r="5902" spans="1:1">
      <c r="A5902">
        <v>5900</v>
      </c>
    </row>
    <row r="5903" spans="1:1">
      <c r="A5903">
        <v>5901</v>
      </c>
    </row>
    <row r="5904" spans="1:1">
      <c r="A5904">
        <v>5902</v>
      </c>
    </row>
    <row r="5905" spans="1:1">
      <c r="A5905">
        <v>5903</v>
      </c>
    </row>
    <row r="5906" spans="1:1">
      <c r="A5906">
        <v>5904</v>
      </c>
    </row>
    <row r="5907" spans="1:1">
      <c r="A5907">
        <v>5905</v>
      </c>
    </row>
    <row r="5908" spans="1:1">
      <c r="A5908">
        <v>5906</v>
      </c>
    </row>
    <row r="5909" spans="1:1">
      <c r="A5909">
        <v>5907</v>
      </c>
    </row>
    <row r="5910" spans="1:1">
      <c r="A5910">
        <v>5908</v>
      </c>
    </row>
    <row r="5911" spans="1:1">
      <c r="A5911">
        <v>5909</v>
      </c>
    </row>
    <row r="5912" spans="1:1">
      <c r="A5912">
        <v>5910</v>
      </c>
    </row>
    <row r="5913" spans="1:1">
      <c r="A5913">
        <v>5911</v>
      </c>
    </row>
    <row r="5914" spans="1:1">
      <c r="A5914">
        <v>5912</v>
      </c>
    </row>
    <row r="5915" spans="1:1">
      <c r="A5915">
        <v>5913</v>
      </c>
    </row>
    <row r="5916" spans="1:1">
      <c r="A5916">
        <v>5914</v>
      </c>
    </row>
    <row r="5917" spans="1:1">
      <c r="A5917">
        <v>5915</v>
      </c>
    </row>
    <row r="5918" spans="1:1">
      <c r="A5918">
        <v>5916</v>
      </c>
    </row>
    <row r="5919" spans="1:1">
      <c r="A5919">
        <v>5917</v>
      </c>
    </row>
    <row r="5920" spans="1:1">
      <c r="A5920">
        <v>5918</v>
      </c>
    </row>
    <row r="5921" spans="1:1">
      <c r="A5921">
        <v>5919</v>
      </c>
    </row>
    <row r="5922" spans="1:1">
      <c r="A5922">
        <v>5920</v>
      </c>
    </row>
    <row r="5923" spans="1:1">
      <c r="A5923">
        <v>5921</v>
      </c>
    </row>
    <row r="5924" spans="1:1">
      <c r="A5924">
        <v>5922</v>
      </c>
    </row>
    <row r="5925" spans="1:1">
      <c r="A5925">
        <v>5923</v>
      </c>
    </row>
    <row r="5926" spans="1:1">
      <c r="A5926">
        <v>5924</v>
      </c>
    </row>
    <row r="5927" spans="1:1">
      <c r="A5927">
        <v>5925</v>
      </c>
    </row>
    <row r="5928" spans="1:1">
      <c r="A5928">
        <v>5926</v>
      </c>
    </row>
    <row r="5929" spans="1:1">
      <c r="A5929">
        <v>5927</v>
      </c>
    </row>
    <row r="5930" spans="1:1">
      <c r="A5930">
        <v>5928</v>
      </c>
    </row>
    <row r="5931" spans="1:1">
      <c r="A5931">
        <v>5929</v>
      </c>
    </row>
    <row r="5932" spans="1:1">
      <c r="A5932">
        <v>5930</v>
      </c>
    </row>
    <row r="5933" spans="1:1">
      <c r="A5933">
        <v>5931</v>
      </c>
    </row>
    <row r="5934" spans="1:1">
      <c r="A5934">
        <v>5932</v>
      </c>
    </row>
    <row r="5935" spans="1:1">
      <c r="A5935">
        <v>5933</v>
      </c>
    </row>
    <row r="5936" spans="1:1">
      <c r="A5936">
        <v>5934</v>
      </c>
    </row>
    <row r="5937" spans="1:1">
      <c r="A5937">
        <v>5935</v>
      </c>
    </row>
    <row r="5938" spans="1:1">
      <c r="A5938">
        <v>5936</v>
      </c>
    </row>
    <row r="5939" spans="1:1">
      <c r="A5939">
        <v>5937</v>
      </c>
    </row>
    <row r="5940" spans="1:1">
      <c r="A5940">
        <v>5938</v>
      </c>
    </row>
    <row r="5941" spans="1:1">
      <c r="A5941">
        <v>5939</v>
      </c>
    </row>
    <row r="5942" spans="1:1">
      <c r="A5942">
        <v>5940</v>
      </c>
    </row>
    <row r="5943" spans="1:1">
      <c r="A5943">
        <v>5941</v>
      </c>
    </row>
    <row r="5944" spans="1:1">
      <c r="A5944">
        <v>5942</v>
      </c>
    </row>
    <row r="5945" spans="1:1">
      <c r="A5945">
        <v>5943</v>
      </c>
    </row>
    <row r="5946" spans="1:1">
      <c r="A5946">
        <v>5944</v>
      </c>
    </row>
    <row r="5947" spans="1:1">
      <c r="A5947">
        <v>5945</v>
      </c>
    </row>
    <row r="5948" spans="1:1">
      <c r="A5948">
        <v>5946</v>
      </c>
    </row>
    <row r="5949" spans="1:1">
      <c r="A5949">
        <v>5947</v>
      </c>
    </row>
    <row r="5950" spans="1:1">
      <c r="A5950">
        <v>5948</v>
      </c>
    </row>
    <row r="5951" spans="1:1">
      <c r="A5951">
        <v>5949</v>
      </c>
    </row>
    <row r="5952" spans="1:1">
      <c r="A5952">
        <v>5950</v>
      </c>
    </row>
    <row r="5953" spans="1:1">
      <c r="A5953">
        <v>5951</v>
      </c>
    </row>
    <row r="5954" spans="1:1">
      <c r="A5954">
        <v>5952</v>
      </c>
    </row>
    <row r="5955" spans="1:1">
      <c r="A5955">
        <v>5953</v>
      </c>
    </row>
    <row r="5956" spans="1:1">
      <c r="A5956">
        <v>5954</v>
      </c>
    </row>
    <row r="5957" spans="1:1">
      <c r="A5957">
        <v>5955</v>
      </c>
    </row>
    <row r="5958" spans="1:1">
      <c r="A5958">
        <v>5956</v>
      </c>
    </row>
    <row r="5959" spans="1:1">
      <c r="A5959">
        <v>5957</v>
      </c>
    </row>
    <row r="5960" spans="1:1">
      <c r="A5960">
        <v>5958</v>
      </c>
    </row>
    <row r="5961" spans="1:1">
      <c r="A5961">
        <v>5959</v>
      </c>
    </row>
    <row r="5962" spans="1:1">
      <c r="A5962">
        <v>5960</v>
      </c>
    </row>
    <row r="5963" spans="1:1">
      <c r="A5963">
        <v>5961</v>
      </c>
    </row>
    <row r="5964" spans="1:1">
      <c r="A5964">
        <v>5962</v>
      </c>
    </row>
    <row r="5965" spans="1:1">
      <c r="A5965">
        <v>5963</v>
      </c>
    </row>
    <row r="5966" spans="1:1">
      <c r="A5966">
        <v>5964</v>
      </c>
    </row>
    <row r="5967" spans="1:1">
      <c r="A5967">
        <v>5965</v>
      </c>
    </row>
    <row r="5968" spans="1:1">
      <c r="A5968">
        <v>5966</v>
      </c>
    </row>
    <row r="5969" spans="1:1">
      <c r="A5969">
        <v>5967</v>
      </c>
    </row>
    <row r="5970" spans="1:1">
      <c r="A5970">
        <v>5968</v>
      </c>
    </row>
    <row r="5971" spans="1:1">
      <c r="A5971">
        <v>5969</v>
      </c>
    </row>
    <row r="5972" spans="1:1">
      <c r="A5972">
        <v>5970</v>
      </c>
    </row>
    <row r="5973" spans="1:1">
      <c r="A5973">
        <v>5971</v>
      </c>
    </row>
    <row r="5974" spans="1:1">
      <c r="A5974">
        <v>5972</v>
      </c>
    </row>
    <row r="5975" spans="1:1">
      <c r="A5975">
        <v>5973</v>
      </c>
    </row>
    <row r="5976" spans="1:1">
      <c r="A5976">
        <v>5974</v>
      </c>
    </row>
    <row r="5977" spans="1:1">
      <c r="A5977">
        <v>5975</v>
      </c>
    </row>
    <row r="5978" spans="1:1">
      <c r="A5978">
        <v>5976</v>
      </c>
    </row>
    <row r="5979" spans="1:1">
      <c r="A5979">
        <v>5977</v>
      </c>
    </row>
    <row r="5980" spans="1:1">
      <c r="A5980">
        <v>5978</v>
      </c>
    </row>
    <row r="5981" spans="1:1">
      <c r="A5981">
        <v>5979</v>
      </c>
    </row>
    <row r="5982" spans="1:1">
      <c r="A5982">
        <v>5980</v>
      </c>
    </row>
    <row r="5983" spans="1:1">
      <c r="A5983">
        <v>5981</v>
      </c>
    </row>
    <row r="5984" spans="1:1">
      <c r="A5984">
        <v>5982</v>
      </c>
    </row>
    <row r="5985" spans="1:1">
      <c r="A5985">
        <v>5983</v>
      </c>
    </row>
    <row r="5986" spans="1:1">
      <c r="A5986">
        <v>5984</v>
      </c>
    </row>
    <row r="5987" spans="1:1">
      <c r="A5987">
        <v>5985</v>
      </c>
    </row>
    <row r="5988" spans="1:1">
      <c r="A5988">
        <v>5986</v>
      </c>
    </row>
    <row r="5989" spans="1:1">
      <c r="A5989">
        <v>5987</v>
      </c>
    </row>
    <row r="5990" spans="1:1">
      <c r="A5990">
        <v>5988</v>
      </c>
    </row>
    <row r="5991" spans="1:1">
      <c r="A5991">
        <v>5989</v>
      </c>
    </row>
    <row r="5992" spans="1:1">
      <c r="A5992">
        <v>5990</v>
      </c>
    </row>
    <row r="5993" spans="1:1">
      <c r="A5993">
        <v>5991</v>
      </c>
    </row>
    <row r="5994" spans="1:1">
      <c r="A5994">
        <v>5992</v>
      </c>
    </row>
    <row r="5995" spans="1:1">
      <c r="A5995">
        <v>5993</v>
      </c>
    </row>
    <row r="5996" spans="1:1">
      <c r="A5996">
        <v>5994</v>
      </c>
    </row>
    <row r="5997" spans="1:1">
      <c r="A5997">
        <v>5995</v>
      </c>
    </row>
    <row r="5998" spans="1:1">
      <c r="A5998">
        <v>5996</v>
      </c>
    </row>
    <row r="5999" spans="1:1">
      <c r="A5999">
        <v>5997</v>
      </c>
    </row>
    <row r="6000" spans="1:1">
      <c r="A6000">
        <v>5998</v>
      </c>
    </row>
    <row r="6001" spans="1:1">
      <c r="A6001">
        <v>5999</v>
      </c>
    </row>
    <row r="6002" spans="1:1">
      <c r="A6002">
        <v>6000</v>
      </c>
    </row>
    <row r="6003" spans="1:1">
      <c r="A6003">
        <v>6001</v>
      </c>
    </row>
    <row r="6004" spans="1:1">
      <c r="A6004">
        <v>6002</v>
      </c>
    </row>
    <row r="6005" spans="1:1">
      <c r="A6005">
        <v>6003</v>
      </c>
    </row>
    <row r="6006" spans="1:1">
      <c r="A6006">
        <v>6004</v>
      </c>
    </row>
    <row r="6007" spans="1:1">
      <c r="A6007">
        <v>6005</v>
      </c>
    </row>
    <row r="6008" spans="1:1">
      <c r="A6008">
        <v>6006</v>
      </c>
    </row>
    <row r="6009" spans="1:1">
      <c r="A6009">
        <v>6007</v>
      </c>
    </row>
    <row r="6010" spans="1:1">
      <c r="A6010">
        <v>6008</v>
      </c>
    </row>
    <row r="6011" spans="1:1">
      <c r="A6011">
        <v>6009</v>
      </c>
    </row>
    <row r="6012" spans="1:1">
      <c r="A6012">
        <v>6010</v>
      </c>
    </row>
    <row r="6013" spans="1:1">
      <c r="A6013">
        <v>6011</v>
      </c>
    </row>
    <row r="6014" spans="1:1">
      <c r="A6014">
        <v>6012</v>
      </c>
    </row>
    <row r="6015" spans="1:1">
      <c r="A6015">
        <v>6013</v>
      </c>
    </row>
    <row r="6016" spans="1:1">
      <c r="A6016">
        <v>6014</v>
      </c>
    </row>
    <row r="6017" spans="1:1">
      <c r="A6017">
        <v>6015</v>
      </c>
    </row>
    <row r="6018" spans="1:1">
      <c r="A6018">
        <v>6016</v>
      </c>
    </row>
    <row r="6019" spans="1:1">
      <c r="A6019">
        <v>6017</v>
      </c>
    </row>
    <row r="6020" spans="1:1">
      <c r="A6020">
        <v>6018</v>
      </c>
    </row>
    <row r="6021" spans="1:1">
      <c r="A6021">
        <v>6019</v>
      </c>
    </row>
    <row r="6022" spans="1:1">
      <c r="A6022">
        <v>6020</v>
      </c>
    </row>
    <row r="6023" spans="1:1">
      <c r="A6023">
        <v>6021</v>
      </c>
    </row>
    <row r="6024" spans="1:1">
      <c r="A6024">
        <v>6022</v>
      </c>
    </row>
    <row r="6025" spans="1:1">
      <c r="A6025">
        <v>6023</v>
      </c>
    </row>
    <row r="6026" spans="1:1">
      <c r="A6026">
        <v>6024</v>
      </c>
    </row>
    <row r="6027" spans="1:1">
      <c r="A6027">
        <v>6025</v>
      </c>
    </row>
    <row r="6028" spans="1:1">
      <c r="A6028">
        <v>6026</v>
      </c>
    </row>
    <row r="6029" spans="1:1">
      <c r="A6029">
        <v>6027</v>
      </c>
    </row>
    <row r="6030" spans="1:1">
      <c r="A6030">
        <v>6028</v>
      </c>
    </row>
    <row r="6031" spans="1:1">
      <c r="A6031">
        <v>6029</v>
      </c>
    </row>
    <row r="6032" spans="1:1">
      <c r="A6032">
        <v>6030</v>
      </c>
    </row>
    <row r="6033" spans="1:1">
      <c r="A6033">
        <v>6031</v>
      </c>
    </row>
    <row r="6034" spans="1:1">
      <c r="A6034">
        <v>6032</v>
      </c>
    </row>
    <row r="6035" spans="1:1">
      <c r="A6035">
        <v>6033</v>
      </c>
    </row>
    <row r="6036" spans="1:1">
      <c r="A6036">
        <v>6034</v>
      </c>
    </row>
    <row r="6037" spans="1:1">
      <c r="A6037">
        <v>6035</v>
      </c>
    </row>
    <row r="6038" spans="1:1">
      <c r="A6038">
        <v>6036</v>
      </c>
    </row>
    <row r="6039" spans="1:1">
      <c r="A6039">
        <v>6037</v>
      </c>
    </row>
    <row r="6040" spans="1:1">
      <c r="A6040">
        <v>6038</v>
      </c>
    </row>
    <row r="6041" spans="1:1">
      <c r="A6041">
        <v>6039</v>
      </c>
    </row>
    <row r="6042" spans="1:1">
      <c r="A6042">
        <v>6040</v>
      </c>
    </row>
    <row r="6043" spans="1:1">
      <c r="A6043">
        <v>6041</v>
      </c>
    </row>
    <row r="6044" spans="1:1">
      <c r="A6044">
        <v>6042</v>
      </c>
    </row>
    <row r="6045" spans="1:1">
      <c r="A6045">
        <v>6043</v>
      </c>
    </row>
    <row r="6046" spans="1:1">
      <c r="A6046">
        <v>6044</v>
      </c>
    </row>
    <row r="6047" spans="1:1">
      <c r="A6047">
        <v>6045</v>
      </c>
    </row>
    <row r="6048" spans="1:1">
      <c r="A6048">
        <v>6046</v>
      </c>
    </row>
    <row r="6049" spans="1:1">
      <c r="A6049">
        <v>6047</v>
      </c>
    </row>
    <row r="6050" spans="1:1">
      <c r="A6050">
        <v>6048</v>
      </c>
    </row>
    <row r="6051" spans="1:1">
      <c r="A6051">
        <v>6049</v>
      </c>
    </row>
    <row r="6052" spans="1:1">
      <c r="A6052">
        <v>6050</v>
      </c>
    </row>
    <row r="6053" spans="1:1">
      <c r="A6053">
        <v>6051</v>
      </c>
    </row>
    <row r="6054" spans="1:1">
      <c r="A6054">
        <v>6052</v>
      </c>
    </row>
    <row r="6055" spans="1:1">
      <c r="A6055">
        <v>6053</v>
      </c>
    </row>
    <row r="6056" spans="1:1">
      <c r="A6056">
        <v>6054</v>
      </c>
    </row>
    <row r="6057" spans="1:1">
      <c r="A6057">
        <v>6055</v>
      </c>
    </row>
    <row r="6058" spans="1:1">
      <c r="A6058">
        <v>6056</v>
      </c>
    </row>
    <row r="6059" spans="1:1">
      <c r="A6059">
        <v>6057</v>
      </c>
    </row>
    <row r="6060" spans="1:1">
      <c r="A6060">
        <v>6058</v>
      </c>
    </row>
    <row r="6061" spans="1:1">
      <c r="A6061">
        <v>6059</v>
      </c>
    </row>
    <row r="6062" spans="1:1">
      <c r="A6062">
        <v>6060</v>
      </c>
    </row>
    <row r="6063" spans="1:1">
      <c r="A6063">
        <v>6061</v>
      </c>
    </row>
    <row r="6064" spans="1:1">
      <c r="A6064">
        <v>6062</v>
      </c>
    </row>
    <row r="6065" spans="1:1">
      <c r="A6065">
        <v>6063</v>
      </c>
    </row>
    <row r="6066" spans="1:1">
      <c r="A6066">
        <v>6064</v>
      </c>
    </row>
    <row r="6067" spans="1:1">
      <c r="A6067">
        <v>6065</v>
      </c>
    </row>
    <row r="6068" spans="1:1">
      <c r="A6068">
        <v>6066</v>
      </c>
    </row>
    <row r="6069" spans="1:1">
      <c r="A6069">
        <v>6067</v>
      </c>
    </row>
    <row r="6070" spans="1:1">
      <c r="A6070">
        <v>6068</v>
      </c>
    </row>
    <row r="6071" spans="1:1">
      <c r="A6071">
        <v>6069</v>
      </c>
    </row>
    <row r="6072" spans="1:1">
      <c r="A6072">
        <v>6070</v>
      </c>
    </row>
    <row r="6073" spans="1:1">
      <c r="A6073">
        <v>6071</v>
      </c>
    </row>
    <row r="6074" spans="1:1">
      <c r="A6074">
        <v>6072</v>
      </c>
    </row>
    <row r="6075" spans="1:1">
      <c r="A6075">
        <v>6073</v>
      </c>
    </row>
    <row r="6076" spans="1:1">
      <c r="A6076">
        <v>6074</v>
      </c>
    </row>
    <row r="6077" spans="1:1">
      <c r="A6077">
        <v>6075</v>
      </c>
    </row>
    <row r="6078" spans="1:1">
      <c r="A6078">
        <v>6076</v>
      </c>
    </row>
    <row r="6079" spans="1:1">
      <c r="A6079">
        <v>6077</v>
      </c>
    </row>
    <row r="6080" spans="1:1">
      <c r="A6080">
        <v>6078</v>
      </c>
    </row>
    <row r="6081" spans="1:1">
      <c r="A6081">
        <v>6079</v>
      </c>
    </row>
    <row r="6082" spans="1:1">
      <c r="A6082">
        <v>6080</v>
      </c>
    </row>
    <row r="6083" spans="1:1">
      <c r="A6083">
        <v>6081</v>
      </c>
    </row>
    <row r="6084" spans="1:1">
      <c r="A6084">
        <v>6082</v>
      </c>
    </row>
    <row r="6085" spans="1:1">
      <c r="A6085">
        <v>6083</v>
      </c>
    </row>
    <row r="6086" spans="1:1">
      <c r="A6086">
        <v>6084</v>
      </c>
    </row>
    <row r="6087" spans="1:1">
      <c r="A6087">
        <v>6085</v>
      </c>
    </row>
    <row r="6088" spans="1:1">
      <c r="A6088">
        <v>6086</v>
      </c>
    </row>
    <row r="6089" spans="1:1">
      <c r="A6089">
        <v>6087</v>
      </c>
    </row>
    <row r="6090" spans="1:1">
      <c r="A6090">
        <v>6088</v>
      </c>
    </row>
    <row r="6091" spans="1:1">
      <c r="A6091">
        <v>6089</v>
      </c>
    </row>
    <row r="6092" spans="1:1">
      <c r="A6092">
        <v>6090</v>
      </c>
    </row>
    <row r="6093" spans="1:1">
      <c r="A6093">
        <v>6091</v>
      </c>
    </row>
    <row r="6094" spans="1:1">
      <c r="A6094">
        <v>6092</v>
      </c>
    </row>
    <row r="6095" spans="1:1">
      <c r="A6095">
        <v>6093</v>
      </c>
    </row>
    <row r="6096" spans="1:1">
      <c r="A6096">
        <v>6094</v>
      </c>
    </row>
    <row r="6097" spans="1:1">
      <c r="A6097">
        <v>6095</v>
      </c>
    </row>
    <row r="6098" spans="1:1">
      <c r="A6098">
        <v>6096</v>
      </c>
    </row>
    <row r="6099" spans="1:1">
      <c r="A6099">
        <v>6097</v>
      </c>
    </row>
    <row r="6100" spans="1:1">
      <c r="A6100">
        <v>6098</v>
      </c>
    </row>
    <row r="6101" spans="1:1">
      <c r="A6101">
        <v>6099</v>
      </c>
    </row>
    <row r="6102" spans="1:1">
      <c r="A6102">
        <v>6100</v>
      </c>
    </row>
    <row r="6103" spans="1:1">
      <c r="A6103">
        <v>6101</v>
      </c>
    </row>
    <row r="6104" spans="1:1">
      <c r="A6104">
        <v>6102</v>
      </c>
    </row>
    <row r="6105" spans="1:1">
      <c r="A6105">
        <v>6103</v>
      </c>
    </row>
    <row r="6106" spans="1:1">
      <c r="A6106">
        <v>6104</v>
      </c>
    </row>
    <row r="6107" spans="1:1">
      <c r="A6107">
        <v>6105</v>
      </c>
    </row>
    <row r="6108" spans="1:1">
      <c r="A6108">
        <v>6106</v>
      </c>
    </row>
    <row r="6109" spans="1:1">
      <c r="A6109">
        <v>6107</v>
      </c>
    </row>
    <row r="6110" spans="1:1">
      <c r="A6110">
        <v>6108</v>
      </c>
    </row>
    <row r="6111" spans="1:1">
      <c r="A6111">
        <v>6109</v>
      </c>
    </row>
    <row r="6112" spans="1:1">
      <c r="A6112">
        <v>6110</v>
      </c>
    </row>
    <row r="6113" spans="1:1">
      <c r="A6113">
        <v>6111</v>
      </c>
    </row>
    <row r="6114" spans="1:1">
      <c r="A6114">
        <v>6112</v>
      </c>
    </row>
    <row r="6115" spans="1:1">
      <c r="A6115">
        <v>6113</v>
      </c>
    </row>
    <row r="6116" spans="1:1">
      <c r="A6116">
        <v>6114</v>
      </c>
    </row>
    <row r="6117" spans="1:1">
      <c r="A6117">
        <v>6115</v>
      </c>
    </row>
    <row r="6118" spans="1:1">
      <c r="A6118">
        <v>6116</v>
      </c>
    </row>
    <row r="6119" spans="1:1">
      <c r="A6119">
        <v>6117</v>
      </c>
    </row>
    <row r="6120" spans="1:1">
      <c r="A6120">
        <v>6118</v>
      </c>
    </row>
    <row r="6121" spans="1:1">
      <c r="A6121">
        <v>6119</v>
      </c>
    </row>
    <row r="6122" spans="1:1">
      <c r="A6122">
        <v>6120</v>
      </c>
    </row>
    <row r="6123" spans="1:1">
      <c r="A6123">
        <v>6121</v>
      </c>
    </row>
    <row r="6124" spans="1:1">
      <c r="A6124">
        <v>6122</v>
      </c>
    </row>
    <row r="6125" spans="1:1">
      <c r="A6125">
        <v>6123</v>
      </c>
    </row>
    <row r="6126" spans="1:1">
      <c r="A6126">
        <v>6124</v>
      </c>
    </row>
    <row r="6127" spans="1:1">
      <c r="A6127">
        <v>6125</v>
      </c>
    </row>
    <row r="6128" spans="1:1">
      <c r="A6128">
        <v>6126</v>
      </c>
    </row>
    <row r="6129" spans="1:1">
      <c r="A6129">
        <v>6127</v>
      </c>
    </row>
    <row r="6130" spans="1:1">
      <c r="A6130">
        <v>6128</v>
      </c>
    </row>
    <row r="6131" spans="1:1">
      <c r="A6131">
        <v>6129</v>
      </c>
    </row>
    <row r="6132" spans="1:1">
      <c r="A6132">
        <v>6130</v>
      </c>
    </row>
    <row r="6133" spans="1:1">
      <c r="A6133">
        <v>6131</v>
      </c>
    </row>
    <row r="6134" spans="1:1">
      <c r="A6134">
        <v>6132</v>
      </c>
    </row>
    <row r="6135" spans="1:1">
      <c r="A6135">
        <v>6133</v>
      </c>
    </row>
    <row r="6136" spans="1:1">
      <c r="A6136">
        <v>6134</v>
      </c>
    </row>
    <row r="6137" spans="1:1">
      <c r="A6137">
        <v>6135</v>
      </c>
    </row>
    <row r="6138" spans="1:1">
      <c r="A6138">
        <v>6136</v>
      </c>
    </row>
    <row r="6139" spans="1:1">
      <c r="A6139">
        <v>6137</v>
      </c>
    </row>
    <row r="6140" spans="1:1">
      <c r="A6140">
        <v>6138</v>
      </c>
    </row>
    <row r="6141" spans="1:1">
      <c r="A6141">
        <v>6139</v>
      </c>
    </row>
    <row r="6142" spans="1:1">
      <c r="A6142">
        <v>6140</v>
      </c>
    </row>
    <row r="6143" spans="1:1">
      <c r="A6143">
        <v>6141</v>
      </c>
    </row>
    <row r="6144" spans="1:1">
      <c r="A6144">
        <v>6142</v>
      </c>
    </row>
    <row r="6145" spans="1:1">
      <c r="A6145">
        <v>6143</v>
      </c>
    </row>
    <row r="6146" spans="1:1">
      <c r="A6146">
        <v>6144</v>
      </c>
    </row>
    <row r="6147" spans="1:1">
      <c r="A6147">
        <v>6145</v>
      </c>
    </row>
    <row r="6148" spans="1:1">
      <c r="A6148">
        <v>6146</v>
      </c>
    </row>
    <row r="6149" spans="1:1">
      <c r="A6149">
        <v>6147</v>
      </c>
    </row>
    <row r="6150" spans="1:1">
      <c r="A6150">
        <v>6148</v>
      </c>
    </row>
    <row r="6151" spans="1:1">
      <c r="A6151">
        <v>6149</v>
      </c>
    </row>
    <row r="6152" spans="1:1">
      <c r="A6152">
        <v>6150</v>
      </c>
    </row>
    <row r="6153" spans="1:1">
      <c r="A6153">
        <v>6151</v>
      </c>
    </row>
    <row r="6154" spans="1:1">
      <c r="A6154">
        <v>6152</v>
      </c>
    </row>
    <row r="6155" spans="1:1">
      <c r="A6155">
        <v>6153</v>
      </c>
    </row>
    <row r="6156" spans="1:1">
      <c r="A6156">
        <v>6154</v>
      </c>
    </row>
    <row r="6157" spans="1:1">
      <c r="A6157">
        <v>6155</v>
      </c>
    </row>
    <row r="6158" spans="1:1">
      <c r="A6158">
        <v>6156</v>
      </c>
    </row>
    <row r="6159" spans="1:1">
      <c r="A6159">
        <v>6157</v>
      </c>
    </row>
    <row r="6160" spans="1:1">
      <c r="A6160">
        <v>6158</v>
      </c>
    </row>
    <row r="6161" spans="1:1">
      <c r="A6161">
        <v>6159</v>
      </c>
    </row>
    <row r="6162" spans="1:1">
      <c r="A6162">
        <v>6160</v>
      </c>
    </row>
    <row r="6163" spans="1:1">
      <c r="A6163">
        <v>6161</v>
      </c>
    </row>
    <row r="6164" spans="1:1">
      <c r="A6164">
        <v>6162</v>
      </c>
    </row>
    <row r="6165" spans="1:1">
      <c r="A6165">
        <v>6163</v>
      </c>
    </row>
    <row r="6166" spans="1:1">
      <c r="A6166">
        <v>6164</v>
      </c>
    </row>
    <row r="6167" spans="1:1">
      <c r="A6167">
        <v>6165</v>
      </c>
    </row>
    <row r="6168" spans="1:1">
      <c r="A6168">
        <v>6166</v>
      </c>
    </row>
    <row r="6169" spans="1:1">
      <c r="A6169">
        <v>6167</v>
      </c>
    </row>
    <row r="6170" spans="1:1">
      <c r="A6170">
        <v>6168</v>
      </c>
    </row>
    <row r="6171" spans="1:1">
      <c r="A6171">
        <v>6169</v>
      </c>
    </row>
    <row r="6172" spans="1:1">
      <c r="A6172">
        <v>6170</v>
      </c>
    </row>
    <row r="6173" spans="1:1">
      <c r="A6173">
        <v>6171</v>
      </c>
    </row>
    <row r="6174" spans="1:1">
      <c r="A6174">
        <v>6172</v>
      </c>
    </row>
    <row r="6175" spans="1:1">
      <c r="A6175">
        <v>6173</v>
      </c>
    </row>
    <row r="6176" spans="1:1">
      <c r="A6176">
        <v>6174</v>
      </c>
    </row>
    <row r="6177" spans="1:1">
      <c r="A6177">
        <v>6175</v>
      </c>
    </row>
    <row r="6178" spans="1:1">
      <c r="A6178">
        <v>6176</v>
      </c>
    </row>
    <row r="6179" spans="1:1">
      <c r="A6179">
        <v>6177</v>
      </c>
    </row>
    <row r="6180" spans="1:1">
      <c r="A6180">
        <v>6178</v>
      </c>
    </row>
    <row r="6181" spans="1:1">
      <c r="A6181">
        <v>6179</v>
      </c>
    </row>
    <row r="6182" spans="1:1">
      <c r="A6182">
        <v>6180</v>
      </c>
    </row>
    <row r="6183" spans="1:1">
      <c r="A6183">
        <v>6181</v>
      </c>
    </row>
    <row r="6184" spans="1:1">
      <c r="A6184">
        <v>6182</v>
      </c>
    </row>
    <row r="6185" spans="1:1">
      <c r="A6185">
        <v>6183</v>
      </c>
    </row>
    <row r="6186" spans="1:1">
      <c r="A6186">
        <v>6184</v>
      </c>
    </row>
    <row r="6187" spans="1:1">
      <c r="A6187">
        <v>6185</v>
      </c>
    </row>
    <row r="6188" spans="1:1">
      <c r="A6188">
        <v>6186</v>
      </c>
    </row>
    <row r="6189" spans="1:1">
      <c r="A6189">
        <v>6187</v>
      </c>
    </row>
    <row r="6190" spans="1:1">
      <c r="A6190">
        <v>6188</v>
      </c>
    </row>
    <row r="6191" spans="1:1">
      <c r="A6191">
        <v>6189</v>
      </c>
    </row>
    <row r="6192" spans="1:1">
      <c r="A6192">
        <v>6190</v>
      </c>
    </row>
    <row r="6193" spans="1:11">
      <c r="A6193">
        <v>6191</v>
      </c>
    </row>
    <row r="6194" spans="1:11">
      <c r="A6194">
        <v>6192</v>
      </c>
    </row>
    <row r="6195" spans="1:11">
      <c r="A6195">
        <v>6193</v>
      </c>
    </row>
    <row r="6196" spans="1:11">
      <c r="A6196">
        <v>6194</v>
      </c>
    </row>
    <row r="6197" spans="1:11">
      <c r="A6197">
        <v>6195</v>
      </c>
    </row>
    <row r="6198" spans="1:11">
      <c r="A6198">
        <v>6196</v>
      </c>
    </row>
    <row r="6199" spans="1:11">
      <c r="A6199">
        <v>6197</v>
      </c>
    </row>
    <row r="6200" spans="1:11">
      <c r="A6200">
        <v>6198</v>
      </c>
    </row>
    <row r="6201" spans="1:11">
      <c r="A6201">
        <v>6199</v>
      </c>
    </row>
    <row r="6202" spans="1:11">
      <c r="A6202">
        <v>6200</v>
      </c>
    </row>
    <row r="6203" spans="1:11">
      <c r="A6203">
        <v>6201</v>
      </c>
    </row>
    <row r="6204" spans="1:11">
      <c r="A6204">
        <v>6202</v>
      </c>
    </row>
    <row r="6205" spans="1:11">
      <c r="A6205">
        <v>6203</v>
      </c>
    </row>
    <row r="6206" spans="1:11">
      <c r="A6206">
        <v>6204</v>
      </c>
    </row>
    <row r="6207" spans="1:11">
      <c r="A6207">
        <v>6205</v>
      </c>
    </row>
    <row r="6208" spans="1:11">
      <c r="A6208">
        <v>6206</v>
      </c>
      <c r="J6208">
        <v>526.24798599999997</v>
      </c>
      <c r="K6208">
        <v>270.89898699999998</v>
      </c>
    </row>
    <row r="6209" spans="1:9">
      <c r="A6209">
        <v>6207</v>
      </c>
      <c r="D6209">
        <v>123.761002</v>
      </c>
      <c r="E6209">
        <v>134.391998</v>
      </c>
    </row>
    <row r="6210" spans="1:9">
      <c r="A6210">
        <v>6208</v>
      </c>
      <c r="D6210">
        <v>123.761002</v>
      </c>
      <c r="E6210">
        <v>134.391998</v>
      </c>
    </row>
    <row r="6211" spans="1:9">
      <c r="A6211">
        <v>6209</v>
      </c>
      <c r="D6211">
        <v>123.761002</v>
      </c>
      <c r="E6211">
        <v>134.391998</v>
      </c>
      <c r="F6211">
        <v>37.021999000000001</v>
      </c>
      <c r="G6211">
        <v>167.195999</v>
      </c>
    </row>
    <row r="6212" spans="1:9">
      <c r="A6212">
        <v>6210</v>
      </c>
      <c r="D6212">
        <v>123.761002</v>
      </c>
      <c r="E6212">
        <v>134.391998</v>
      </c>
      <c r="F6212">
        <v>37.021999000000001</v>
      </c>
      <c r="G6212">
        <v>167.195999</v>
      </c>
    </row>
    <row r="6213" spans="1:9">
      <c r="A6213">
        <v>6211</v>
      </c>
      <c r="D6213">
        <v>123.761002</v>
      </c>
      <c r="E6213">
        <v>134.391998</v>
      </c>
      <c r="F6213">
        <v>37.021999000000001</v>
      </c>
      <c r="G6213">
        <v>167.195999</v>
      </c>
    </row>
    <row r="6214" spans="1:9">
      <c r="A6214">
        <v>6212</v>
      </c>
      <c r="D6214">
        <v>123.761002</v>
      </c>
      <c r="E6214">
        <v>134.391998</v>
      </c>
      <c r="F6214">
        <v>37.021999000000001</v>
      </c>
      <c r="G6214">
        <v>167.195999</v>
      </c>
    </row>
    <row r="6215" spans="1:9">
      <c r="A6215">
        <v>6213</v>
      </c>
      <c r="D6215">
        <v>123.761002</v>
      </c>
      <c r="E6215">
        <v>134.391998</v>
      </c>
      <c r="F6215">
        <v>37.021999000000001</v>
      </c>
      <c r="G6215">
        <v>167.195999</v>
      </c>
    </row>
    <row r="6216" spans="1:9">
      <c r="A6216">
        <v>6214</v>
      </c>
      <c r="D6216">
        <v>123.761002</v>
      </c>
      <c r="E6216">
        <v>134.391998</v>
      </c>
      <c r="F6216">
        <v>37.021999000000001</v>
      </c>
      <c r="G6216">
        <v>167.195999</v>
      </c>
    </row>
    <row r="6217" spans="1:9">
      <c r="A6217">
        <v>6215</v>
      </c>
      <c r="D6217">
        <v>123.761002</v>
      </c>
      <c r="E6217">
        <v>134.391998</v>
      </c>
      <c r="F6217">
        <v>37.021999000000001</v>
      </c>
      <c r="G6217">
        <v>167.195999</v>
      </c>
    </row>
    <row r="6218" spans="1:9">
      <c r="A6218">
        <v>6216</v>
      </c>
      <c r="D6218">
        <v>123.761002</v>
      </c>
      <c r="E6218">
        <v>134.391998</v>
      </c>
      <c r="F6218">
        <v>37.021999000000001</v>
      </c>
      <c r="G6218">
        <v>167.195999</v>
      </c>
    </row>
    <row r="6219" spans="1:9">
      <c r="A6219">
        <v>6217</v>
      </c>
      <c r="D6219">
        <v>123.761002</v>
      </c>
      <c r="E6219">
        <v>134.391998</v>
      </c>
      <c r="F6219">
        <v>37.021999000000001</v>
      </c>
      <c r="G6219">
        <v>167.195999</v>
      </c>
    </row>
    <row r="6220" spans="1:9">
      <c r="A6220">
        <v>6218</v>
      </c>
      <c r="B6220">
        <v>204.151993</v>
      </c>
      <c r="C6220">
        <v>149.205994</v>
      </c>
      <c r="D6220">
        <v>123.761002</v>
      </c>
      <c r="E6220">
        <v>134.391998</v>
      </c>
      <c r="F6220">
        <v>37.021999000000001</v>
      </c>
      <c r="G6220">
        <v>167.195999</v>
      </c>
    </row>
    <row r="6221" spans="1:9">
      <c r="A6221">
        <v>6219</v>
      </c>
      <c r="B6221">
        <v>204.151993</v>
      </c>
      <c r="C6221">
        <v>149.205994</v>
      </c>
      <c r="D6221">
        <v>123.761002</v>
      </c>
      <c r="E6221">
        <v>134.391998</v>
      </c>
      <c r="F6221">
        <v>37.021999000000001</v>
      </c>
      <c r="G6221">
        <v>167.195999</v>
      </c>
      <c r="H6221">
        <v>107.893997</v>
      </c>
      <c r="I6221">
        <v>137.037003</v>
      </c>
    </row>
    <row r="6222" spans="1:9">
      <c r="A6222">
        <v>6220</v>
      </c>
      <c r="B6222">
        <v>204.151993</v>
      </c>
      <c r="C6222">
        <v>149.205994</v>
      </c>
      <c r="D6222">
        <v>123.761002</v>
      </c>
      <c r="E6222">
        <v>134.391998</v>
      </c>
      <c r="F6222">
        <v>37.021999000000001</v>
      </c>
      <c r="G6222">
        <v>167.195999</v>
      </c>
      <c r="H6222">
        <v>107.893997</v>
      </c>
      <c r="I6222">
        <v>137.037003</v>
      </c>
    </row>
    <row r="6223" spans="1:9">
      <c r="A6223">
        <v>6221</v>
      </c>
      <c r="B6223">
        <v>204.151993</v>
      </c>
      <c r="C6223">
        <v>149.205994</v>
      </c>
      <c r="F6223">
        <v>37.021999000000001</v>
      </c>
      <c r="G6223">
        <v>167.195999</v>
      </c>
      <c r="H6223">
        <v>107.893997</v>
      </c>
      <c r="I6223">
        <v>137.037003</v>
      </c>
    </row>
    <row r="6224" spans="1:9">
      <c r="A6224">
        <v>6222</v>
      </c>
      <c r="B6224">
        <v>204.151993</v>
      </c>
      <c r="C6224">
        <v>149.205994</v>
      </c>
      <c r="F6224">
        <v>37.021999000000001</v>
      </c>
      <c r="G6224">
        <v>167.195999</v>
      </c>
      <c r="H6224">
        <v>107.893997</v>
      </c>
      <c r="I6224">
        <v>137.037003</v>
      </c>
    </row>
    <row r="6225" spans="1:9">
      <c r="A6225">
        <v>6223</v>
      </c>
      <c r="B6225">
        <v>204.151993</v>
      </c>
      <c r="C6225">
        <v>149.205994</v>
      </c>
      <c r="H6225">
        <v>107.893997</v>
      </c>
      <c r="I6225">
        <v>137.037003</v>
      </c>
    </row>
    <row r="6226" spans="1:9">
      <c r="A6226">
        <v>6224</v>
      </c>
      <c r="B6226">
        <v>204.151993</v>
      </c>
      <c r="C6226">
        <v>149.205994</v>
      </c>
      <c r="H6226">
        <v>107.893997</v>
      </c>
      <c r="I6226">
        <v>137.037003</v>
      </c>
    </row>
    <row r="6227" spans="1:9">
      <c r="A6227">
        <v>6225</v>
      </c>
      <c r="B6227">
        <v>204.151993</v>
      </c>
      <c r="C6227">
        <v>149.205994</v>
      </c>
      <c r="H6227">
        <v>107.893997</v>
      </c>
      <c r="I6227">
        <v>137.037003</v>
      </c>
    </row>
    <row r="6228" spans="1:9">
      <c r="A6228">
        <v>6226</v>
      </c>
      <c r="B6228">
        <v>204.151993</v>
      </c>
      <c r="C6228">
        <v>149.205994</v>
      </c>
      <c r="H6228">
        <v>107.893997</v>
      </c>
      <c r="I6228">
        <v>137.037003</v>
      </c>
    </row>
    <row r="6229" spans="1:9">
      <c r="A6229">
        <v>6227</v>
      </c>
      <c r="B6229">
        <v>204.151993</v>
      </c>
      <c r="C6229">
        <v>149.205994</v>
      </c>
      <c r="H6229">
        <v>107.893997</v>
      </c>
      <c r="I6229">
        <v>137.037003</v>
      </c>
    </row>
    <row r="6230" spans="1:9">
      <c r="A6230">
        <v>6228</v>
      </c>
      <c r="B6230">
        <v>204.151993</v>
      </c>
      <c r="C6230">
        <v>149.205994</v>
      </c>
      <c r="H6230">
        <v>107.893997</v>
      </c>
      <c r="I6230">
        <v>137.037003</v>
      </c>
    </row>
    <row r="6231" spans="1:9">
      <c r="A6231">
        <v>6229</v>
      </c>
      <c r="B6231">
        <v>204.151993</v>
      </c>
      <c r="C6231">
        <v>149.205994</v>
      </c>
      <c r="H6231">
        <v>107.893997</v>
      </c>
      <c r="I6231">
        <v>137.037003</v>
      </c>
    </row>
    <row r="6232" spans="1:9">
      <c r="A6232">
        <v>6230</v>
      </c>
      <c r="B6232">
        <v>204.151993</v>
      </c>
      <c r="C6232">
        <v>149.205994</v>
      </c>
      <c r="D6232">
        <v>283.48599200000001</v>
      </c>
      <c r="E6232">
        <v>130.68800400000001</v>
      </c>
      <c r="F6232">
        <v>205.73899800000001</v>
      </c>
      <c r="G6232">
        <v>166.13800000000001</v>
      </c>
      <c r="H6232">
        <v>107.893997</v>
      </c>
      <c r="I6232">
        <v>137.037003</v>
      </c>
    </row>
    <row r="6233" spans="1:9">
      <c r="A6233">
        <v>6231</v>
      </c>
      <c r="D6233">
        <v>284.01501500000001</v>
      </c>
      <c r="E6233">
        <v>130.68800400000001</v>
      </c>
      <c r="F6233">
        <v>205.73899800000001</v>
      </c>
      <c r="G6233">
        <v>166.13800000000001</v>
      </c>
      <c r="H6233">
        <v>107.893997</v>
      </c>
      <c r="I6233">
        <v>137.037003</v>
      </c>
    </row>
    <row r="6234" spans="1:9">
      <c r="A6234">
        <v>6232</v>
      </c>
      <c r="D6234">
        <v>284.01501500000001</v>
      </c>
      <c r="E6234">
        <v>130.68800400000001</v>
      </c>
      <c r="F6234">
        <v>205.73899800000001</v>
      </c>
      <c r="G6234">
        <v>166.13800000000001</v>
      </c>
      <c r="H6234">
        <v>107.893997</v>
      </c>
      <c r="I6234">
        <v>137.037003</v>
      </c>
    </row>
    <row r="6235" spans="1:9">
      <c r="A6235">
        <v>6233</v>
      </c>
      <c r="D6235">
        <v>284.01501500000001</v>
      </c>
      <c r="E6235">
        <v>130.68800400000001</v>
      </c>
      <c r="F6235">
        <v>205.73899800000001</v>
      </c>
      <c r="G6235">
        <v>166.13800000000001</v>
      </c>
    </row>
    <row r="6236" spans="1:9">
      <c r="A6236">
        <v>6234</v>
      </c>
      <c r="D6236">
        <v>284.01501500000001</v>
      </c>
      <c r="E6236">
        <v>130.68800400000001</v>
      </c>
      <c r="F6236">
        <v>205.73899800000001</v>
      </c>
      <c r="G6236">
        <v>166.13800000000001</v>
      </c>
    </row>
    <row r="6237" spans="1:9">
      <c r="A6237">
        <v>6235</v>
      </c>
      <c r="D6237">
        <v>284.01501500000001</v>
      </c>
      <c r="E6237">
        <v>130.68800400000001</v>
      </c>
      <c r="F6237">
        <v>205.73899800000001</v>
      </c>
      <c r="G6237">
        <v>166.13800000000001</v>
      </c>
    </row>
    <row r="6238" spans="1:9">
      <c r="A6238">
        <v>6236</v>
      </c>
      <c r="D6238">
        <v>284.01501500000001</v>
      </c>
      <c r="E6238">
        <v>130.68800400000001</v>
      </c>
      <c r="F6238">
        <v>205.73899800000001</v>
      </c>
      <c r="G6238">
        <v>166.13800000000001</v>
      </c>
    </row>
    <row r="6239" spans="1:9">
      <c r="A6239">
        <v>6237</v>
      </c>
      <c r="D6239">
        <v>284.01501500000001</v>
      </c>
      <c r="E6239">
        <v>130.68800400000001</v>
      </c>
      <c r="F6239">
        <v>205.73899800000001</v>
      </c>
      <c r="G6239">
        <v>166.13800000000001</v>
      </c>
    </row>
    <row r="6240" spans="1:9">
      <c r="A6240">
        <v>6238</v>
      </c>
      <c r="D6240">
        <v>284.01501500000001</v>
      </c>
      <c r="E6240">
        <v>130.68800400000001</v>
      </c>
      <c r="F6240">
        <v>205.73899800000001</v>
      </c>
      <c r="G6240">
        <v>166.13800000000001</v>
      </c>
    </row>
    <row r="6241" spans="1:11">
      <c r="A6241">
        <v>6239</v>
      </c>
      <c r="D6241">
        <v>284.01501500000001</v>
      </c>
      <c r="E6241">
        <v>130.68800400000001</v>
      </c>
      <c r="F6241">
        <v>205.21000699999999</v>
      </c>
      <c r="G6241">
        <v>166.13800000000001</v>
      </c>
    </row>
    <row r="6242" spans="1:11">
      <c r="A6242">
        <v>6240</v>
      </c>
      <c r="D6242">
        <v>284.01501500000001</v>
      </c>
      <c r="E6242">
        <v>130.68800400000001</v>
      </c>
      <c r="F6242">
        <v>205.21000699999999</v>
      </c>
      <c r="G6242">
        <v>166.13800000000001</v>
      </c>
    </row>
    <row r="6243" spans="1:11">
      <c r="A6243">
        <v>6241</v>
      </c>
      <c r="F6243">
        <v>205.21000699999999</v>
      </c>
      <c r="G6243">
        <v>166.13800000000001</v>
      </c>
    </row>
    <row r="6244" spans="1:11">
      <c r="A6244">
        <v>6242</v>
      </c>
      <c r="F6244">
        <v>205.21000699999999</v>
      </c>
      <c r="G6244">
        <v>166.13800000000001</v>
      </c>
    </row>
    <row r="6245" spans="1:11">
      <c r="A6245">
        <v>6243</v>
      </c>
      <c r="F6245">
        <v>205.21000699999999</v>
      </c>
      <c r="G6245">
        <v>166.13800000000001</v>
      </c>
    </row>
    <row r="6246" spans="1:11">
      <c r="A6246">
        <v>6244</v>
      </c>
      <c r="J6246">
        <v>536.82598900000005</v>
      </c>
      <c r="K6246">
        <v>275.13198899999998</v>
      </c>
    </row>
    <row r="6247" spans="1:11">
      <c r="A6247">
        <v>6245</v>
      </c>
    </row>
    <row r="6248" spans="1:11">
      <c r="A6248">
        <v>6246</v>
      </c>
    </row>
    <row r="6249" spans="1:11">
      <c r="A6249">
        <v>6247</v>
      </c>
    </row>
    <row r="6250" spans="1:11">
      <c r="A6250">
        <v>6248</v>
      </c>
    </row>
    <row r="6251" spans="1:11">
      <c r="A6251">
        <v>6249</v>
      </c>
    </row>
    <row r="6252" spans="1:11">
      <c r="A6252">
        <v>6250</v>
      </c>
    </row>
    <row r="6253" spans="1:11">
      <c r="A6253">
        <v>6251</v>
      </c>
    </row>
    <row r="6254" spans="1:11">
      <c r="A6254">
        <v>6252</v>
      </c>
    </row>
    <row r="6255" spans="1:11">
      <c r="A6255">
        <v>6253</v>
      </c>
    </row>
    <row r="6256" spans="1:11">
      <c r="A6256">
        <v>6254</v>
      </c>
    </row>
    <row r="6257" spans="1:1">
      <c r="A6257">
        <v>6255</v>
      </c>
    </row>
    <row r="6258" spans="1:1">
      <c r="A6258">
        <v>6256</v>
      </c>
    </row>
    <row r="6259" spans="1:1">
      <c r="A6259">
        <v>6257</v>
      </c>
    </row>
    <row r="6260" spans="1:1">
      <c r="A6260">
        <v>6258</v>
      </c>
    </row>
    <row r="6261" spans="1:1">
      <c r="A6261">
        <v>6259</v>
      </c>
    </row>
    <row r="6262" spans="1:1">
      <c r="A6262">
        <v>6260</v>
      </c>
    </row>
    <row r="6263" spans="1:1">
      <c r="A6263">
        <v>6261</v>
      </c>
    </row>
    <row r="6264" spans="1:1">
      <c r="A6264">
        <v>6262</v>
      </c>
    </row>
    <row r="6265" spans="1:1">
      <c r="A6265">
        <v>6263</v>
      </c>
    </row>
    <row r="6266" spans="1:1">
      <c r="A6266">
        <v>6264</v>
      </c>
    </row>
    <row r="6267" spans="1:1">
      <c r="A6267">
        <v>6265</v>
      </c>
    </row>
    <row r="6268" spans="1:1">
      <c r="A6268">
        <v>6266</v>
      </c>
    </row>
    <row r="6269" spans="1:1">
      <c r="A6269">
        <v>6267</v>
      </c>
    </row>
    <row r="6270" spans="1:1">
      <c r="A6270">
        <v>6268</v>
      </c>
    </row>
    <row r="6271" spans="1:1">
      <c r="A6271">
        <v>6269</v>
      </c>
    </row>
    <row r="6272" spans="1:1">
      <c r="A6272">
        <v>6270</v>
      </c>
    </row>
    <row r="6273" spans="1:1">
      <c r="A6273">
        <v>6271</v>
      </c>
    </row>
    <row r="6274" spans="1:1">
      <c r="A6274">
        <v>6272</v>
      </c>
    </row>
    <row r="6275" spans="1:1">
      <c r="A6275">
        <v>6273</v>
      </c>
    </row>
    <row r="6276" spans="1:1">
      <c r="A6276">
        <v>6274</v>
      </c>
    </row>
    <row r="6277" spans="1:1">
      <c r="A6277">
        <v>6275</v>
      </c>
    </row>
    <row r="6278" spans="1:1">
      <c r="A6278">
        <v>6276</v>
      </c>
    </row>
    <row r="6279" spans="1:1">
      <c r="A6279">
        <v>6277</v>
      </c>
    </row>
    <row r="6280" spans="1:1">
      <c r="A6280">
        <v>6278</v>
      </c>
    </row>
    <row r="6281" spans="1:1">
      <c r="A6281">
        <v>6279</v>
      </c>
    </row>
    <row r="6282" spans="1:1">
      <c r="A6282">
        <v>6280</v>
      </c>
    </row>
    <row r="6283" spans="1:1">
      <c r="A6283">
        <v>6281</v>
      </c>
    </row>
    <row r="6284" spans="1:1">
      <c r="A6284">
        <v>6282</v>
      </c>
    </row>
    <row r="6285" spans="1:1">
      <c r="A6285">
        <v>6283</v>
      </c>
    </row>
    <row r="6286" spans="1:1">
      <c r="A6286">
        <v>6284</v>
      </c>
    </row>
    <row r="6287" spans="1:1">
      <c r="A6287">
        <v>6285</v>
      </c>
    </row>
    <row r="6288" spans="1:1">
      <c r="A6288">
        <v>6286</v>
      </c>
    </row>
    <row r="6289" spans="1:1">
      <c r="A6289">
        <v>6287</v>
      </c>
    </row>
    <row r="6290" spans="1:1">
      <c r="A6290">
        <v>6288</v>
      </c>
    </row>
    <row r="6291" spans="1:1">
      <c r="A6291">
        <v>6289</v>
      </c>
    </row>
    <row r="6292" spans="1:1">
      <c r="A6292">
        <v>6290</v>
      </c>
    </row>
    <row r="6293" spans="1:1">
      <c r="A6293">
        <v>6291</v>
      </c>
    </row>
    <row r="6294" spans="1:1">
      <c r="A6294">
        <v>6292</v>
      </c>
    </row>
    <row r="6295" spans="1:1">
      <c r="A6295">
        <v>6293</v>
      </c>
    </row>
    <row r="6296" spans="1:1">
      <c r="A6296">
        <v>6294</v>
      </c>
    </row>
    <row r="6297" spans="1:1">
      <c r="A6297">
        <v>6295</v>
      </c>
    </row>
    <row r="6298" spans="1:1">
      <c r="A6298">
        <v>6296</v>
      </c>
    </row>
    <row r="6299" spans="1:1">
      <c r="A6299">
        <v>6297</v>
      </c>
    </row>
    <row r="6300" spans="1:1">
      <c r="A6300">
        <v>6298</v>
      </c>
    </row>
    <row r="6301" spans="1:1">
      <c r="A6301">
        <v>6299</v>
      </c>
    </row>
    <row r="6302" spans="1:1">
      <c r="A6302">
        <v>6300</v>
      </c>
    </row>
    <row r="6303" spans="1:1">
      <c r="A6303">
        <v>6301</v>
      </c>
    </row>
    <row r="6304" spans="1:1">
      <c r="A6304">
        <v>6302</v>
      </c>
    </row>
    <row r="6305" spans="1:1">
      <c r="A6305">
        <v>6303</v>
      </c>
    </row>
    <row r="6306" spans="1:1">
      <c r="A6306">
        <v>6304</v>
      </c>
    </row>
    <row r="6307" spans="1:1">
      <c r="A6307">
        <v>6305</v>
      </c>
    </row>
    <row r="6308" spans="1:1">
      <c r="A6308">
        <v>6306</v>
      </c>
    </row>
    <row r="6309" spans="1:1">
      <c r="A6309">
        <v>6307</v>
      </c>
    </row>
    <row r="6310" spans="1:1">
      <c r="A6310">
        <v>6308</v>
      </c>
    </row>
    <row r="6311" spans="1:1">
      <c r="A6311">
        <v>6309</v>
      </c>
    </row>
    <row r="6312" spans="1:1">
      <c r="A6312">
        <v>6310</v>
      </c>
    </row>
    <row r="6313" spans="1:1">
      <c r="A6313">
        <v>6311</v>
      </c>
    </row>
    <row r="6314" spans="1:1">
      <c r="A6314">
        <v>6312</v>
      </c>
    </row>
    <row r="6315" spans="1:1">
      <c r="A6315">
        <v>6313</v>
      </c>
    </row>
    <row r="6316" spans="1:1">
      <c r="A6316">
        <v>6314</v>
      </c>
    </row>
    <row r="6317" spans="1:1">
      <c r="A6317">
        <v>6315</v>
      </c>
    </row>
    <row r="6318" spans="1:1">
      <c r="A6318">
        <v>6316</v>
      </c>
    </row>
    <row r="6319" spans="1:1">
      <c r="A6319">
        <v>6317</v>
      </c>
    </row>
    <row r="6320" spans="1:1">
      <c r="A6320">
        <v>6318</v>
      </c>
    </row>
    <row r="6321" spans="1:1">
      <c r="A6321">
        <v>6319</v>
      </c>
    </row>
    <row r="6322" spans="1:1">
      <c r="A6322">
        <v>6320</v>
      </c>
    </row>
    <row r="6323" spans="1:1">
      <c r="A6323">
        <v>6321</v>
      </c>
    </row>
    <row r="6324" spans="1:1">
      <c r="A6324">
        <v>6322</v>
      </c>
    </row>
    <row r="6325" spans="1:1">
      <c r="A6325">
        <v>6323</v>
      </c>
    </row>
    <row r="6326" spans="1:1">
      <c r="A6326">
        <v>6324</v>
      </c>
    </row>
    <row r="6327" spans="1:1">
      <c r="A6327">
        <v>6325</v>
      </c>
    </row>
    <row r="6328" spans="1:1">
      <c r="A6328">
        <v>6326</v>
      </c>
    </row>
    <row r="6329" spans="1:1">
      <c r="A6329">
        <v>6327</v>
      </c>
    </row>
    <row r="6330" spans="1:1">
      <c r="A6330">
        <v>6328</v>
      </c>
    </row>
    <row r="6331" spans="1:1">
      <c r="A6331">
        <v>6329</v>
      </c>
    </row>
    <row r="6332" spans="1:1">
      <c r="A6332">
        <v>6330</v>
      </c>
    </row>
    <row r="6333" spans="1:1">
      <c r="A6333">
        <v>6331</v>
      </c>
    </row>
    <row r="6334" spans="1:1">
      <c r="A6334">
        <v>6332</v>
      </c>
    </row>
    <row r="6335" spans="1:1">
      <c r="A6335">
        <v>6333</v>
      </c>
    </row>
    <row r="6336" spans="1:1">
      <c r="A6336">
        <v>6334</v>
      </c>
    </row>
    <row r="6337" spans="1:1">
      <c r="A6337">
        <v>6335</v>
      </c>
    </row>
    <row r="6338" spans="1:1">
      <c r="A6338">
        <v>6336</v>
      </c>
    </row>
    <row r="6339" spans="1:1">
      <c r="A6339">
        <v>6337</v>
      </c>
    </row>
    <row r="6340" spans="1:1">
      <c r="A6340">
        <v>6338</v>
      </c>
    </row>
    <row r="6341" spans="1:1">
      <c r="A6341">
        <v>6339</v>
      </c>
    </row>
    <row r="6342" spans="1:1">
      <c r="A6342">
        <v>6340</v>
      </c>
    </row>
    <row r="6343" spans="1:1">
      <c r="A6343">
        <v>6341</v>
      </c>
    </row>
    <row r="6344" spans="1:1">
      <c r="A6344">
        <v>6342</v>
      </c>
    </row>
    <row r="6345" spans="1:1">
      <c r="A6345">
        <v>6343</v>
      </c>
    </row>
    <row r="6346" spans="1:1">
      <c r="A6346">
        <v>6344</v>
      </c>
    </row>
    <row r="6347" spans="1:1">
      <c r="A6347">
        <v>6345</v>
      </c>
    </row>
    <row r="6348" spans="1:1">
      <c r="A6348">
        <v>6346</v>
      </c>
    </row>
    <row r="6349" spans="1:1">
      <c r="A6349">
        <v>6347</v>
      </c>
    </row>
    <row r="6350" spans="1:1">
      <c r="A6350">
        <v>6348</v>
      </c>
    </row>
    <row r="6351" spans="1:1">
      <c r="A6351">
        <v>6349</v>
      </c>
    </row>
    <row r="6352" spans="1:1">
      <c r="A6352">
        <v>6350</v>
      </c>
    </row>
    <row r="6353" spans="1:1">
      <c r="A6353">
        <v>6351</v>
      </c>
    </row>
    <row r="6354" spans="1:1">
      <c r="A6354">
        <v>6352</v>
      </c>
    </row>
    <row r="6355" spans="1:1">
      <c r="A6355">
        <v>6353</v>
      </c>
    </row>
    <row r="6356" spans="1:1">
      <c r="A6356">
        <v>6354</v>
      </c>
    </row>
    <row r="6357" spans="1:1">
      <c r="A6357">
        <v>6355</v>
      </c>
    </row>
    <row r="6358" spans="1:1">
      <c r="A6358">
        <v>6356</v>
      </c>
    </row>
    <row r="6359" spans="1:1">
      <c r="A6359">
        <v>6357</v>
      </c>
    </row>
    <row r="6360" spans="1:1">
      <c r="A6360">
        <v>6358</v>
      </c>
    </row>
    <row r="6361" spans="1:1">
      <c r="A6361">
        <v>6359</v>
      </c>
    </row>
    <row r="6362" spans="1:1">
      <c r="A6362">
        <v>6360</v>
      </c>
    </row>
    <row r="6363" spans="1:1">
      <c r="A6363">
        <v>6361</v>
      </c>
    </row>
    <row r="6364" spans="1:1">
      <c r="A6364">
        <v>6362</v>
      </c>
    </row>
    <row r="6365" spans="1:1">
      <c r="A6365">
        <v>6363</v>
      </c>
    </row>
    <row r="6366" spans="1:1">
      <c r="A6366">
        <v>6364</v>
      </c>
    </row>
    <row r="6367" spans="1:1">
      <c r="A6367">
        <v>6365</v>
      </c>
    </row>
    <row r="6368" spans="1:1">
      <c r="A6368">
        <v>6366</v>
      </c>
    </row>
    <row r="6369" spans="1:1">
      <c r="A6369">
        <v>6367</v>
      </c>
    </row>
    <row r="6370" spans="1:1">
      <c r="A6370">
        <v>6368</v>
      </c>
    </row>
    <row r="6371" spans="1:1">
      <c r="A6371">
        <v>6369</v>
      </c>
    </row>
    <row r="6372" spans="1:1">
      <c r="A6372">
        <v>6370</v>
      </c>
    </row>
    <row r="6373" spans="1:1">
      <c r="A6373">
        <v>6371</v>
      </c>
    </row>
    <row r="6374" spans="1:1">
      <c r="A6374">
        <v>6372</v>
      </c>
    </row>
    <row r="6375" spans="1:1">
      <c r="A6375">
        <v>6373</v>
      </c>
    </row>
    <row r="6376" spans="1:1">
      <c r="A6376">
        <v>6374</v>
      </c>
    </row>
    <row r="6377" spans="1:1">
      <c r="A6377">
        <v>6375</v>
      </c>
    </row>
    <row r="6378" spans="1:1">
      <c r="A6378">
        <v>6376</v>
      </c>
    </row>
    <row r="6379" spans="1:1">
      <c r="A6379">
        <v>6377</v>
      </c>
    </row>
    <row r="6380" spans="1:1">
      <c r="A6380">
        <v>6378</v>
      </c>
    </row>
    <row r="6381" spans="1:1">
      <c r="A6381">
        <v>6379</v>
      </c>
    </row>
    <row r="6382" spans="1:1">
      <c r="A6382">
        <v>6380</v>
      </c>
    </row>
    <row r="6383" spans="1:1">
      <c r="A6383">
        <v>6381</v>
      </c>
    </row>
    <row r="6384" spans="1:1">
      <c r="A6384">
        <v>6382</v>
      </c>
    </row>
    <row r="6385" spans="1:1">
      <c r="A6385">
        <v>6383</v>
      </c>
    </row>
    <row r="6386" spans="1:1">
      <c r="A6386">
        <v>6384</v>
      </c>
    </row>
    <row r="6387" spans="1:1">
      <c r="A6387">
        <v>6385</v>
      </c>
    </row>
    <row r="6388" spans="1:1">
      <c r="A6388">
        <v>6386</v>
      </c>
    </row>
    <row r="6389" spans="1:1">
      <c r="A6389">
        <v>6387</v>
      </c>
    </row>
    <row r="6390" spans="1:1">
      <c r="A6390">
        <v>6388</v>
      </c>
    </row>
    <row r="6391" spans="1:1">
      <c r="A6391">
        <v>6389</v>
      </c>
    </row>
    <row r="6392" spans="1:1">
      <c r="A6392">
        <v>6390</v>
      </c>
    </row>
    <row r="6393" spans="1:1">
      <c r="A6393">
        <v>6391</v>
      </c>
    </row>
    <row r="6394" spans="1:1">
      <c r="A6394">
        <v>6392</v>
      </c>
    </row>
    <row r="6395" spans="1:1">
      <c r="A6395">
        <v>6393</v>
      </c>
    </row>
    <row r="6396" spans="1:1">
      <c r="A6396">
        <v>6394</v>
      </c>
    </row>
    <row r="6397" spans="1:1">
      <c r="A6397">
        <v>6395</v>
      </c>
    </row>
    <row r="6398" spans="1:1">
      <c r="A6398">
        <v>6396</v>
      </c>
    </row>
    <row r="6399" spans="1:1">
      <c r="A6399">
        <v>6397</v>
      </c>
    </row>
    <row r="6400" spans="1:1">
      <c r="A6400">
        <v>6398</v>
      </c>
    </row>
    <row r="6401" spans="1:1">
      <c r="A6401">
        <v>6399</v>
      </c>
    </row>
    <row r="6402" spans="1:1">
      <c r="A6402">
        <v>6400</v>
      </c>
    </row>
    <row r="6403" spans="1:1">
      <c r="A6403">
        <v>6401</v>
      </c>
    </row>
    <row r="6404" spans="1:1">
      <c r="A6404">
        <v>6402</v>
      </c>
    </row>
    <row r="6405" spans="1:1">
      <c r="A6405">
        <v>6403</v>
      </c>
    </row>
    <row r="6406" spans="1:1">
      <c r="A6406">
        <v>6404</v>
      </c>
    </row>
    <row r="6407" spans="1:1">
      <c r="A6407">
        <v>6405</v>
      </c>
    </row>
    <row r="6408" spans="1:1">
      <c r="A6408">
        <v>6406</v>
      </c>
    </row>
    <row r="6409" spans="1:1">
      <c r="A6409">
        <v>6407</v>
      </c>
    </row>
    <row r="6410" spans="1:1">
      <c r="A6410">
        <v>6408</v>
      </c>
    </row>
    <row r="6411" spans="1:1">
      <c r="A6411">
        <v>6409</v>
      </c>
    </row>
    <row r="6412" spans="1:1">
      <c r="A6412">
        <v>6410</v>
      </c>
    </row>
    <row r="6413" spans="1:1">
      <c r="A6413">
        <v>6411</v>
      </c>
    </row>
    <row r="6414" spans="1:1">
      <c r="A6414">
        <v>6412</v>
      </c>
    </row>
    <row r="6415" spans="1:1">
      <c r="A6415">
        <v>6413</v>
      </c>
    </row>
    <row r="6416" spans="1:1">
      <c r="A6416">
        <v>6414</v>
      </c>
    </row>
    <row r="6417" spans="1:1">
      <c r="A6417">
        <v>6415</v>
      </c>
    </row>
    <row r="6418" spans="1:1">
      <c r="A6418">
        <v>6416</v>
      </c>
    </row>
    <row r="6419" spans="1:1">
      <c r="A6419">
        <v>6417</v>
      </c>
    </row>
    <row r="6420" spans="1:1">
      <c r="A6420">
        <v>6418</v>
      </c>
    </row>
    <row r="6421" spans="1:1">
      <c r="A6421">
        <v>6419</v>
      </c>
    </row>
    <row r="6422" spans="1:1">
      <c r="A6422">
        <v>6420</v>
      </c>
    </row>
    <row r="6423" spans="1:1">
      <c r="A6423">
        <v>6421</v>
      </c>
    </row>
    <row r="6424" spans="1:1">
      <c r="A6424">
        <v>6422</v>
      </c>
    </row>
    <row r="6425" spans="1:1">
      <c r="A6425">
        <v>6423</v>
      </c>
    </row>
    <row r="6426" spans="1:1">
      <c r="A6426">
        <v>6424</v>
      </c>
    </row>
    <row r="6427" spans="1:1">
      <c r="A6427">
        <v>6425</v>
      </c>
    </row>
    <row r="6428" spans="1:1">
      <c r="A6428">
        <v>6426</v>
      </c>
    </row>
    <row r="6429" spans="1:1">
      <c r="A6429">
        <v>6427</v>
      </c>
    </row>
    <row r="6430" spans="1:1">
      <c r="A6430">
        <v>6428</v>
      </c>
    </row>
    <row r="6431" spans="1:1">
      <c r="A6431">
        <v>6429</v>
      </c>
    </row>
    <row r="6432" spans="1:1">
      <c r="A6432">
        <v>6430</v>
      </c>
    </row>
    <row r="6433" spans="1:1">
      <c r="A6433">
        <v>6431</v>
      </c>
    </row>
    <row r="6434" spans="1:1">
      <c r="A6434">
        <v>6432</v>
      </c>
    </row>
    <row r="6435" spans="1:1">
      <c r="A6435">
        <v>6433</v>
      </c>
    </row>
    <row r="6436" spans="1:1">
      <c r="A6436">
        <v>6434</v>
      </c>
    </row>
    <row r="6437" spans="1:1">
      <c r="A6437">
        <v>6435</v>
      </c>
    </row>
    <row r="6438" spans="1:1">
      <c r="A6438">
        <v>6436</v>
      </c>
    </row>
    <row r="6439" spans="1:1">
      <c r="A6439">
        <v>6437</v>
      </c>
    </row>
    <row r="6440" spans="1:1">
      <c r="A6440">
        <v>6438</v>
      </c>
    </row>
    <row r="6441" spans="1:1">
      <c r="A6441">
        <v>6439</v>
      </c>
    </row>
    <row r="6442" spans="1:1">
      <c r="A6442">
        <v>6440</v>
      </c>
    </row>
    <row r="6443" spans="1:1">
      <c r="A6443">
        <v>6441</v>
      </c>
    </row>
    <row r="6444" spans="1:1">
      <c r="A6444">
        <v>6442</v>
      </c>
    </row>
    <row r="6445" spans="1:1">
      <c r="A6445">
        <v>6443</v>
      </c>
    </row>
    <row r="6446" spans="1:1">
      <c r="A6446">
        <v>6444</v>
      </c>
    </row>
    <row r="6447" spans="1:1">
      <c r="A6447">
        <v>6445</v>
      </c>
    </row>
    <row r="6448" spans="1:1">
      <c r="A6448">
        <v>6446</v>
      </c>
    </row>
    <row r="6449" spans="1:1">
      <c r="A6449">
        <v>6447</v>
      </c>
    </row>
    <row r="6450" spans="1:1">
      <c r="A6450">
        <v>6448</v>
      </c>
    </row>
    <row r="6451" spans="1:1">
      <c r="A6451">
        <v>6449</v>
      </c>
    </row>
    <row r="6452" spans="1:1">
      <c r="A6452">
        <v>6450</v>
      </c>
    </row>
    <row r="6453" spans="1:1">
      <c r="A6453">
        <v>6451</v>
      </c>
    </row>
    <row r="6454" spans="1:1">
      <c r="A6454">
        <v>6452</v>
      </c>
    </row>
    <row r="6455" spans="1:1">
      <c r="A6455">
        <v>6453</v>
      </c>
    </row>
    <row r="6456" spans="1:1">
      <c r="A6456">
        <v>6454</v>
      </c>
    </row>
    <row r="6457" spans="1:1">
      <c r="A6457">
        <v>6455</v>
      </c>
    </row>
    <row r="6458" spans="1:1">
      <c r="A6458">
        <v>6456</v>
      </c>
    </row>
    <row r="6459" spans="1:1">
      <c r="A6459">
        <v>6457</v>
      </c>
    </row>
    <row r="6460" spans="1:1">
      <c r="A6460">
        <v>6458</v>
      </c>
    </row>
    <row r="6461" spans="1:1">
      <c r="A6461">
        <v>6459</v>
      </c>
    </row>
    <row r="6462" spans="1:1">
      <c r="A6462">
        <v>6460</v>
      </c>
    </row>
    <row r="6463" spans="1:1">
      <c r="A6463">
        <v>6461</v>
      </c>
    </row>
    <row r="6464" spans="1:1">
      <c r="A6464">
        <v>6462</v>
      </c>
    </row>
    <row r="6465" spans="1:1">
      <c r="A6465">
        <v>6463</v>
      </c>
    </row>
    <row r="6466" spans="1:1">
      <c r="A6466">
        <v>6464</v>
      </c>
    </row>
    <row r="6467" spans="1:1">
      <c r="A6467">
        <v>6465</v>
      </c>
    </row>
    <row r="6468" spans="1:1">
      <c r="A6468">
        <v>6466</v>
      </c>
    </row>
    <row r="6469" spans="1:1">
      <c r="A6469">
        <v>6467</v>
      </c>
    </row>
    <row r="6470" spans="1:1">
      <c r="A6470">
        <v>6468</v>
      </c>
    </row>
    <row r="6471" spans="1:1">
      <c r="A6471">
        <v>6469</v>
      </c>
    </row>
    <row r="6472" spans="1:1">
      <c r="A6472">
        <v>6470</v>
      </c>
    </row>
    <row r="6473" spans="1:1">
      <c r="A6473">
        <v>6471</v>
      </c>
    </row>
    <row r="6474" spans="1:1">
      <c r="A6474">
        <v>6472</v>
      </c>
    </row>
    <row r="6475" spans="1:1">
      <c r="A6475">
        <v>6473</v>
      </c>
    </row>
    <row r="6476" spans="1:1">
      <c r="A6476">
        <v>6474</v>
      </c>
    </row>
    <row r="6477" spans="1:1">
      <c r="A6477">
        <v>6475</v>
      </c>
    </row>
    <row r="6478" spans="1:1">
      <c r="A6478">
        <v>6476</v>
      </c>
    </row>
    <row r="6479" spans="1:1">
      <c r="A6479">
        <v>6477</v>
      </c>
    </row>
    <row r="6480" spans="1:1">
      <c r="A6480">
        <v>6478</v>
      </c>
    </row>
    <row r="6481" spans="1:1">
      <c r="A6481">
        <v>6479</v>
      </c>
    </row>
    <row r="6482" spans="1:1">
      <c r="A6482">
        <v>6480</v>
      </c>
    </row>
    <row r="6483" spans="1:1">
      <c r="A6483">
        <v>6481</v>
      </c>
    </row>
    <row r="6484" spans="1:1">
      <c r="A6484">
        <v>6482</v>
      </c>
    </row>
    <row r="6485" spans="1:1">
      <c r="A6485">
        <v>6483</v>
      </c>
    </row>
    <row r="6486" spans="1:1">
      <c r="A6486">
        <v>6484</v>
      </c>
    </row>
    <row r="6487" spans="1:1">
      <c r="A6487">
        <v>6485</v>
      </c>
    </row>
    <row r="6488" spans="1:1">
      <c r="A6488">
        <v>6486</v>
      </c>
    </row>
    <row r="6489" spans="1:1">
      <c r="A6489">
        <v>6487</v>
      </c>
    </row>
    <row r="6490" spans="1:1">
      <c r="A6490">
        <v>6488</v>
      </c>
    </row>
    <row r="6491" spans="1:1">
      <c r="A6491">
        <v>6489</v>
      </c>
    </row>
    <row r="6492" spans="1:1">
      <c r="A6492">
        <v>6490</v>
      </c>
    </row>
    <row r="6493" spans="1:1">
      <c r="A6493">
        <v>6491</v>
      </c>
    </row>
    <row r="6494" spans="1:1">
      <c r="A6494">
        <v>6492</v>
      </c>
    </row>
    <row r="6495" spans="1:1">
      <c r="A6495">
        <v>6493</v>
      </c>
    </row>
    <row r="6496" spans="1:1">
      <c r="A6496">
        <v>6494</v>
      </c>
    </row>
    <row r="6497" spans="1:1">
      <c r="A6497">
        <v>6495</v>
      </c>
    </row>
    <row r="6498" spans="1:1">
      <c r="A6498">
        <v>6496</v>
      </c>
    </row>
    <row r="6499" spans="1:1">
      <c r="A6499">
        <v>6497</v>
      </c>
    </row>
    <row r="6500" spans="1:1">
      <c r="A6500">
        <v>6498</v>
      </c>
    </row>
    <row r="6501" spans="1:1">
      <c r="A6501">
        <v>6499</v>
      </c>
    </row>
    <row r="6502" spans="1:1">
      <c r="A6502">
        <v>6500</v>
      </c>
    </row>
    <row r="6503" spans="1:1">
      <c r="A6503">
        <v>6501</v>
      </c>
    </row>
    <row r="6504" spans="1:1">
      <c r="A6504">
        <v>6502</v>
      </c>
    </row>
    <row r="6505" spans="1:1">
      <c r="A6505">
        <v>6503</v>
      </c>
    </row>
    <row r="6506" spans="1:1">
      <c r="A6506">
        <v>6504</v>
      </c>
    </row>
    <row r="6507" spans="1:1">
      <c r="A6507">
        <v>6505</v>
      </c>
    </row>
    <row r="6508" spans="1:1">
      <c r="A6508">
        <v>6506</v>
      </c>
    </row>
    <row r="6509" spans="1:1">
      <c r="A6509">
        <v>6507</v>
      </c>
    </row>
    <row r="6510" spans="1:1">
      <c r="A6510">
        <v>6508</v>
      </c>
    </row>
    <row r="6511" spans="1:1">
      <c r="A6511">
        <v>6509</v>
      </c>
    </row>
    <row r="6512" spans="1:1">
      <c r="A6512">
        <v>6510</v>
      </c>
    </row>
    <row r="6513" spans="1:1">
      <c r="A6513">
        <v>6511</v>
      </c>
    </row>
    <row r="6514" spans="1:1">
      <c r="A6514">
        <v>6512</v>
      </c>
    </row>
    <row r="6515" spans="1:1">
      <c r="A6515">
        <v>6513</v>
      </c>
    </row>
    <row r="6516" spans="1:1">
      <c r="A6516">
        <v>6514</v>
      </c>
    </row>
    <row r="6517" spans="1:1">
      <c r="A6517">
        <v>6515</v>
      </c>
    </row>
    <row r="6518" spans="1:1">
      <c r="A6518">
        <v>6516</v>
      </c>
    </row>
    <row r="6519" spans="1:1">
      <c r="A6519">
        <v>6517</v>
      </c>
    </row>
    <row r="6520" spans="1:1">
      <c r="A6520">
        <v>6518</v>
      </c>
    </row>
    <row r="6521" spans="1:1">
      <c r="A6521">
        <v>6519</v>
      </c>
    </row>
    <row r="6522" spans="1:1">
      <c r="A6522">
        <v>6520</v>
      </c>
    </row>
    <row r="6523" spans="1:1">
      <c r="A6523">
        <v>6521</v>
      </c>
    </row>
    <row r="6524" spans="1:1">
      <c r="A6524">
        <v>6522</v>
      </c>
    </row>
    <row r="6525" spans="1:1">
      <c r="A6525">
        <v>6523</v>
      </c>
    </row>
    <row r="6526" spans="1:1">
      <c r="A6526">
        <v>6524</v>
      </c>
    </row>
    <row r="6527" spans="1:1">
      <c r="A6527">
        <v>6525</v>
      </c>
    </row>
    <row r="6528" spans="1:1">
      <c r="A6528">
        <v>6526</v>
      </c>
    </row>
    <row r="6529" spans="1:1">
      <c r="A6529">
        <v>6527</v>
      </c>
    </row>
    <row r="6530" spans="1:1">
      <c r="A6530">
        <v>6528</v>
      </c>
    </row>
    <row r="6531" spans="1:1">
      <c r="A6531">
        <v>6529</v>
      </c>
    </row>
    <row r="6532" spans="1:1">
      <c r="A6532">
        <v>6530</v>
      </c>
    </row>
    <row r="6533" spans="1:1">
      <c r="A6533">
        <v>6531</v>
      </c>
    </row>
    <row r="6534" spans="1:1">
      <c r="A6534">
        <v>6532</v>
      </c>
    </row>
    <row r="6535" spans="1:1">
      <c r="A6535">
        <v>6533</v>
      </c>
    </row>
    <row r="6536" spans="1:1">
      <c r="A6536">
        <v>6534</v>
      </c>
    </row>
    <row r="6537" spans="1:1">
      <c r="A6537">
        <v>6535</v>
      </c>
    </row>
    <row r="6538" spans="1:1">
      <c r="A6538">
        <v>6536</v>
      </c>
    </row>
    <row r="6539" spans="1:1">
      <c r="A6539">
        <v>6537</v>
      </c>
    </row>
    <row r="6540" spans="1:1">
      <c r="A6540">
        <v>6538</v>
      </c>
    </row>
    <row r="6541" spans="1:1">
      <c r="A6541">
        <v>6539</v>
      </c>
    </row>
    <row r="6542" spans="1:1">
      <c r="A6542">
        <v>6540</v>
      </c>
    </row>
    <row r="6543" spans="1:1">
      <c r="A6543">
        <v>6541</v>
      </c>
    </row>
    <row r="6544" spans="1:1">
      <c r="A6544">
        <v>6542</v>
      </c>
    </row>
    <row r="6545" spans="1:1">
      <c r="A6545">
        <v>6543</v>
      </c>
    </row>
    <row r="6546" spans="1:1">
      <c r="A6546">
        <v>6544</v>
      </c>
    </row>
    <row r="6547" spans="1:1">
      <c r="A6547">
        <v>6545</v>
      </c>
    </row>
    <row r="6548" spans="1:1">
      <c r="A6548">
        <v>6546</v>
      </c>
    </row>
    <row r="6549" spans="1:1">
      <c r="A6549">
        <v>6547</v>
      </c>
    </row>
    <row r="6550" spans="1:1">
      <c r="A6550">
        <v>6548</v>
      </c>
    </row>
    <row r="6551" spans="1:1">
      <c r="A6551">
        <v>6549</v>
      </c>
    </row>
    <row r="6552" spans="1:1">
      <c r="A6552">
        <v>6550</v>
      </c>
    </row>
    <row r="6553" spans="1:1">
      <c r="A6553">
        <v>6551</v>
      </c>
    </row>
    <row r="6554" spans="1:1">
      <c r="A6554">
        <v>6552</v>
      </c>
    </row>
    <row r="6555" spans="1:1">
      <c r="A6555">
        <v>6553</v>
      </c>
    </row>
    <row r="6556" spans="1:1">
      <c r="A6556">
        <v>6554</v>
      </c>
    </row>
    <row r="6557" spans="1:1">
      <c r="A6557">
        <v>6555</v>
      </c>
    </row>
    <row r="6558" spans="1:1">
      <c r="A6558">
        <v>6556</v>
      </c>
    </row>
    <row r="6559" spans="1:1">
      <c r="A6559">
        <v>6557</v>
      </c>
    </row>
    <row r="6560" spans="1:1">
      <c r="A6560">
        <v>6558</v>
      </c>
    </row>
    <row r="6561" spans="1:1">
      <c r="A6561">
        <v>6559</v>
      </c>
    </row>
    <row r="6562" spans="1:1">
      <c r="A6562">
        <v>6560</v>
      </c>
    </row>
    <row r="6563" spans="1:1">
      <c r="A6563">
        <v>6561</v>
      </c>
    </row>
    <row r="6564" spans="1:1">
      <c r="A6564">
        <v>6562</v>
      </c>
    </row>
    <row r="6565" spans="1:1">
      <c r="A6565">
        <v>6563</v>
      </c>
    </row>
    <row r="6566" spans="1:1">
      <c r="A6566">
        <v>6564</v>
      </c>
    </row>
    <row r="6567" spans="1:1">
      <c r="A6567">
        <v>6565</v>
      </c>
    </row>
    <row r="6568" spans="1:1">
      <c r="A6568">
        <v>6566</v>
      </c>
    </row>
    <row r="6569" spans="1:1">
      <c r="A6569">
        <v>6567</v>
      </c>
    </row>
    <row r="6570" spans="1:1">
      <c r="A6570">
        <v>6568</v>
      </c>
    </row>
    <row r="6571" spans="1:1">
      <c r="A6571">
        <v>6569</v>
      </c>
    </row>
    <row r="6572" spans="1:1">
      <c r="A6572">
        <v>6570</v>
      </c>
    </row>
    <row r="6573" spans="1:1">
      <c r="A6573">
        <v>6571</v>
      </c>
    </row>
    <row r="6574" spans="1:1">
      <c r="A6574">
        <v>6572</v>
      </c>
    </row>
    <row r="6575" spans="1:1">
      <c r="A6575">
        <v>6573</v>
      </c>
    </row>
    <row r="6576" spans="1:1">
      <c r="A6576">
        <v>6574</v>
      </c>
    </row>
    <row r="6577" spans="1:1">
      <c r="A6577">
        <v>6575</v>
      </c>
    </row>
    <row r="6578" spans="1:1">
      <c r="A6578">
        <v>6576</v>
      </c>
    </row>
    <row r="6579" spans="1:1">
      <c r="A6579">
        <v>6577</v>
      </c>
    </row>
    <row r="6580" spans="1:1">
      <c r="A6580">
        <v>6578</v>
      </c>
    </row>
    <row r="6581" spans="1:1">
      <c r="A6581">
        <v>6579</v>
      </c>
    </row>
    <row r="6582" spans="1:1">
      <c r="A6582">
        <v>6580</v>
      </c>
    </row>
    <row r="6583" spans="1:1">
      <c r="A6583">
        <v>6581</v>
      </c>
    </row>
    <row r="6584" spans="1:1">
      <c r="A6584">
        <v>6582</v>
      </c>
    </row>
    <row r="6585" spans="1:1">
      <c r="A6585">
        <v>6583</v>
      </c>
    </row>
    <row r="6586" spans="1:1">
      <c r="A6586">
        <v>6584</v>
      </c>
    </row>
    <row r="6587" spans="1:1">
      <c r="A6587">
        <v>6585</v>
      </c>
    </row>
    <row r="6588" spans="1:1">
      <c r="A6588">
        <v>6586</v>
      </c>
    </row>
    <row r="6589" spans="1:1">
      <c r="A6589">
        <v>6587</v>
      </c>
    </row>
    <row r="6590" spans="1:1">
      <c r="A6590">
        <v>6588</v>
      </c>
    </row>
    <row r="6591" spans="1:1">
      <c r="A6591">
        <v>6589</v>
      </c>
    </row>
    <row r="6592" spans="1:1">
      <c r="A6592">
        <v>6590</v>
      </c>
    </row>
    <row r="6593" spans="1:1">
      <c r="A6593">
        <v>6591</v>
      </c>
    </row>
    <row r="6594" spans="1:1">
      <c r="A6594">
        <v>6592</v>
      </c>
    </row>
    <row r="6595" spans="1:1">
      <c r="A6595">
        <v>6593</v>
      </c>
    </row>
    <row r="6596" spans="1:1">
      <c r="A6596">
        <v>6594</v>
      </c>
    </row>
    <row r="6597" spans="1:1">
      <c r="A6597">
        <v>6595</v>
      </c>
    </row>
    <row r="6598" spans="1:1">
      <c r="A6598">
        <v>6596</v>
      </c>
    </row>
    <row r="6599" spans="1:1">
      <c r="A6599">
        <v>6597</v>
      </c>
    </row>
    <row r="6600" spans="1:1">
      <c r="A6600">
        <v>6598</v>
      </c>
    </row>
    <row r="6601" spans="1:1">
      <c r="A6601">
        <v>6599</v>
      </c>
    </row>
    <row r="6602" spans="1:1">
      <c r="A6602">
        <v>6600</v>
      </c>
    </row>
    <row r="6603" spans="1:1">
      <c r="A6603">
        <v>6601</v>
      </c>
    </row>
    <row r="6604" spans="1:1">
      <c r="A6604">
        <v>6602</v>
      </c>
    </row>
    <row r="6605" spans="1:1">
      <c r="A6605">
        <v>6603</v>
      </c>
    </row>
    <row r="6606" spans="1:1">
      <c r="A6606">
        <v>6604</v>
      </c>
    </row>
    <row r="6607" spans="1:1">
      <c r="A6607">
        <v>6605</v>
      </c>
    </row>
    <row r="6608" spans="1:1">
      <c r="A6608">
        <v>6606</v>
      </c>
    </row>
    <row r="6609" spans="1:1">
      <c r="A6609">
        <v>6607</v>
      </c>
    </row>
    <row r="6610" spans="1:1">
      <c r="A6610">
        <v>6608</v>
      </c>
    </row>
    <row r="6611" spans="1:1">
      <c r="A6611">
        <v>6609</v>
      </c>
    </row>
    <row r="6612" spans="1:1">
      <c r="A6612">
        <v>6610</v>
      </c>
    </row>
    <row r="6613" spans="1:1">
      <c r="A6613">
        <v>6611</v>
      </c>
    </row>
    <row r="6614" spans="1:1">
      <c r="A6614">
        <v>6612</v>
      </c>
    </row>
    <row r="6615" spans="1:1">
      <c r="A6615">
        <v>6613</v>
      </c>
    </row>
    <row r="6616" spans="1:1">
      <c r="A6616">
        <v>6614</v>
      </c>
    </row>
    <row r="6617" spans="1:1">
      <c r="A6617">
        <v>6615</v>
      </c>
    </row>
    <row r="6618" spans="1:1">
      <c r="A6618">
        <v>6616</v>
      </c>
    </row>
    <row r="6619" spans="1:1">
      <c r="A6619">
        <v>6617</v>
      </c>
    </row>
    <row r="6620" spans="1:1">
      <c r="A6620">
        <v>6618</v>
      </c>
    </row>
    <row r="6621" spans="1:1">
      <c r="A6621">
        <v>6619</v>
      </c>
    </row>
    <row r="6622" spans="1:1">
      <c r="A6622">
        <v>6620</v>
      </c>
    </row>
    <row r="6623" spans="1:1">
      <c r="A6623">
        <v>6621</v>
      </c>
    </row>
    <row r="6624" spans="1:1">
      <c r="A6624">
        <v>6622</v>
      </c>
    </row>
    <row r="6625" spans="1:1">
      <c r="A6625">
        <v>6623</v>
      </c>
    </row>
    <row r="6626" spans="1:1">
      <c r="A6626">
        <v>6624</v>
      </c>
    </row>
    <row r="6627" spans="1:1">
      <c r="A6627">
        <v>6625</v>
      </c>
    </row>
    <row r="6628" spans="1:1">
      <c r="A6628">
        <v>6626</v>
      </c>
    </row>
    <row r="6629" spans="1:1">
      <c r="A6629">
        <v>6627</v>
      </c>
    </row>
    <row r="6630" spans="1:1">
      <c r="A6630">
        <v>6628</v>
      </c>
    </row>
    <row r="6631" spans="1:1">
      <c r="A6631">
        <v>6629</v>
      </c>
    </row>
    <row r="6632" spans="1:1">
      <c r="A6632">
        <v>6630</v>
      </c>
    </row>
    <row r="6633" spans="1:1">
      <c r="A6633">
        <v>6631</v>
      </c>
    </row>
    <row r="6634" spans="1:1">
      <c r="A6634">
        <v>6632</v>
      </c>
    </row>
    <row r="6635" spans="1:1">
      <c r="A6635">
        <v>6633</v>
      </c>
    </row>
    <row r="6636" spans="1:1">
      <c r="A6636">
        <v>6634</v>
      </c>
    </row>
    <row r="6637" spans="1:1">
      <c r="A6637">
        <v>6635</v>
      </c>
    </row>
    <row r="6638" spans="1:1">
      <c r="A6638">
        <v>6636</v>
      </c>
    </row>
    <row r="6639" spans="1:1">
      <c r="A6639">
        <v>6637</v>
      </c>
    </row>
    <row r="6640" spans="1:1">
      <c r="A6640">
        <v>6638</v>
      </c>
    </row>
    <row r="6641" spans="1:1">
      <c r="A6641">
        <v>6639</v>
      </c>
    </row>
    <row r="6642" spans="1:1">
      <c r="A6642">
        <v>6640</v>
      </c>
    </row>
    <row r="6643" spans="1:1">
      <c r="A6643">
        <v>6641</v>
      </c>
    </row>
    <row r="6644" spans="1:1">
      <c r="A6644">
        <v>6642</v>
      </c>
    </row>
    <row r="6645" spans="1:1">
      <c r="A6645">
        <v>6643</v>
      </c>
    </row>
    <row r="6646" spans="1:1">
      <c r="A6646">
        <v>6644</v>
      </c>
    </row>
    <row r="6647" spans="1:1">
      <c r="A6647">
        <v>6645</v>
      </c>
    </row>
    <row r="6648" spans="1:1">
      <c r="A6648">
        <v>6646</v>
      </c>
    </row>
    <row r="6649" spans="1:1">
      <c r="A6649">
        <v>6647</v>
      </c>
    </row>
    <row r="6650" spans="1:1">
      <c r="A6650">
        <v>6648</v>
      </c>
    </row>
    <row r="6651" spans="1:1">
      <c r="A6651">
        <v>6649</v>
      </c>
    </row>
    <row r="6652" spans="1:1">
      <c r="A6652">
        <v>6650</v>
      </c>
    </row>
    <row r="6653" spans="1:1">
      <c r="A6653">
        <v>6651</v>
      </c>
    </row>
    <row r="6654" spans="1:1">
      <c r="A6654">
        <v>6652</v>
      </c>
    </row>
    <row r="6655" spans="1:1">
      <c r="A6655">
        <v>6653</v>
      </c>
    </row>
    <row r="6656" spans="1:1">
      <c r="A6656">
        <v>6654</v>
      </c>
    </row>
    <row r="6657" spans="1:1">
      <c r="A6657">
        <v>6655</v>
      </c>
    </row>
    <row r="6658" spans="1:1">
      <c r="A6658">
        <v>6656</v>
      </c>
    </row>
    <row r="6659" spans="1:1">
      <c r="A6659">
        <v>6657</v>
      </c>
    </row>
    <row r="6660" spans="1:1">
      <c r="A6660">
        <v>6658</v>
      </c>
    </row>
    <row r="6661" spans="1:1">
      <c r="A6661">
        <v>6659</v>
      </c>
    </row>
    <row r="6662" spans="1:1">
      <c r="A6662">
        <v>6660</v>
      </c>
    </row>
    <row r="6663" spans="1:1">
      <c r="A6663">
        <v>6661</v>
      </c>
    </row>
    <row r="6664" spans="1:1">
      <c r="A6664">
        <v>6662</v>
      </c>
    </row>
    <row r="6665" spans="1:1">
      <c r="A6665">
        <v>6663</v>
      </c>
    </row>
    <row r="6666" spans="1:1">
      <c r="A6666">
        <v>6664</v>
      </c>
    </row>
    <row r="6667" spans="1:1">
      <c r="A6667">
        <v>6665</v>
      </c>
    </row>
    <row r="6668" spans="1:1">
      <c r="A6668">
        <v>6666</v>
      </c>
    </row>
    <row r="6669" spans="1:1">
      <c r="A6669">
        <v>6667</v>
      </c>
    </row>
    <row r="6670" spans="1:1">
      <c r="A6670">
        <v>6668</v>
      </c>
    </row>
    <row r="6671" spans="1:1">
      <c r="A6671">
        <v>6669</v>
      </c>
    </row>
    <row r="6672" spans="1:1">
      <c r="A6672">
        <v>6670</v>
      </c>
    </row>
    <row r="6673" spans="1:1">
      <c r="A6673">
        <v>6671</v>
      </c>
    </row>
    <row r="6674" spans="1:1">
      <c r="A6674">
        <v>6672</v>
      </c>
    </row>
    <row r="6675" spans="1:1">
      <c r="A6675">
        <v>6673</v>
      </c>
    </row>
    <row r="6676" spans="1:1">
      <c r="A6676">
        <v>6674</v>
      </c>
    </row>
    <row r="6677" spans="1:1">
      <c r="A6677">
        <v>6675</v>
      </c>
    </row>
    <row r="6678" spans="1:1">
      <c r="A6678">
        <v>6676</v>
      </c>
    </row>
    <row r="6679" spans="1:1">
      <c r="A6679">
        <v>6677</v>
      </c>
    </row>
    <row r="6680" spans="1:1">
      <c r="A6680">
        <v>6678</v>
      </c>
    </row>
    <row r="6681" spans="1:1">
      <c r="A6681">
        <v>6679</v>
      </c>
    </row>
    <row r="6682" spans="1:1">
      <c r="A6682">
        <v>6680</v>
      </c>
    </row>
    <row r="6683" spans="1:1">
      <c r="A6683">
        <v>6681</v>
      </c>
    </row>
    <row r="6684" spans="1:1">
      <c r="A6684">
        <v>6682</v>
      </c>
    </row>
    <row r="6685" spans="1:1">
      <c r="A6685">
        <v>6683</v>
      </c>
    </row>
    <row r="6686" spans="1:1">
      <c r="A6686">
        <v>6684</v>
      </c>
    </row>
    <row r="6687" spans="1:1">
      <c r="A6687">
        <v>6685</v>
      </c>
    </row>
    <row r="6688" spans="1:1">
      <c r="A6688">
        <v>6686</v>
      </c>
    </row>
    <row r="6689" spans="1:1">
      <c r="A6689">
        <v>6687</v>
      </c>
    </row>
    <row r="6690" spans="1:1">
      <c r="A6690">
        <v>6688</v>
      </c>
    </row>
    <row r="6691" spans="1:1">
      <c r="A6691">
        <v>6689</v>
      </c>
    </row>
    <row r="6692" spans="1:1">
      <c r="A6692">
        <v>6690</v>
      </c>
    </row>
    <row r="6693" spans="1:1">
      <c r="A6693">
        <v>6691</v>
      </c>
    </row>
    <row r="6694" spans="1:1">
      <c r="A6694">
        <v>6692</v>
      </c>
    </row>
    <row r="6695" spans="1:1">
      <c r="A6695">
        <v>6693</v>
      </c>
    </row>
    <row r="6696" spans="1:1">
      <c r="A6696">
        <v>6694</v>
      </c>
    </row>
    <row r="6697" spans="1:1">
      <c r="A6697">
        <v>6695</v>
      </c>
    </row>
    <row r="6698" spans="1:1">
      <c r="A6698">
        <v>6696</v>
      </c>
    </row>
    <row r="6699" spans="1:1">
      <c r="A6699">
        <v>6697</v>
      </c>
    </row>
    <row r="6700" spans="1:1">
      <c r="A6700">
        <v>6698</v>
      </c>
    </row>
    <row r="6701" spans="1:1">
      <c r="A6701">
        <v>6699</v>
      </c>
    </row>
    <row r="6702" spans="1:1">
      <c r="A6702">
        <v>6700</v>
      </c>
    </row>
    <row r="6703" spans="1:1">
      <c r="A6703">
        <v>6701</v>
      </c>
    </row>
    <row r="6704" spans="1:1">
      <c r="A6704">
        <v>6702</v>
      </c>
    </row>
    <row r="6705" spans="1:1">
      <c r="A6705">
        <v>6703</v>
      </c>
    </row>
    <row r="6706" spans="1:1">
      <c r="A6706">
        <v>6704</v>
      </c>
    </row>
    <row r="6707" spans="1:1">
      <c r="A6707">
        <v>6705</v>
      </c>
    </row>
    <row r="6708" spans="1:1">
      <c r="A6708">
        <v>6706</v>
      </c>
    </row>
    <row r="6709" spans="1:1">
      <c r="A6709">
        <v>6707</v>
      </c>
    </row>
    <row r="6710" spans="1:1">
      <c r="A6710">
        <v>6708</v>
      </c>
    </row>
    <row r="6711" spans="1:1">
      <c r="A6711">
        <v>6709</v>
      </c>
    </row>
    <row r="6712" spans="1:1">
      <c r="A6712">
        <v>6710</v>
      </c>
    </row>
    <row r="6713" spans="1:1">
      <c r="A6713">
        <v>6711</v>
      </c>
    </row>
    <row r="6714" spans="1:1">
      <c r="A6714">
        <v>6712</v>
      </c>
    </row>
    <row r="6715" spans="1:1">
      <c r="A6715">
        <v>6713</v>
      </c>
    </row>
    <row r="6716" spans="1:1">
      <c r="A6716">
        <v>6714</v>
      </c>
    </row>
    <row r="6717" spans="1:1">
      <c r="A6717">
        <v>6715</v>
      </c>
    </row>
    <row r="6718" spans="1:1">
      <c r="A6718">
        <v>6716</v>
      </c>
    </row>
    <row r="6719" spans="1:1">
      <c r="A6719">
        <v>6717</v>
      </c>
    </row>
    <row r="6720" spans="1:1">
      <c r="A6720">
        <v>6718</v>
      </c>
    </row>
    <row r="6721" spans="1:1">
      <c r="A6721">
        <v>6719</v>
      </c>
    </row>
    <row r="6722" spans="1:1">
      <c r="A6722">
        <v>6720</v>
      </c>
    </row>
    <row r="6723" spans="1:1">
      <c r="A6723">
        <v>6721</v>
      </c>
    </row>
    <row r="6724" spans="1:1">
      <c r="A6724">
        <v>6722</v>
      </c>
    </row>
    <row r="6725" spans="1:1">
      <c r="A6725">
        <v>6723</v>
      </c>
    </row>
    <row r="6726" spans="1:1">
      <c r="A6726">
        <v>6724</v>
      </c>
    </row>
    <row r="6727" spans="1:1">
      <c r="A6727">
        <v>6725</v>
      </c>
    </row>
    <row r="6728" spans="1:1">
      <c r="A6728">
        <v>6726</v>
      </c>
    </row>
    <row r="6729" spans="1:1">
      <c r="A6729">
        <v>6727</v>
      </c>
    </row>
    <row r="6730" spans="1:1">
      <c r="A6730">
        <v>6728</v>
      </c>
    </row>
    <row r="6731" spans="1:1">
      <c r="A6731">
        <v>6729</v>
      </c>
    </row>
    <row r="6732" spans="1:1">
      <c r="A6732">
        <v>6730</v>
      </c>
    </row>
    <row r="6733" spans="1:1">
      <c r="A6733">
        <v>6731</v>
      </c>
    </row>
    <row r="6734" spans="1:1">
      <c r="A6734">
        <v>6732</v>
      </c>
    </row>
    <row r="6735" spans="1:1">
      <c r="A6735">
        <v>6733</v>
      </c>
    </row>
    <row r="6736" spans="1:1">
      <c r="A6736">
        <v>6734</v>
      </c>
    </row>
    <row r="6737" spans="1:1">
      <c r="A6737">
        <v>6735</v>
      </c>
    </row>
    <row r="6738" spans="1:1">
      <c r="A6738">
        <v>6736</v>
      </c>
    </row>
    <row r="6739" spans="1:1">
      <c r="A6739">
        <v>6737</v>
      </c>
    </row>
    <row r="6740" spans="1:1">
      <c r="A6740">
        <v>6738</v>
      </c>
    </row>
    <row r="6741" spans="1:1">
      <c r="A6741">
        <v>6739</v>
      </c>
    </row>
    <row r="6742" spans="1:1">
      <c r="A6742">
        <v>6740</v>
      </c>
    </row>
    <row r="6743" spans="1:1">
      <c r="A6743">
        <v>6741</v>
      </c>
    </row>
    <row r="6744" spans="1:1">
      <c r="A6744">
        <v>6742</v>
      </c>
    </row>
    <row r="6745" spans="1:1">
      <c r="A6745">
        <v>6743</v>
      </c>
    </row>
    <row r="6746" spans="1:1">
      <c r="A6746">
        <v>6744</v>
      </c>
    </row>
    <row r="6747" spans="1:1">
      <c r="A6747">
        <v>6745</v>
      </c>
    </row>
    <row r="6748" spans="1:1">
      <c r="A6748">
        <v>6746</v>
      </c>
    </row>
    <row r="6749" spans="1:1">
      <c r="A6749">
        <v>6747</v>
      </c>
    </row>
    <row r="6750" spans="1:1">
      <c r="A6750">
        <v>6748</v>
      </c>
    </row>
    <row r="6751" spans="1:1">
      <c r="A6751">
        <v>6749</v>
      </c>
    </row>
    <row r="6752" spans="1:1">
      <c r="A6752">
        <v>6750</v>
      </c>
    </row>
    <row r="6753" spans="1:1">
      <c r="A6753">
        <v>6751</v>
      </c>
    </row>
    <row r="6754" spans="1:1">
      <c r="A6754">
        <v>6752</v>
      </c>
    </row>
    <row r="6755" spans="1:1">
      <c r="A6755">
        <v>6753</v>
      </c>
    </row>
    <row r="6756" spans="1:1">
      <c r="A6756">
        <v>6754</v>
      </c>
    </row>
    <row r="6757" spans="1:1">
      <c r="A6757">
        <v>6755</v>
      </c>
    </row>
    <row r="6758" spans="1:1">
      <c r="A6758">
        <v>6756</v>
      </c>
    </row>
    <row r="6759" spans="1:1">
      <c r="A6759">
        <v>6757</v>
      </c>
    </row>
    <row r="6760" spans="1:1">
      <c r="A6760">
        <v>6758</v>
      </c>
    </row>
    <row r="6761" spans="1:1">
      <c r="A6761">
        <v>6759</v>
      </c>
    </row>
    <row r="6762" spans="1:1">
      <c r="A6762">
        <v>6760</v>
      </c>
    </row>
    <row r="6763" spans="1:1">
      <c r="A6763">
        <v>6761</v>
      </c>
    </row>
    <row r="6764" spans="1:1">
      <c r="A6764">
        <v>6762</v>
      </c>
    </row>
    <row r="6765" spans="1:1">
      <c r="A6765">
        <v>6763</v>
      </c>
    </row>
    <row r="6766" spans="1:1">
      <c r="A6766">
        <v>6764</v>
      </c>
    </row>
    <row r="6767" spans="1:1">
      <c r="A6767">
        <v>6765</v>
      </c>
    </row>
    <row r="6768" spans="1:1">
      <c r="A6768">
        <v>6766</v>
      </c>
    </row>
    <row r="6769" spans="1:1">
      <c r="A6769">
        <v>6767</v>
      </c>
    </row>
    <row r="6770" spans="1:1">
      <c r="A6770">
        <v>6768</v>
      </c>
    </row>
    <row r="6771" spans="1:1">
      <c r="A6771">
        <v>6769</v>
      </c>
    </row>
    <row r="6772" spans="1:1">
      <c r="A6772">
        <v>6770</v>
      </c>
    </row>
    <row r="6773" spans="1:1">
      <c r="A6773">
        <v>6771</v>
      </c>
    </row>
    <row r="6774" spans="1:1">
      <c r="A6774">
        <v>6772</v>
      </c>
    </row>
    <row r="6775" spans="1:1">
      <c r="A6775">
        <v>6773</v>
      </c>
    </row>
    <row r="6776" spans="1:1">
      <c r="A6776">
        <v>6774</v>
      </c>
    </row>
    <row r="6777" spans="1:1">
      <c r="A6777">
        <v>6775</v>
      </c>
    </row>
    <row r="6778" spans="1:1">
      <c r="A6778">
        <v>6776</v>
      </c>
    </row>
    <row r="6779" spans="1:1">
      <c r="A6779">
        <v>6777</v>
      </c>
    </row>
    <row r="6780" spans="1:1">
      <c r="A6780">
        <v>6778</v>
      </c>
    </row>
    <row r="6781" spans="1:1">
      <c r="A6781">
        <v>6779</v>
      </c>
    </row>
    <row r="6782" spans="1:1">
      <c r="A6782">
        <v>6780</v>
      </c>
    </row>
    <row r="6783" spans="1:1">
      <c r="A6783">
        <v>6781</v>
      </c>
    </row>
    <row r="6784" spans="1:1">
      <c r="A6784">
        <v>6782</v>
      </c>
    </row>
    <row r="6785" spans="1:1">
      <c r="A6785">
        <v>6783</v>
      </c>
    </row>
    <row r="6786" spans="1:1">
      <c r="A6786">
        <v>6784</v>
      </c>
    </row>
    <row r="6787" spans="1:1">
      <c r="A6787">
        <v>6785</v>
      </c>
    </row>
    <row r="6788" spans="1:1">
      <c r="A6788">
        <v>6786</v>
      </c>
    </row>
    <row r="6789" spans="1:1">
      <c r="A6789">
        <v>6787</v>
      </c>
    </row>
    <row r="6790" spans="1:1">
      <c r="A6790">
        <v>6788</v>
      </c>
    </row>
    <row r="6791" spans="1:1">
      <c r="A6791">
        <v>6789</v>
      </c>
    </row>
    <row r="6792" spans="1:1">
      <c r="A6792">
        <v>6790</v>
      </c>
    </row>
    <row r="6793" spans="1:1">
      <c r="A6793">
        <v>6791</v>
      </c>
    </row>
    <row r="6794" spans="1:1">
      <c r="A6794">
        <v>6792</v>
      </c>
    </row>
    <row r="6795" spans="1:1">
      <c r="A6795">
        <v>6793</v>
      </c>
    </row>
    <row r="6796" spans="1:1">
      <c r="A6796">
        <v>6794</v>
      </c>
    </row>
    <row r="6797" spans="1:1">
      <c r="A6797">
        <v>6795</v>
      </c>
    </row>
    <row r="6798" spans="1:1">
      <c r="A6798">
        <v>6796</v>
      </c>
    </row>
    <row r="6799" spans="1:1">
      <c r="A6799">
        <v>6797</v>
      </c>
    </row>
    <row r="6800" spans="1:1">
      <c r="A6800">
        <v>6798</v>
      </c>
    </row>
    <row r="6801" spans="1:1">
      <c r="A6801">
        <v>6799</v>
      </c>
    </row>
    <row r="6802" spans="1:1">
      <c r="A6802">
        <v>6800</v>
      </c>
    </row>
    <row r="6803" spans="1:1">
      <c r="A6803">
        <v>6801</v>
      </c>
    </row>
    <row r="6804" spans="1:1">
      <c r="A6804">
        <v>6802</v>
      </c>
    </row>
    <row r="6805" spans="1:1">
      <c r="A6805">
        <v>6803</v>
      </c>
    </row>
    <row r="6806" spans="1:1">
      <c r="A6806">
        <v>6804</v>
      </c>
    </row>
    <row r="6807" spans="1:1">
      <c r="A6807">
        <v>6805</v>
      </c>
    </row>
    <row r="6808" spans="1:1">
      <c r="A6808">
        <v>6806</v>
      </c>
    </row>
    <row r="6809" spans="1:1">
      <c r="A6809">
        <v>6807</v>
      </c>
    </row>
    <row r="6810" spans="1:1">
      <c r="A6810">
        <v>6808</v>
      </c>
    </row>
    <row r="6811" spans="1:1">
      <c r="A6811">
        <v>6809</v>
      </c>
    </row>
    <row r="6812" spans="1:1">
      <c r="A6812">
        <v>6810</v>
      </c>
    </row>
    <row r="6813" spans="1:1">
      <c r="A6813">
        <v>6811</v>
      </c>
    </row>
    <row r="6814" spans="1:1">
      <c r="A6814">
        <v>6812</v>
      </c>
    </row>
    <row r="6815" spans="1:1">
      <c r="A6815">
        <v>6813</v>
      </c>
    </row>
    <row r="6816" spans="1:1">
      <c r="A6816">
        <v>6814</v>
      </c>
    </row>
    <row r="6817" spans="1:1">
      <c r="A6817">
        <v>6815</v>
      </c>
    </row>
    <row r="6818" spans="1:1">
      <c r="A6818">
        <v>6816</v>
      </c>
    </row>
    <row r="6819" spans="1:1">
      <c r="A6819">
        <v>6817</v>
      </c>
    </row>
    <row r="6820" spans="1:1">
      <c r="A6820">
        <v>6818</v>
      </c>
    </row>
    <row r="6821" spans="1:1">
      <c r="A6821">
        <v>6819</v>
      </c>
    </row>
    <row r="6822" spans="1:1">
      <c r="A6822">
        <v>6820</v>
      </c>
    </row>
    <row r="6823" spans="1:1">
      <c r="A6823">
        <v>6821</v>
      </c>
    </row>
    <row r="6824" spans="1:1">
      <c r="A6824">
        <v>6822</v>
      </c>
    </row>
    <row r="6825" spans="1:1">
      <c r="A6825">
        <v>6823</v>
      </c>
    </row>
    <row r="6826" spans="1:1">
      <c r="A6826">
        <v>6824</v>
      </c>
    </row>
    <row r="6827" spans="1:1">
      <c r="A6827">
        <v>6825</v>
      </c>
    </row>
    <row r="6828" spans="1:1">
      <c r="A6828">
        <v>6826</v>
      </c>
    </row>
    <row r="6829" spans="1:1">
      <c r="A6829">
        <v>6827</v>
      </c>
    </row>
    <row r="6830" spans="1:1">
      <c r="A6830">
        <v>6828</v>
      </c>
    </row>
    <row r="6831" spans="1:1">
      <c r="A6831">
        <v>6829</v>
      </c>
    </row>
    <row r="6832" spans="1:1">
      <c r="A6832">
        <v>6830</v>
      </c>
    </row>
    <row r="6833" spans="1:1">
      <c r="A6833">
        <v>6831</v>
      </c>
    </row>
    <row r="6834" spans="1:1">
      <c r="A6834">
        <v>6832</v>
      </c>
    </row>
    <row r="6835" spans="1:1">
      <c r="A6835">
        <v>6833</v>
      </c>
    </row>
    <row r="6836" spans="1:1">
      <c r="A6836">
        <v>6834</v>
      </c>
    </row>
    <row r="6837" spans="1:1">
      <c r="A6837">
        <v>6835</v>
      </c>
    </row>
    <row r="6838" spans="1:1">
      <c r="A6838">
        <v>6836</v>
      </c>
    </row>
    <row r="6839" spans="1:1">
      <c r="A6839">
        <v>6837</v>
      </c>
    </row>
    <row r="6840" spans="1:1">
      <c r="A6840">
        <v>6838</v>
      </c>
    </row>
    <row r="6841" spans="1:1">
      <c r="A6841">
        <v>6839</v>
      </c>
    </row>
    <row r="6842" spans="1:1">
      <c r="A6842">
        <v>6840</v>
      </c>
    </row>
    <row r="6843" spans="1:1">
      <c r="A6843">
        <v>6841</v>
      </c>
    </row>
    <row r="6844" spans="1:1">
      <c r="A6844">
        <v>6842</v>
      </c>
    </row>
    <row r="6845" spans="1:1">
      <c r="A6845">
        <v>6843</v>
      </c>
    </row>
    <row r="6846" spans="1:1">
      <c r="A6846">
        <v>6844</v>
      </c>
    </row>
    <row r="6847" spans="1:1">
      <c r="A6847">
        <v>6845</v>
      </c>
    </row>
    <row r="6848" spans="1:1">
      <c r="A6848">
        <v>6846</v>
      </c>
    </row>
    <row r="6849" spans="1:1">
      <c r="A6849">
        <v>6847</v>
      </c>
    </row>
    <row r="6850" spans="1:1">
      <c r="A6850">
        <v>6848</v>
      </c>
    </row>
    <row r="6851" spans="1:1">
      <c r="A6851">
        <v>6849</v>
      </c>
    </row>
    <row r="6852" spans="1:1">
      <c r="A6852">
        <v>6850</v>
      </c>
    </row>
    <row r="6853" spans="1:1">
      <c r="A6853">
        <v>6851</v>
      </c>
    </row>
    <row r="6854" spans="1:1">
      <c r="A6854">
        <v>6852</v>
      </c>
    </row>
    <row r="6855" spans="1:1">
      <c r="A6855">
        <v>6853</v>
      </c>
    </row>
    <row r="6856" spans="1:1">
      <c r="A6856">
        <v>6854</v>
      </c>
    </row>
    <row r="6857" spans="1:1">
      <c r="A6857">
        <v>6855</v>
      </c>
    </row>
    <row r="6858" spans="1:1">
      <c r="A6858">
        <v>6856</v>
      </c>
    </row>
    <row r="6859" spans="1:1">
      <c r="A6859">
        <v>6857</v>
      </c>
    </row>
    <row r="6860" spans="1:1">
      <c r="A6860">
        <v>6858</v>
      </c>
    </row>
    <row r="6861" spans="1:1">
      <c r="A6861">
        <v>6859</v>
      </c>
    </row>
    <row r="6862" spans="1:1">
      <c r="A6862">
        <v>6860</v>
      </c>
    </row>
    <row r="6863" spans="1:1">
      <c r="A6863">
        <v>6861</v>
      </c>
    </row>
    <row r="6864" spans="1:1">
      <c r="A6864">
        <v>6862</v>
      </c>
    </row>
    <row r="6865" spans="1:1">
      <c r="A6865">
        <v>6863</v>
      </c>
    </row>
    <row r="6866" spans="1:1">
      <c r="A6866">
        <v>6864</v>
      </c>
    </row>
    <row r="6867" spans="1:1">
      <c r="A6867">
        <v>6865</v>
      </c>
    </row>
    <row r="6868" spans="1:1">
      <c r="A6868">
        <v>6866</v>
      </c>
    </row>
    <row r="6869" spans="1:1">
      <c r="A6869">
        <v>6867</v>
      </c>
    </row>
    <row r="6870" spans="1:1">
      <c r="A6870">
        <v>6868</v>
      </c>
    </row>
    <row r="6871" spans="1:1">
      <c r="A6871">
        <v>6869</v>
      </c>
    </row>
    <row r="6872" spans="1:1">
      <c r="A6872">
        <v>6870</v>
      </c>
    </row>
    <row r="6873" spans="1:1">
      <c r="A6873">
        <v>6871</v>
      </c>
    </row>
    <row r="6874" spans="1:1">
      <c r="A6874">
        <v>6872</v>
      </c>
    </row>
    <row r="6875" spans="1:1">
      <c r="A6875">
        <v>6873</v>
      </c>
    </row>
    <row r="6876" spans="1:1">
      <c r="A6876">
        <v>6874</v>
      </c>
    </row>
    <row r="6877" spans="1:1">
      <c r="A6877">
        <v>6875</v>
      </c>
    </row>
    <row r="6878" spans="1:1">
      <c r="A6878">
        <v>6876</v>
      </c>
    </row>
    <row r="6879" spans="1:1">
      <c r="A6879">
        <v>6877</v>
      </c>
    </row>
    <row r="6880" spans="1:1">
      <c r="A6880">
        <v>6878</v>
      </c>
    </row>
    <row r="6881" spans="1:1">
      <c r="A6881">
        <v>6879</v>
      </c>
    </row>
    <row r="6882" spans="1:1">
      <c r="A6882">
        <v>6880</v>
      </c>
    </row>
    <row r="6883" spans="1:1">
      <c r="A6883">
        <v>6881</v>
      </c>
    </row>
    <row r="6884" spans="1:1">
      <c r="A6884">
        <v>6882</v>
      </c>
    </row>
    <row r="6885" spans="1:1">
      <c r="A6885">
        <v>6883</v>
      </c>
    </row>
    <row r="6886" spans="1:1">
      <c r="A6886">
        <v>6884</v>
      </c>
    </row>
    <row r="6887" spans="1:1">
      <c r="A6887">
        <v>6885</v>
      </c>
    </row>
    <row r="6888" spans="1:1">
      <c r="A6888">
        <v>6886</v>
      </c>
    </row>
    <row r="6889" spans="1:1">
      <c r="A6889">
        <v>6887</v>
      </c>
    </row>
    <row r="6890" spans="1:1">
      <c r="A6890">
        <v>6888</v>
      </c>
    </row>
    <row r="6891" spans="1:1">
      <c r="A6891">
        <v>6889</v>
      </c>
    </row>
    <row r="6892" spans="1:1">
      <c r="A6892">
        <v>6890</v>
      </c>
    </row>
    <row r="6893" spans="1:1">
      <c r="A6893">
        <v>6891</v>
      </c>
    </row>
    <row r="6894" spans="1:1">
      <c r="A6894">
        <v>6892</v>
      </c>
    </row>
    <row r="6895" spans="1:1">
      <c r="A6895">
        <v>6893</v>
      </c>
    </row>
    <row r="6896" spans="1:1">
      <c r="A6896">
        <v>6894</v>
      </c>
    </row>
    <row r="6897" spans="1:1">
      <c r="A6897">
        <v>6895</v>
      </c>
    </row>
    <row r="6898" spans="1:1">
      <c r="A6898">
        <v>6896</v>
      </c>
    </row>
    <row r="6899" spans="1:1">
      <c r="A6899">
        <v>6897</v>
      </c>
    </row>
    <row r="6900" spans="1:1">
      <c r="A6900">
        <v>6898</v>
      </c>
    </row>
    <row r="6901" spans="1:1">
      <c r="A6901">
        <v>6899</v>
      </c>
    </row>
    <row r="6902" spans="1:1">
      <c r="A6902">
        <v>6900</v>
      </c>
    </row>
    <row r="6903" spans="1:1">
      <c r="A6903">
        <v>6901</v>
      </c>
    </row>
    <row r="6904" spans="1:1">
      <c r="A6904">
        <v>6902</v>
      </c>
    </row>
    <row r="6905" spans="1:1">
      <c r="A6905">
        <v>6903</v>
      </c>
    </row>
    <row r="6906" spans="1:1">
      <c r="A6906">
        <v>6904</v>
      </c>
    </row>
    <row r="6907" spans="1:1">
      <c r="A6907">
        <v>6905</v>
      </c>
    </row>
    <row r="6908" spans="1:1">
      <c r="A6908">
        <v>6906</v>
      </c>
    </row>
    <row r="6909" spans="1:1">
      <c r="A6909">
        <v>6907</v>
      </c>
    </row>
    <row r="6910" spans="1:1">
      <c r="A6910">
        <v>6908</v>
      </c>
    </row>
    <row r="6911" spans="1:1">
      <c r="A6911">
        <v>6909</v>
      </c>
    </row>
    <row r="6912" spans="1:1">
      <c r="A6912">
        <v>6910</v>
      </c>
    </row>
    <row r="6913" spans="1:1">
      <c r="A6913">
        <v>6911</v>
      </c>
    </row>
    <row r="6914" spans="1:1">
      <c r="A6914">
        <v>6912</v>
      </c>
    </row>
    <row r="6915" spans="1:1">
      <c r="A6915">
        <v>6913</v>
      </c>
    </row>
    <row r="6916" spans="1:1">
      <c r="A6916">
        <v>6914</v>
      </c>
    </row>
    <row r="6917" spans="1:1">
      <c r="A6917">
        <v>6915</v>
      </c>
    </row>
    <row r="6918" spans="1:1">
      <c r="A6918">
        <v>6916</v>
      </c>
    </row>
    <row r="6919" spans="1:1">
      <c r="A6919">
        <v>6917</v>
      </c>
    </row>
    <row r="6920" spans="1:1">
      <c r="A6920">
        <v>6918</v>
      </c>
    </row>
    <row r="6921" spans="1:1">
      <c r="A6921">
        <v>6919</v>
      </c>
    </row>
    <row r="6922" spans="1:1">
      <c r="A6922">
        <v>6920</v>
      </c>
    </row>
    <row r="6923" spans="1:1">
      <c r="A6923">
        <v>6921</v>
      </c>
    </row>
    <row r="6924" spans="1:1">
      <c r="A6924">
        <v>6922</v>
      </c>
    </row>
    <row r="6925" spans="1:1">
      <c r="A6925">
        <v>6923</v>
      </c>
    </row>
    <row r="6926" spans="1:1">
      <c r="A6926">
        <v>6924</v>
      </c>
    </row>
    <row r="6927" spans="1:1">
      <c r="A6927">
        <v>6925</v>
      </c>
    </row>
    <row r="6928" spans="1:1">
      <c r="A6928">
        <v>6926</v>
      </c>
    </row>
    <row r="6929" spans="1:11">
      <c r="A6929">
        <v>6927</v>
      </c>
    </row>
    <row r="6930" spans="1:11">
      <c r="A6930">
        <v>6928</v>
      </c>
    </row>
    <row r="6931" spans="1:11">
      <c r="A6931">
        <v>6929</v>
      </c>
    </row>
    <row r="6932" spans="1:11">
      <c r="A6932">
        <v>6930</v>
      </c>
    </row>
    <row r="6933" spans="1:11">
      <c r="A6933">
        <v>6931</v>
      </c>
    </row>
    <row r="6934" spans="1:11">
      <c r="A6934">
        <v>6932</v>
      </c>
    </row>
    <row r="6935" spans="1:11">
      <c r="A6935">
        <v>6933</v>
      </c>
    </row>
    <row r="6936" spans="1:11">
      <c r="A6936">
        <v>6934</v>
      </c>
    </row>
    <row r="6937" spans="1:11">
      <c r="A6937">
        <v>6935</v>
      </c>
    </row>
    <row r="6938" spans="1:11">
      <c r="A6938">
        <v>6936</v>
      </c>
    </row>
    <row r="6939" spans="1:11">
      <c r="A6939">
        <v>6937</v>
      </c>
    </row>
    <row r="6940" spans="1:11">
      <c r="A6940">
        <v>6938</v>
      </c>
      <c r="J6940">
        <v>535.239014</v>
      </c>
      <c r="K6940">
        <v>274.60299700000002</v>
      </c>
    </row>
    <row r="6941" spans="1:11">
      <c r="A6941">
        <v>6939</v>
      </c>
    </row>
    <row r="6942" spans="1:11">
      <c r="A6942">
        <v>6940</v>
      </c>
    </row>
    <row r="6943" spans="1:11">
      <c r="A6943">
        <v>6941</v>
      </c>
    </row>
    <row r="6944" spans="1:11">
      <c r="A6944">
        <v>6942</v>
      </c>
    </row>
    <row r="6945" spans="1:1">
      <c r="A6945">
        <v>6943</v>
      </c>
    </row>
    <row r="6946" spans="1:1">
      <c r="A6946">
        <v>6944</v>
      </c>
    </row>
    <row r="6947" spans="1:1">
      <c r="A6947">
        <v>6945</v>
      </c>
    </row>
    <row r="6948" spans="1:1">
      <c r="A6948">
        <v>6946</v>
      </c>
    </row>
    <row r="6949" spans="1:1">
      <c r="A6949">
        <v>6947</v>
      </c>
    </row>
    <row r="6950" spans="1:1">
      <c r="A6950">
        <v>6948</v>
      </c>
    </row>
    <row r="6951" spans="1:1">
      <c r="A6951">
        <v>6949</v>
      </c>
    </row>
    <row r="6952" spans="1:1">
      <c r="A6952">
        <v>6950</v>
      </c>
    </row>
    <row r="6953" spans="1:1">
      <c r="A6953">
        <v>6951</v>
      </c>
    </row>
    <row r="6954" spans="1:1">
      <c r="A6954">
        <v>6952</v>
      </c>
    </row>
    <row r="6955" spans="1:1">
      <c r="A6955">
        <v>6953</v>
      </c>
    </row>
    <row r="6956" spans="1:1">
      <c r="A6956">
        <v>6954</v>
      </c>
    </row>
    <row r="6957" spans="1:1">
      <c r="A6957">
        <v>6955</v>
      </c>
    </row>
    <row r="6958" spans="1:1">
      <c r="A6958">
        <v>6956</v>
      </c>
    </row>
    <row r="6959" spans="1:1">
      <c r="A6959">
        <v>6957</v>
      </c>
    </row>
    <row r="6960" spans="1:1">
      <c r="A6960">
        <v>6958</v>
      </c>
    </row>
    <row r="6961" spans="1:1">
      <c r="A6961">
        <v>6959</v>
      </c>
    </row>
    <row r="6962" spans="1:1">
      <c r="A6962">
        <v>6960</v>
      </c>
    </row>
    <row r="6963" spans="1:1">
      <c r="A6963">
        <v>6961</v>
      </c>
    </row>
    <row r="6964" spans="1:1">
      <c r="A6964">
        <v>6962</v>
      </c>
    </row>
    <row r="6965" spans="1:1">
      <c r="A6965">
        <v>6963</v>
      </c>
    </row>
    <row r="6966" spans="1:1">
      <c r="A6966">
        <v>6964</v>
      </c>
    </row>
    <row r="6967" spans="1:1">
      <c r="A6967">
        <v>6965</v>
      </c>
    </row>
    <row r="6968" spans="1:1">
      <c r="A6968">
        <v>6966</v>
      </c>
    </row>
    <row r="6969" spans="1:1">
      <c r="A6969">
        <v>6967</v>
      </c>
    </row>
    <row r="6970" spans="1:1">
      <c r="A6970">
        <v>6968</v>
      </c>
    </row>
    <row r="6971" spans="1:1">
      <c r="A6971">
        <v>6969</v>
      </c>
    </row>
    <row r="6972" spans="1:1">
      <c r="A6972">
        <v>6970</v>
      </c>
    </row>
    <row r="6973" spans="1:1">
      <c r="A6973">
        <v>6971</v>
      </c>
    </row>
    <row r="6974" spans="1:1">
      <c r="A6974">
        <v>6972</v>
      </c>
    </row>
    <row r="6975" spans="1:1">
      <c r="A6975">
        <v>6973</v>
      </c>
    </row>
    <row r="6976" spans="1:1">
      <c r="A6976">
        <v>6974</v>
      </c>
    </row>
    <row r="6977" spans="1:1">
      <c r="A6977">
        <v>6975</v>
      </c>
    </row>
    <row r="6978" spans="1:1">
      <c r="A6978">
        <v>6976</v>
      </c>
    </row>
    <row r="6979" spans="1:1">
      <c r="A6979">
        <v>6977</v>
      </c>
    </row>
    <row r="6980" spans="1:1">
      <c r="A6980">
        <v>6978</v>
      </c>
    </row>
    <row r="6981" spans="1:1">
      <c r="A6981">
        <v>6979</v>
      </c>
    </row>
    <row r="6982" spans="1:1">
      <c r="A6982">
        <v>6980</v>
      </c>
    </row>
    <row r="6983" spans="1:1">
      <c r="A6983">
        <v>6981</v>
      </c>
    </row>
    <row r="6984" spans="1:1">
      <c r="A6984">
        <v>6982</v>
      </c>
    </row>
    <row r="6985" spans="1:1">
      <c r="A6985">
        <v>6983</v>
      </c>
    </row>
    <row r="6986" spans="1:1">
      <c r="A6986">
        <v>6984</v>
      </c>
    </row>
    <row r="6987" spans="1:1">
      <c r="A6987">
        <v>6985</v>
      </c>
    </row>
    <row r="6988" spans="1:1">
      <c r="A6988">
        <v>6986</v>
      </c>
    </row>
    <row r="6989" spans="1:1">
      <c r="A6989">
        <v>6987</v>
      </c>
    </row>
    <row r="6990" spans="1:1">
      <c r="A6990">
        <v>6988</v>
      </c>
    </row>
    <row r="6991" spans="1:1">
      <c r="A6991">
        <v>6989</v>
      </c>
    </row>
    <row r="6992" spans="1:1">
      <c r="A6992">
        <v>6990</v>
      </c>
    </row>
    <row r="6993" spans="1:1">
      <c r="A6993">
        <v>6991</v>
      </c>
    </row>
    <row r="6994" spans="1:1">
      <c r="A6994">
        <v>6992</v>
      </c>
    </row>
    <row r="6995" spans="1:1">
      <c r="A6995">
        <v>6993</v>
      </c>
    </row>
    <row r="6996" spans="1:1">
      <c r="A6996">
        <v>6994</v>
      </c>
    </row>
    <row r="6997" spans="1:1">
      <c r="A6997">
        <v>6995</v>
      </c>
    </row>
    <row r="6998" spans="1:1">
      <c r="A6998">
        <v>6996</v>
      </c>
    </row>
    <row r="6999" spans="1:1">
      <c r="A6999">
        <v>6997</v>
      </c>
    </row>
    <row r="7000" spans="1:1">
      <c r="A7000">
        <v>6998</v>
      </c>
    </row>
    <row r="7001" spans="1:1">
      <c r="A7001">
        <v>6999</v>
      </c>
    </row>
    <row r="7002" spans="1:1">
      <c r="A7002">
        <v>7000</v>
      </c>
    </row>
    <row r="7003" spans="1:1">
      <c r="A7003">
        <v>7001</v>
      </c>
    </row>
    <row r="7004" spans="1:1">
      <c r="A7004">
        <v>7002</v>
      </c>
    </row>
    <row r="7005" spans="1:1">
      <c r="A7005">
        <v>7003</v>
      </c>
    </row>
    <row r="7006" spans="1:1">
      <c r="A7006">
        <v>7004</v>
      </c>
    </row>
    <row r="7007" spans="1:1">
      <c r="A7007">
        <v>7005</v>
      </c>
    </row>
    <row r="7008" spans="1:1">
      <c r="A7008">
        <v>7006</v>
      </c>
    </row>
    <row r="7009" spans="1:1">
      <c r="A7009">
        <v>7007</v>
      </c>
    </row>
    <row r="7010" spans="1:1">
      <c r="A7010">
        <v>7008</v>
      </c>
    </row>
    <row r="7011" spans="1:1">
      <c r="A7011">
        <v>7009</v>
      </c>
    </row>
    <row r="7012" spans="1:1">
      <c r="A7012">
        <v>7010</v>
      </c>
    </row>
    <row r="7013" spans="1:1">
      <c r="A7013">
        <v>7011</v>
      </c>
    </row>
    <row r="7014" spans="1:1">
      <c r="A7014">
        <v>7012</v>
      </c>
    </row>
    <row r="7015" spans="1:1">
      <c r="A7015">
        <v>7013</v>
      </c>
    </row>
    <row r="7016" spans="1:1">
      <c r="A7016">
        <v>7014</v>
      </c>
    </row>
    <row r="7017" spans="1:1">
      <c r="A7017">
        <v>7015</v>
      </c>
    </row>
    <row r="7018" spans="1:1">
      <c r="A7018">
        <v>7016</v>
      </c>
    </row>
    <row r="7019" spans="1:1">
      <c r="A7019">
        <v>7017</v>
      </c>
    </row>
    <row r="7020" spans="1:1">
      <c r="A7020">
        <v>7018</v>
      </c>
    </row>
    <row r="7021" spans="1:1">
      <c r="A7021">
        <v>7019</v>
      </c>
    </row>
    <row r="7022" spans="1:1">
      <c r="A7022">
        <v>7020</v>
      </c>
    </row>
    <row r="7023" spans="1:1">
      <c r="A7023">
        <v>7021</v>
      </c>
    </row>
    <row r="7024" spans="1:1">
      <c r="A7024">
        <v>7022</v>
      </c>
    </row>
    <row r="7025" spans="1:1">
      <c r="A7025">
        <v>7023</v>
      </c>
    </row>
    <row r="7026" spans="1:1">
      <c r="A7026">
        <v>7024</v>
      </c>
    </row>
    <row r="7027" spans="1:1">
      <c r="A7027">
        <v>7025</v>
      </c>
    </row>
    <row r="7028" spans="1:1">
      <c r="A7028">
        <v>7026</v>
      </c>
    </row>
    <row r="7029" spans="1:1">
      <c r="A7029">
        <v>7027</v>
      </c>
    </row>
    <row r="7030" spans="1:1">
      <c r="A7030">
        <v>7028</v>
      </c>
    </row>
    <row r="7031" spans="1:1">
      <c r="A7031">
        <v>7029</v>
      </c>
    </row>
    <row r="7032" spans="1:1">
      <c r="A7032">
        <v>7030</v>
      </c>
    </row>
    <row r="7033" spans="1:1">
      <c r="A7033">
        <v>7031</v>
      </c>
    </row>
    <row r="7034" spans="1:1">
      <c r="A7034">
        <v>7032</v>
      </c>
    </row>
    <row r="7035" spans="1:1">
      <c r="A7035">
        <v>7033</v>
      </c>
    </row>
    <row r="7036" spans="1:1">
      <c r="A7036">
        <v>7034</v>
      </c>
    </row>
    <row r="7037" spans="1:1">
      <c r="A7037">
        <v>7035</v>
      </c>
    </row>
    <row r="7038" spans="1:1">
      <c r="A7038">
        <v>7036</v>
      </c>
    </row>
    <row r="7039" spans="1:1">
      <c r="A7039">
        <v>7037</v>
      </c>
    </row>
    <row r="7040" spans="1:1">
      <c r="A7040">
        <v>7038</v>
      </c>
    </row>
    <row r="7041" spans="1:1">
      <c r="A7041">
        <v>7039</v>
      </c>
    </row>
    <row r="7042" spans="1:1">
      <c r="A7042">
        <v>7040</v>
      </c>
    </row>
    <row r="7043" spans="1:1">
      <c r="A7043">
        <v>7041</v>
      </c>
    </row>
    <row r="7044" spans="1:1">
      <c r="A7044">
        <v>7042</v>
      </c>
    </row>
    <row r="7045" spans="1:1">
      <c r="A7045">
        <v>7043</v>
      </c>
    </row>
    <row r="7046" spans="1:1">
      <c r="A7046">
        <v>7044</v>
      </c>
    </row>
    <row r="7047" spans="1:1">
      <c r="A7047">
        <v>7045</v>
      </c>
    </row>
    <row r="7048" spans="1:1">
      <c r="A7048">
        <v>7046</v>
      </c>
    </row>
    <row r="7049" spans="1:1">
      <c r="A7049">
        <v>7047</v>
      </c>
    </row>
    <row r="7050" spans="1:1">
      <c r="A7050">
        <v>7048</v>
      </c>
    </row>
    <row r="7051" spans="1:1">
      <c r="A7051">
        <v>7049</v>
      </c>
    </row>
    <row r="7052" spans="1:1">
      <c r="A7052">
        <v>7050</v>
      </c>
    </row>
    <row r="7053" spans="1:1">
      <c r="A7053">
        <v>7051</v>
      </c>
    </row>
    <row r="7054" spans="1:1">
      <c r="A7054">
        <v>7052</v>
      </c>
    </row>
    <row r="7055" spans="1:1">
      <c r="A7055">
        <v>7053</v>
      </c>
    </row>
    <row r="7056" spans="1:1">
      <c r="A7056">
        <v>7054</v>
      </c>
    </row>
    <row r="7057" spans="1:1">
      <c r="A7057">
        <v>7055</v>
      </c>
    </row>
    <row r="7058" spans="1:1">
      <c r="A7058">
        <v>7056</v>
      </c>
    </row>
    <row r="7059" spans="1:1">
      <c r="A7059">
        <v>7057</v>
      </c>
    </row>
    <row r="7060" spans="1:1">
      <c r="A7060">
        <v>7058</v>
      </c>
    </row>
    <row r="7061" spans="1:1">
      <c r="A7061">
        <v>7059</v>
      </c>
    </row>
    <row r="7062" spans="1:1">
      <c r="A7062">
        <v>7060</v>
      </c>
    </row>
    <row r="7063" spans="1:1">
      <c r="A7063">
        <v>7061</v>
      </c>
    </row>
    <row r="7064" spans="1:1">
      <c r="A7064">
        <v>7062</v>
      </c>
    </row>
    <row r="7065" spans="1:1">
      <c r="A7065">
        <v>7063</v>
      </c>
    </row>
    <row r="7066" spans="1:1">
      <c r="A7066">
        <v>7064</v>
      </c>
    </row>
    <row r="7067" spans="1:1">
      <c r="A7067">
        <v>7065</v>
      </c>
    </row>
    <row r="7068" spans="1:1">
      <c r="A7068">
        <v>7066</v>
      </c>
    </row>
    <row r="7069" spans="1:1">
      <c r="A7069">
        <v>7067</v>
      </c>
    </row>
    <row r="7070" spans="1:1">
      <c r="A7070">
        <v>7068</v>
      </c>
    </row>
    <row r="7071" spans="1:1">
      <c r="A7071">
        <v>7069</v>
      </c>
    </row>
    <row r="7072" spans="1:1">
      <c r="A7072">
        <v>7070</v>
      </c>
    </row>
    <row r="7073" spans="1:1">
      <c r="A7073">
        <v>7071</v>
      </c>
    </row>
    <row r="7074" spans="1:1">
      <c r="A7074">
        <v>7072</v>
      </c>
    </row>
    <row r="7075" spans="1:1">
      <c r="A7075">
        <v>7073</v>
      </c>
    </row>
    <row r="7076" spans="1:1">
      <c r="A7076">
        <v>7074</v>
      </c>
    </row>
    <row r="7077" spans="1:1">
      <c r="A7077">
        <v>7075</v>
      </c>
    </row>
    <row r="7078" spans="1:1">
      <c r="A7078">
        <v>7076</v>
      </c>
    </row>
    <row r="7079" spans="1:1">
      <c r="A7079">
        <v>7077</v>
      </c>
    </row>
    <row r="7080" spans="1:1">
      <c r="A7080">
        <v>7078</v>
      </c>
    </row>
    <row r="7081" spans="1:1">
      <c r="A7081">
        <v>7079</v>
      </c>
    </row>
    <row r="7082" spans="1:1">
      <c r="A7082">
        <v>7080</v>
      </c>
    </row>
    <row r="7083" spans="1:1">
      <c r="A7083">
        <v>7081</v>
      </c>
    </row>
    <row r="7084" spans="1:1">
      <c r="A7084">
        <v>7082</v>
      </c>
    </row>
    <row r="7085" spans="1:1">
      <c r="A7085">
        <v>7083</v>
      </c>
    </row>
    <row r="7086" spans="1:1">
      <c r="A7086">
        <v>7084</v>
      </c>
    </row>
    <row r="7087" spans="1:1">
      <c r="A7087">
        <v>7085</v>
      </c>
    </row>
    <row r="7088" spans="1:1">
      <c r="A7088">
        <v>7086</v>
      </c>
    </row>
    <row r="7089" spans="1:1">
      <c r="A7089">
        <v>7087</v>
      </c>
    </row>
    <row r="7090" spans="1:1">
      <c r="A7090">
        <v>7088</v>
      </c>
    </row>
    <row r="7091" spans="1:1">
      <c r="A7091">
        <v>7089</v>
      </c>
    </row>
    <row r="7092" spans="1:1">
      <c r="A7092">
        <v>7090</v>
      </c>
    </row>
    <row r="7093" spans="1:1">
      <c r="A7093">
        <v>7091</v>
      </c>
    </row>
    <row r="7094" spans="1:1">
      <c r="A7094">
        <v>7092</v>
      </c>
    </row>
    <row r="7095" spans="1:1">
      <c r="A7095">
        <v>7093</v>
      </c>
    </row>
    <row r="7096" spans="1:1">
      <c r="A7096">
        <v>7094</v>
      </c>
    </row>
    <row r="7097" spans="1:1">
      <c r="A7097">
        <v>7095</v>
      </c>
    </row>
    <row r="7098" spans="1:1">
      <c r="A7098">
        <v>7096</v>
      </c>
    </row>
    <row r="7099" spans="1:1">
      <c r="A7099">
        <v>7097</v>
      </c>
    </row>
    <row r="7100" spans="1:1">
      <c r="A7100">
        <v>7098</v>
      </c>
    </row>
    <row r="7101" spans="1:1">
      <c r="A7101">
        <v>7099</v>
      </c>
    </row>
    <row r="7102" spans="1:1">
      <c r="A7102">
        <v>7100</v>
      </c>
    </row>
    <row r="7103" spans="1:1">
      <c r="A7103">
        <v>7101</v>
      </c>
    </row>
    <row r="7104" spans="1:1">
      <c r="A7104">
        <v>7102</v>
      </c>
    </row>
    <row r="7105" spans="1:1">
      <c r="A7105">
        <v>7103</v>
      </c>
    </row>
    <row r="7106" spans="1:1">
      <c r="A7106">
        <v>7104</v>
      </c>
    </row>
    <row r="7107" spans="1:1">
      <c r="A7107">
        <v>7105</v>
      </c>
    </row>
    <row r="7108" spans="1:1">
      <c r="A7108">
        <v>7106</v>
      </c>
    </row>
    <row r="7109" spans="1:1">
      <c r="A7109">
        <v>7107</v>
      </c>
    </row>
    <row r="7110" spans="1:1">
      <c r="A7110">
        <v>7108</v>
      </c>
    </row>
    <row r="7111" spans="1:1">
      <c r="A7111">
        <v>7109</v>
      </c>
    </row>
    <row r="7112" spans="1:1">
      <c r="A7112">
        <v>7110</v>
      </c>
    </row>
    <row r="7113" spans="1:1">
      <c r="A7113">
        <v>7111</v>
      </c>
    </row>
    <row r="7114" spans="1:1">
      <c r="A7114">
        <v>7112</v>
      </c>
    </row>
    <row r="7115" spans="1:1">
      <c r="A7115">
        <v>7113</v>
      </c>
    </row>
    <row r="7116" spans="1:1">
      <c r="A7116">
        <v>7114</v>
      </c>
    </row>
    <row r="7117" spans="1:1">
      <c r="A7117">
        <v>7115</v>
      </c>
    </row>
    <row r="7118" spans="1:1">
      <c r="A7118">
        <v>7116</v>
      </c>
    </row>
    <row r="7119" spans="1:1">
      <c r="A7119">
        <v>7117</v>
      </c>
    </row>
    <row r="7120" spans="1:1">
      <c r="A7120">
        <v>7118</v>
      </c>
    </row>
    <row r="7121" spans="1:1">
      <c r="A7121">
        <v>7119</v>
      </c>
    </row>
    <row r="7122" spans="1:1">
      <c r="A7122">
        <v>7120</v>
      </c>
    </row>
    <row r="7123" spans="1:1">
      <c r="A7123">
        <v>7121</v>
      </c>
    </row>
    <row r="7124" spans="1:1">
      <c r="A7124">
        <v>7122</v>
      </c>
    </row>
    <row r="7125" spans="1:1">
      <c r="A7125">
        <v>7123</v>
      </c>
    </row>
    <row r="7126" spans="1:1">
      <c r="A7126">
        <v>7124</v>
      </c>
    </row>
    <row r="7127" spans="1:1">
      <c r="A7127">
        <v>7125</v>
      </c>
    </row>
    <row r="7128" spans="1:1">
      <c r="A7128">
        <v>7126</v>
      </c>
    </row>
    <row r="7129" spans="1:1">
      <c r="A7129">
        <v>7127</v>
      </c>
    </row>
    <row r="7130" spans="1:1">
      <c r="A7130">
        <v>7128</v>
      </c>
    </row>
    <row r="7131" spans="1:1">
      <c r="A7131">
        <v>7129</v>
      </c>
    </row>
    <row r="7132" spans="1:1">
      <c r="A7132">
        <v>7130</v>
      </c>
    </row>
    <row r="7133" spans="1:1">
      <c r="A7133">
        <v>7131</v>
      </c>
    </row>
    <row r="7134" spans="1:1">
      <c r="A7134">
        <v>7132</v>
      </c>
    </row>
    <row r="7135" spans="1:1">
      <c r="A7135">
        <v>7133</v>
      </c>
    </row>
    <row r="7136" spans="1:1">
      <c r="A7136">
        <v>7134</v>
      </c>
    </row>
    <row r="7137" spans="1:1">
      <c r="A7137">
        <v>7135</v>
      </c>
    </row>
    <row r="7138" spans="1:1">
      <c r="A7138">
        <v>7136</v>
      </c>
    </row>
    <row r="7139" spans="1:1">
      <c r="A7139">
        <v>7137</v>
      </c>
    </row>
    <row r="7140" spans="1:1">
      <c r="A7140">
        <v>7138</v>
      </c>
    </row>
    <row r="7141" spans="1:1">
      <c r="A7141">
        <v>7139</v>
      </c>
    </row>
    <row r="7142" spans="1:1">
      <c r="A7142">
        <v>7140</v>
      </c>
    </row>
    <row r="7143" spans="1:1">
      <c r="A7143">
        <v>7141</v>
      </c>
    </row>
    <row r="7144" spans="1:1">
      <c r="A7144">
        <v>7142</v>
      </c>
    </row>
    <row r="7145" spans="1:1">
      <c r="A7145">
        <v>7143</v>
      </c>
    </row>
    <row r="7146" spans="1:1">
      <c r="A7146">
        <v>7144</v>
      </c>
    </row>
    <row r="7147" spans="1:1">
      <c r="A7147">
        <v>7145</v>
      </c>
    </row>
    <row r="7148" spans="1:1">
      <c r="A7148">
        <v>7146</v>
      </c>
    </row>
    <row r="7149" spans="1:1">
      <c r="A7149">
        <v>7147</v>
      </c>
    </row>
    <row r="7150" spans="1:1">
      <c r="A7150">
        <v>7148</v>
      </c>
    </row>
    <row r="7151" spans="1:1">
      <c r="A7151">
        <v>7149</v>
      </c>
    </row>
    <row r="7152" spans="1:1">
      <c r="A7152">
        <v>7150</v>
      </c>
    </row>
    <row r="7153" spans="1:1">
      <c r="A7153">
        <v>7151</v>
      </c>
    </row>
    <row r="7154" spans="1:1">
      <c r="A7154">
        <v>7152</v>
      </c>
    </row>
    <row r="7155" spans="1:1">
      <c r="A7155">
        <v>7153</v>
      </c>
    </row>
    <row r="7156" spans="1:1">
      <c r="A7156">
        <v>7154</v>
      </c>
    </row>
    <row r="7157" spans="1:1">
      <c r="A7157">
        <v>7155</v>
      </c>
    </row>
    <row r="7158" spans="1:1">
      <c r="A7158">
        <v>7156</v>
      </c>
    </row>
    <row r="7159" spans="1:1">
      <c r="A7159">
        <v>7157</v>
      </c>
    </row>
    <row r="7160" spans="1:1">
      <c r="A7160">
        <v>7158</v>
      </c>
    </row>
    <row r="7161" spans="1:1">
      <c r="A7161">
        <v>7159</v>
      </c>
    </row>
    <row r="7162" spans="1:1">
      <c r="A7162">
        <v>7160</v>
      </c>
    </row>
    <row r="7163" spans="1:1">
      <c r="A7163">
        <v>7161</v>
      </c>
    </row>
    <row r="7164" spans="1:1">
      <c r="A7164">
        <v>7162</v>
      </c>
    </row>
    <row r="7165" spans="1:1">
      <c r="A7165">
        <v>7163</v>
      </c>
    </row>
    <row r="7166" spans="1:1">
      <c r="A7166">
        <v>7164</v>
      </c>
    </row>
    <row r="7167" spans="1:1">
      <c r="A7167">
        <v>7165</v>
      </c>
    </row>
    <row r="7168" spans="1:1">
      <c r="A7168">
        <v>7166</v>
      </c>
    </row>
    <row r="7169" spans="1:1">
      <c r="A7169">
        <v>7167</v>
      </c>
    </row>
    <row r="7170" spans="1:1">
      <c r="A7170">
        <v>7168</v>
      </c>
    </row>
    <row r="7171" spans="1:1">
      <c r="A7171">
        <v>7169</v>
      </c>
    </row>
    <row r="7172" spans="1:1">
      <c r="A7172">
        <v>7170</v>
      </c>
    </row>
    <row r="7173" spans="1:1">
      <c r="A7173">
        <v>7171</v>
      </c>
    </row>
    <row r="7174" spans="1:1">
      <c r="A7174">
        <v>7172</v>
      </c>
    </row>
    <row r="7175" spans="1:1">
      <c r="A7175">
        <v>7173</v>
      </c>
    </row>
    <row r="7176" spans="1:1">
      <c r="A7176">
        <v>7174</v>
      </c>
    </row>
    <row r="7177" spans="1:1">
      <c r="A7177">
        <v>7175</v>
      </c>
    </row>
    <row r="7178" spans="1:1">
      <c r="A7178">
        <v>7176</v>
      </c>
    </row>
    <row r="7179" spans="1:1">
      <c r="A7179">
        <v>7177</v>
      </c>
    </row>
    <row r="7180" spans="1:1">
      <c r="A7180">
        <v>7178</v>
      </c>
    </row>
    <row r="7181" spans="1:1">
      <c r="A7181">
        <v>7179</v>
      </c>
    </row>
    <row r="7182" spans="1:1">
      <c r="A7182">
        <v>7180</v>
      </c>
    </row>
    <row r="7183" spans="1:1">
      <c r="A7183">
        <v>7181</v>
      </c>
    </row>
    <row r="7184" spans="1:1">
      <c r="A7184">
        <v>7182</v>
      </c>
    </row>
    <row r="7185" spans="1:1">
      <c r="A7185">
        <v>7183</v>
      </c>
    </row>
    <row r="7186" spans="1:1">
      <c r="A7186">
        <v>7184</v>
      </c>
    </row>
    <row r="7187" spans="1:1">
      <c r="A7187">
        <v>7185</v>
      </c>
    </row>
    <row r="7188" spans="1:1">
      <c r="A7188">
        <v>7186</v>
      </c>
    </row>
    <row r="7189" spans="1:1">
      <c r="A7189">
        <v>7187</v>
      </c>
    </row>
    <row r="7190" spans="1:1">
      <c r="A7190">
        <v>7188</v>
      </c>
    </row>
    <row r="7191" spans="1:1">
      <c r="A7191">
        <v>7189</v>
      </c>
    </row>
    <row r="7192" spans="1:1">
      <c r="A7192">
        <v>7190</v>
      </c>
    </row>
    <row r="7193" spans="1:1">
      <c r="A7193">
        <v>7191</v>
      </c>
    </row>
    <row r="7194" spans="1:1">
      <c r="A7194">
        <v>7192</v>
      </c>
    </row>
    <row r="7195" spans="1:1">
      <c r="A7195">
        <v>7193</v>
      </c>
    </row>
    <row r="7196" spans="1:1">
      <c r="A7196">
        <v>7194</v>
      </c>
    </row>
    <row r="7197" spans="1:1">
      <c r="A7197">
        <v>7195</v>
      </c>
    </row>
    <row r="7198" spans="1:1">
      <c r="A7198">
        <v>7196</v>
      </c>
    </row>
    <row r="7199" spans="1:1">
      <c r="A7199">
        <v>7197</v>
      </c>
    </row>
    <row r="7200" spans="1:1">
      <c r="A7200">
        <v>7198</v>
      </c>
    </row>
    <row r="7201" spans="1:1">
      <c r="A7201">
        <v>7199</v>
      </c>
    </row>
    <row r="7202" spans="1:1">
      <c r="A7202">
        <v>7200</v>
      </c>
    </row>
    <row r="7203" spans="1:1">
      <c r="A7203">
        <v>7201</v>
      </c>
    </row>
    <row r="7204" spans="1:1">
      <c r="A7204">
        <v>7202</v>
      </c>
    </row>
    <row r="7205" spans="1:1">
      <c r="A7205">
        <v>7203</v>
      </c>
    </row>
    <row r="7206" spans="1:1">
      <c r="A7206">
        <v>7204</v>
      </c>
    </row>
    <row r="7207" spans="1:1">
      <c r="A7207">
        <v>7205</v>
      </c>
    </row>
    <row r="7208" spans="1:1">
      <c r="A7208">
        <v>7206</v>
      </c>
    </row>
    <row r="7209" spans="1:1">
      <c r="A7209">
        <v>7207</v>
      </c>
    </row>
    <row r="7210" spans="1:1">
      <c r="A7210">
        <v>7208</v>
      </c>
    </row>
    <row r="7211" spans="1:1">
      <c r="A7211">
        <v>7209</v>
      </c>
    </row>
    <row r="7212" spans="1:1">
      <c r="A7212">
        <v>7210</v>
      </c>
    </row>
    <row r="7213" spans="1:1">
      <c r="A7213">
        <v>7211</v>
      </c>
    </row>
    <row r="7214" spans="1:1">
      <c r="A7214">
        <v>7212</v>
      </c>
    </row>
    <row r="7215" spans="1:1">
      <c r="A7215">
        <v>7213</v>
      </c>
    </row>
    <row r="7216" spans="1:1">
      <c r="A7216">
        <v>7214</v>
      </c>
    </row>
    <row r="7217" spans="1:1">
      <c r="A7217">
        <v>7215</v>
      </c>
    </row>
    <row r="7218" spans="1:1">
      <c r="A7218">
        <v>7216</v>
      </c>
    </row>
    <row r="7219" spans="1:1">
      <c r="A7219">
        <v>7217</v>
      </c>
    </row>
    <row r="7220" spans="1:1">
      <c r="A7220">
        <v>7218</v>
      </c>
    </row>
    <row r="7221" spans="1:1">
      <c r="A7221">
        <v>7219</v>
      </c>
    </row>
    <row r="7222" spans="1:1">
      <c r="A7222">
        <v>7220</v>
      </c>
    </row>
    <row r="7223" spans="1:1">
      <c r="A7223">
        <v>7221</v>
      </c>
    </row>
    <row r="7224" spans="1:1">
      <c r="A7224">
        <v>7222</v>
      </c>
    </row>
    <row r="7225" spans="1:1">
      <c r="A7225">
        <v>7223</v>
      </c>
    </row>
    <row r="7226" spans="1:1">
      <c r="A7226">
        <v>7224</v>
      </c>
    </row>
    <row r="7227" spans="1:1">
      <c r="A7227">
        <v>7225</v>
      </c>
    </row>
    <row r="7228" spans="1:1">
      <c r="A7228">
        <v>7226</v>
      </c>
    </row>
    <row r="7229" spans="1:1">
      <c r="A7229">
        <v>7227</v>
      </c>
    </row>
    <row r="7230" spans="1:1">
      <c r="A7230">
        <v>7228</v>
      </c>
    </row>
    <row r="7231" spans="1:1">
      <c r="A7231">
        <v>7229</v>
      </c>
    </row>
    <row r="7232" spans="1:1">
      <c r="A7232">
        <v>7230</v>
      </c>
    </row>
    <row r="7233" spans="1:1">
      <c r="A7233">
        <v>7231</v>
      </c>
    </row>
    <row r="7234" spans="1:1">
      <c r="A7234">
        <v>7232</v>
      </c>
    </row>
    <row r="7235" spans="1:1">
      <c r="A7235">
        <v>7233</v>
      </c>
    </row>
    <row r="7236" spans="1:1">
      <c r="A7236">
        <v>7234</v>
      </c>
    </row>
    <row r="7237" spans="1:1">
      <c r="A7237">
        <v>7235</v>
      </c>
    </row>
    <row r="7238" spans="1:1">
      <c r="A7238">
        <v>7236</v>
      </c>
    </row>
    <row r="7239" spans="1:1">
      <c r="A7239">
        <v>7237</v>
      </c>
    </row>
    <row r="7240" spans="1:1">
      <c r="A7240">
        <v>7238</v>
      </c>
    </row>
    <row r="7241" spans="1:1">
      <c r="A7241">
        <v>7239</v>
      </c>
    </row>
    <row r="7242" spans="1:1">
      <c r="A7242">
        <v>7240</v>
      </c>
    </row>
    <row r="7243" spans="1:1">
      <c r="A7243">
        <v>7241</v>
      </c>
    </row>
    <row r="7244" spans="1:1">
      <c r="A7244">
        <v>7242</v>
      </c>
    </row>
    <row r="7245" spans="1:1">
      <c r="A7245">
        <v>7243</v>
      </c>
    </row>
    <row r="7246" spans="1:1">
      <c r="A7246">
        <v>7244</v>
      </c>
    </row>
    <row r="7247" spans="1:1">
      <c r="A7247">
        <v>7245</v>
      </c>
    </row>
    <row r="7248" spans="1:1">
      <c r="A7248">
        <v>7246</v>
      </c>
    </row>
    <row r="7249" spans="1:1">
      <c r="A7249">
        <v>7247</v>
      </c>
    </row>
    <row r="7250" spans="1:1">
      <c r="A7250">
        <v>7248</v>
      </c>
    </row>
    <row r="7251" spans="1:1">
      <c r="A7251">
        <v>7249</v>
      </c>
    </row>
    <row r="7252" spans="1:1">
      <c r="A7252">
        <v>7250</v>
      </c>
    </row>
    <row r="7253" spans="1:1">
      <c r="A7253">
        <v>7251</v>
      </c>
    </row>
    <row r="7254" spans="1:1">
      <c r="A7254">
        <v>7252</v>
      </c>
    </row>
    <row r="7255" spans="1:1">
      <c r="A7255">
        <v>7253</v>
      </c>
    </row>
    <row r="7256" spans="1:1">
      <c r="A7256">
        <v>7254</v>
      </c>
    </row>
    <row r="7257" spans="1:1">
      <c r="A7257">
        <v>7255</v>
      </c>
    </row>
    <row r="7258" spans="1:1">
      <c r="A7258">
        <v>7256</v>
      </c>
    </row>
    <row r="7259" spans="1:1">
      <c r="A7259">
        <v>7257</v>
      </c>
    </row>
    <row r="7260" spans="1:1">
      <c r="A7260">
        <v>7258</v>
      </c>
    </row>
    <row r="7261" spans="1:1">
      <c r="A7261">
        <v>7259</v>
      </c>
    </row>
    <row r="7262" spans="1:1">
      <c r="A7262">
        <v>7260</v>
      </c>
    </row>
    <row r="7263" spans="1:1">
      <c r="A7263">
        <v>7261</v>
      </c>
    </row>
    <row r="7264" spans="1:1">
      <c r="A7264">
        <v>7262</v>
      </c>
    </row>
    <row r="7265" spans="1:1">
      <c r="A7265">
        <v>7263</v>
      </c>
    </row>
    <row r="7266" spans="1:1">
      <c r="A7266">
        <v>7264</v>
      </c>
    </row>
    <row r="7267" spans="1:1">
      <c r="A7267">
        <v>7265</v>
      </c>
    </row>
    <row r="7268" spans="1:1">
      <c r="A7268">
        <v>7266</v>
      </c>
    </row>
    <row r="7269" spans="1:1">
      <c r="A7269">
        <v>7267</v>
      </c>
    </row>
    <row r="7270" spans="1:1">
      <c r="A7270">
        <v>7268</v>
      </c>
    </row>
    <row r="7271" spans="1:1">
      <c r="A7271">
        <v>7269</v>
      </c>
    </row>
    <row r="7272" spans="1:1">
      <c r="A7272">
        <v>7270</v>
      </c>
    </row>
    <row r="7273" spans="1:1">
      <c r="A7273">
        <v>7271</v>
      </c>
    </row>
    <row r="7274" spans="1:1">
      <c r="A7274">
        <v>7272</v>
      </c>
    </row>
    <row r="7275" spans="1:1">
      <c r="A7275">
        <v>7273</v>
      </c>
    </row>
    <row r="7276" spans="1:1">
      <c r="A7276">
        <v>7274</v>
      </c>
    </row>
    <row r="7277" spans="1:1">
      <c r="A7277">
        <v>7275</v>
      </c>
    </row>
    <row r="7278" spans="1:1">
      <c r="A7278">
        <v>7276</v>
      </c>
    </row>
    <row r="7279" spans="1:1">
      <c r="A7279">
        <v>7277</v>
      </c>
    </row>
    <row r="7280" spans="1:1">
      <c r="A7280">
        <v>7278</v>
      </c>
    </row>
    <row r="7281" spans="1:1">
      <c r="A7281">
        <v>7279</v>
      </c>
    </row>
    <row r="7282" spans="1:1">
      <c r="A7282">
        <v>7280</v>
      </c>
    </row>
    <row r="7283" spans="1:1">
      <c r="A7283">
        <v>7281</v>
      </c>
    </row>
    <row r="7284" spans="1:1">
      <c r="A7284">
        <v>7282</v>
      </c>
    </row>
    <row r="7285" spans="1:1">
      <c r="A7285">
        <v>7283</v>
      </c>
    </row>
    <row r="7286" spans="1:1">
      <c r="A7286">
        <v>7284</v>
      </c>
    </row>
    <row r="7287" spans="1:1">
      <c r="A7287">
        <v>7285</v>
      </c>
    </row>
    <row r="7288" spans="1:1">
      <c r="A7288">
        <v>7286</v>
      </c>
    </row>
    <row r="7289" spans="1:1">
      <c r="A7289">
        <v>7287</v>
      </c>
    </row>
    <row r="7290" spans="1:1">
      <c r="A7290">
        <v>7288</v>
      </c>
    </row>
    <row r="7291" spans="1:1">
      <c r="A7291">
        <v>7289</v>
      </c>
    </row>
    <row r="7292" spans="1:1">
      <c r="A7292">
        <v>7290</v>
      </c>
    </row>
    <row r="7293" spans="1:1">
      <c r="A7293">
        <v>7291</v>
      </c>
    </row>
    <row r="7294" spans="1:1">
      <c r="A7294">
        <v>7292</v>
      </c>
    </row>
    <row r="7295" spans="1:1">
      <c r="A7295">
        <v>7293</v>
      </c>
    </row>
    <row r="7296" spans="1:1">
      <c r="A7296">
        <v>7294</v>
      </c>
    </row>
    <row r="7297" spans="1:1">
      <c r="A7297">
        <v>7295</v>
      </c>
    </row>
    <row r="7298" spans="1:1">
      <c r="A7298">
        <v>7296</v>
      </c>
    </row>
    <row r="7299" spans="1:1">
      <c r="A7299">
        <v>7297</v>
      </c>
    </row>
    <row r="7300" spans="1:1">
      <c r="A7300">
        <v>7298</v>
      </c>
    </row>
    <row r="7301" spans="1:1">
      <c r="A7301">
        <v>7299</v>
      </c>
    </row>
    <row r="7302" spans="1:1">
      <c r="A7302">
        <v>7300</v>
      </c>
    </row>
    <row r="7303" spans="1:1">
      <c r="A7303">
        <v>7301</v>
      </c>
    </row>
    <row r="7304" spans="1:1">
      <c r="A7304">
        <v>7302</v>
      </c>
    </row>
    <row r="7305" spans="1:1">
      <c r="A7305">
        <v>7303</v>
      </c>
    </row>
    <row r="7306" spans="1:1">
      <c r="A7306">
        <v>7304</v>
      </c>
    </row>
    <row r="7307" spans="1:1">
      <c r="A7307">
        <v>7305</v>
      </c>
    </row>
    <row r="7308" spans="1:1">
      <c r="A7308">
        <v>7306</v>
      </c>
    </row>
    <row r="7309" spans="1:1">
      <c r="A7309">
        <v>7307</v>
      </c>
    </row>
    <row r="7310" spans="1:1">
      <c r="A7310">
        <v>7308</v>
      </c>
    </row>
    <row r="7311" spans="1:1">
      <c r="A7311">
        <v>7309</v>
      </c>
    </row>
    <row r="7312" spans="1:1">
      <c r="A7312">
        <v>7310</v>
      </c>
    </row>
    <row r="7313" spans="1:1">
      <c r="A7313">
        <v>7311</v>
      </c>
    </row>
    <row r="7314" spans="1:1">
      <c r="A7314">
        <v>7312</v>
      </c>
    </row>
    <row r="7315" spans="1:1">
      <c r="A7315">
        <v>7313</v>
      </c>
    </row>
    <row r="7316" spans="1:1">
      <c r="A7316">
        <v>7314</v>
      </c>
    </row>
    <row r="7317" spans="1:1">
      <c r="A7317">
        <v>7315</v>
      </c>
    </row>
    <row r="7318" spans="1:1">
      <c r="A7318">
        <v>7316</v>
      </c>
    </row>
    <row r="7319" spans="1:1">
      <c r="A7319">
        <v>7317</v>
      </c>
    </row>
    <row r="7320" spans="1:1">
      <c r="A7320">
        <v>7318</v>
      </c>
    </row>
    <row r="7321" spans="1:1">
      <c r="A7321">
        <v>7319</v>
      </c>
    </row>
    <row r="7322" spans="1:1">
      <c r="A7322">
        <v>7320</v>
      </c>
    </row>
    <row r="7323" spans="1:1">
      <c r="A7323">
        <v>7321</v>
      </c>
    </row>
    <row r="7324" spans="1:1">
      <c r="A7324">
        <v>7322</v>
      </c>
    </row>
    <row r="7325" spans="1:1">
      <c r="A7325">
        <v>7323</v>
      </c>
    </row>
    <row r="7326" spans="1:1">
      <c r="A7326">
        <v>7324</v>
      </c>
    </row>
    <row r="7327" spans="1:1">
      <c r="A7327">
        <v>7325</v>
      </c>
    </row>
    <row r="7328" spans="1:1">
      <c r="A7328">
        <v>7326</v>
      </c>
    </row>
    <row r="7329" spans="1:1">
      <c r="A7329">
        <v>7327</v>
      </c>
    </row>
    <row r="7330" spans="1:1">
      <c r="A7330">
        <v>7328</v>
      </c>
    </row>
    <row r="7331" spans="1:1">
      <c r="A7331">
        <v>7329</v>
      </c>
    </row>
    <row r="7332" spans="1:1">
      <c r="A7332">
        <v>7330</v>
      </c>
    </row>
    <row r="7333" spans="1:1">
      <c r="A7333">
        <v>7331</v>
      </c>
    </row>
    <row r="7334" spans="1:1">
      <c r="A7334">
        <v>7332</v>
      </c>
    </row>
    <row r="7335" spans="1:1">
      <c r="A7335">
        <v>7333</v>
      </c>
    </row>
    <row r="7336" spans="1:1">
      <c r="A7336">
        <v>7334</v>
      </c>
    </row>
    <row r="7337" spans="1:1">
      <c r="A7337">
        <v>7335</v>
      </c>
    </row>
    <row r="7338" spans="1:1">
      <c r="A7338">
        <v>7336</v>
      </c>
    </row>
    <row r="7339" spans="1:1">
      <c r="A7339">
        <v>7337</v>
      </c>
    </row>
    <row r="7340" spans="1:1">
      <c r="A7340">
        <v>7338</v>
      </c>
    </row>
    <row r="7341" spans="1:1">
      <c r="A7341">
        <v>7339</v>
      </c>
    </row>
    <row r="7342" spans="1:1">
      <c r="A7342">
        <v>7340</v>
      </c>
    </row>
    <row r="7343" spans="1:1">
      <c r="A7343">
        <v>7341</v>
      </c>
    </row>
    <row r="7344" spans="1:1">
      <c r="A7344">
        <v>7342</v>
      </c>
    </row>
    <row r="7345" spans="1:1">
      <c r="A7345">
        <v>7343</v>
      </c>
    </row>
    <row r="7346" spans="1:1">
      <c r="A7346">
        <v>7344</v>
      </c>
    </row>
    <row r="7347" spans="1:1">
      <c r="A7347">
        <v>7345</v>
      </c>
    </row>
    <row r="7348" spans="1:1">
      <c r="A7348">
        <v>7346</v>
      </c>
    </row>
    <row r="7349" spans="1:1">
      <c r="A7349">
        <v>7347</v>
      </c>
    </row>
    <row r="7350" spans="1:1">
      <c r="A7350">
        <v>7348</v>
      </c>
    </row>
    <row r="7351" spans="1:1">
      <c r="A7351">
        <v>7349</v>
      </c>
    </row>
    <row r="7352" spans="1:1">
      <c r="A7352">
        <v>7350</v>
      </c>
    </row>
    <row r="7353" spans="1:1">
      <c r="A7353">
        <v>7351</v>
      </c>
    </row>
    <row r="7354" spans="1:1">
      <c r="A7354">
        <v>7352</v>
      </c>
    </row>
    <row r="7355" spans="1:1">
      <c r="A7355">
        <v>7353</v>
      </c>
    </row>
    <row r="7356" spans="1:1">
      <c r="A7356">
        <v>7354</v>
      </c>
    </row>
    <row r="7357" spans="1:1">
      <c r="A7357">
        <v>7355</v>
      </c>
    </row>
    <row r="7358" spans="1:1">
      <c r="A7358">
        <v>7356</v>
      </c>
    </row>
    <row r="7359" spans="1:1">
      <c r="A7359">
        <v>7357</v>
      </c>
    </row>
    <row r="7360" spans="1:1">
      <c r="A7360">
        <v>7358</v>
      </c>
    </row>
    <row r="7361" spans="1:1">
      <c r="A7361">
        <v>7359</v>
      </c>
    </row>
    <row r="7362" spans="1:1">
      <c r="A7362">
        <v>7360</v>
      </c>
    </row>
    <row r="7363" spans="1:1">
      <c r="A7363">
        <v>7361</v>
      </c>
    </row>
    <row r="7364" spans="1:1">
      <c r="A7364">
        <v>7362</v>
      </c>
    </row>
    <row r="7365" spans="1:1">
      <c r="A7365">
        <v>7363</v>
      </c>
    </row>
    <row r="7366" spans="1:1">
      <c r="A7366">
        <v>7364</v>
      </c>
    </row>
    <row r="7367" spans="1:1">
      <c r="A7367">
        <v>7365</v>
      </c>
    </row>
    <row r="7368" spans="1:1">
      <c r="A7368">
        <v>7366</v>
      </c>
    </row>
    <row r="7369" spans="1:1">
      <c r="A7369">
        <v>7367</v>
      </c>
    </row>
    <row r="7370" spans="1:1">
      <c r="A7370">
        <v>7368</v>
      </c>
    </row>
    <row r="7371" spans="1:1">
      <c r="A7371">
        <v>7369</v>
      </c>
    </row>
    <row r="7372" spans="1:1">
      <c r="A7372">
        <v>7370</v>
      </c>
    </row>
    <row r="7373" spans="1:1">
      <c r="A7373">
        <v>7371</v>
      </c>
    </row>
    <row r="7374" spans="1:1">
      <c r="A7374">
        <v>7372</v>
      </c>
    </row>
    <row r="7375" spans="1:1">
      <c r="A7375">
        <v>7373</v>
      </c>
    </row>
    <row r="7376" spans="1:1">
      <c r="A7376">
        <v>7374</v>
      </c>
    </row>
    <row r="7377" spans="1:1">
      <c r="A7377">
        <v>7375</v>
      </c>
    </row>
    <row r="7378" spans="1:1">
      <c r="A7378">
        <v>7376</v>
      </c>
    </row>
    <row r="7379" spans="1:1">
      <c r="A7379">
        <v>7377</v>
      </c>
    </row>
    <row r="7380" spans="1:1">
      <c r="A7380">
        <v>7378</v>
      </c>
    </row>
    <row r="7381" spans="1:1">
      <c r="A7381">
        <v>7379</v>
      </c>
    </row>
    <row r="7382" spans="1:1">
      <c r="A7382">
        <v>7380</v>
      </c>
    </row>
    <row r="7383" spans="1:1">
      <c r="A7383">
        <v>7381</v>
      </c>
    </row>
    <row r="7384" spans="1:1">
      <c r="A7384">
        <v>7382</v>
      </c>
    </row>
    <row r="7385" spans="1:1">
      <c r="A7385">
        <v>7383</v>
      </c>
    </row>
    <row r="7386" spans="1:1">
      <c r="A7386">
        <v>7384</v>
      </c>
    </row>
    <row r="7387" spans="1:1">
      <c r="A7387">
        <v>7385</v>
      </c>
    </row>
    <row r="7388" spans="1:1">
      <c r="A7388">
        <v>7386</v>
      </c>
    </row>
    <row r="7389" spans="1:1">
      <c r="A7389">
        <v>7387</v>
      </c>
    </row>
    <row r="7390" spans="1:1">
      <c r="A7390">
        <v>7388</v>
      </c>
    </row>
    <row r="7391" spans="1:1">
      <c r="A7391">
        <v>7389</v>
      </c>
    </row>
    <row r="7392" spans="1:1">
      <c r="A7392">
        <v>7390</v>
      </c>
    </row>
    <row r="7393" spans="1:1">
      <c r="A7393">
        <v>7391</v>
      </c>
    </row>
    <row r="7394" spans="1:1">
      <c r="A7394">
        <v>7392</v>
      </c>
    </row>
    <row r="7395" spans="1:1">
      <c r="A7395">
        <v>7393</v>
      </c>
    </row>
    <row r="7396" spans="1:1">
      <c r="A7396">
        <v>7394</v>
      </c>
    </row>
    <row r="7397" spans="1:1">
      <c r="A7397">
        <v>7395</v>
      </c>
    </row>
    <row r="7398" spans="1:1">
      <c r="A7398">
        <v>7396</v>
      </c>
    </row>
    <row r="7399" spans="1:1">
      <c r="A7399">
        <v>7397</v>
      </c>
    </row>
    <row r="7400" spans="1:1">
      <c r="A7400">
        <v>7398</v>
      </c>
    </row>
    <row r="7401" spans="1:1">
      <c r="A7401">
        <v>7399</v>
      </c>
    </row>
    <row r="7402" spans="1:1">
      <c r="A7402">
        <v>7400</v>
      </c>
    </row>
    <row r="7403" spans="1:1">
      <c r="A7403">
        <v>7401</v>
      </c>
    </row>
    <row r="7404" spans="1:1">
      <c r="A7404">
        <v>7402</v>
      </c>
    </row>
    <row r="7405" spans="1:1">
      <c r="A7405">
        <v>7403</v>
      </c>
    </row>
    <row r="7406" spans="1:1">
      <c r="A7406">
        <v>7404</v>
      </c>
    </row>
    <row r="7407" spans="1:1">
      <c r="A7407">
        <v>7405</v>
      </c>
    </row>
    <row r="7408" spans="1:1">
      <c r="A7408">
        <v>7406</v>
      </c>
    </row>
    <row r="7409" spans="1:1">
      <c r="A7409">
        <v>7407</v>
      </c>
    </row>
    <row r="7410" spans="1:1">
      <c r="A7410">
        <v>7408</v>
      </c>
    </row>
    <row r="7411" spans="1:1">
      <c r="A7411">
        <v>7409</v>
      </c>
    </row>
    <row r="7412" spans="1:1">
      <c r="A7412">
        <v>7410</v>
      </c>
    </row>
    <row r="7413" spans="1:1">
      <c r="A7413">
        <v>7411</v>
      </c>
    </row>
    <row r="7414" spans="1:1">
      <c r="A7414">
        <v>7412</v>
      </c>
    </row>
    <row r="7415" spans="1:1">
      <c r="A7415">
        <v>7413</v>
      </c>
    </row>
    <row r="7416" spans="1:1">
      <c r="A7416">
        <v>7414</v>
      </c>
    </row>
    <row r="7417" spans="1:1">
      <c r="A7417">
        <v>7415</v>
      </c>
    </row>
    <row r="7418" spans="1:1">
      <c r="A7418">
        <v>7416</v>
      </c>
    </row>
    <row r="7419" spans="1:1">
      <c r="A7419">
        <v>7417</v>
      </c>
    </row>
    <row r="7420" spans="1:1">
      <c r="A7420">
        <v>7418</v>
      </c>
    </row>
    <row r="7421" spans="1:1">
      <c r="A7421">
        <v>7419</v>
      </c>
    </row>
    <row r="7422" spans="1:1">
      <c r="A7422">
        <v>7420</v>
      </c>
    </row>
    <row r="7423" spans="1:1">
      <c r="A7423">
        <v>7421</v>
      </c>
    </row>
    <row r="7424" spans="1:1">
      <c r="A7424">
        <v>7422</v>
      </c>
    </row>
    <row r="7425" spans="1:1">
      <c r="A7425">
        <v>7423</v>
      </c>
    </row>
    <row r="7426" spans="1:1">
      <c r="A7426">
        <v>7424</v>
      </c>
    </row>
    <row r="7427" spans="1:1">
      <c r="A7427">
        <v>7425</v>
      </c>
    </row>
    <row r="7428" spans="1:1">
      <c r="A7428">
        <v>7426</v>
      </c>
    </row>
    <row r="7429" spans="1:1">
      <c r="A7429">
        <v>7427</v>
      </c>
    </row>
    <row r="7430" spans="1:1">
      <c r="A7430">
        <v>7428</v>
      </c>
    </row>
    <row r="7431" spans="1:1">
      <c r="A7431">
        <v>7429</v>
      </c>
    </row>
    <row r="7432" spans="1:1">
      <c r="A7432">
        <v>7430</v>
      </c>
    </row>
    <row r="7433" spans="1:1">
      <c r="A7433">
        <v>7431</v>
      </c>
    </row>
    <row r="7434" spans="1:1">
      <c r="A7434">
        <v>7432</v>
      </c>
    </row>
    <row r="7435" spans="1:1">
      <c r="A7435">
        <v>7433</v>
      </c>
    </row>
    <row r="7436" spans="1:1">
      <c r="A7436">
        <v>7434</v>
      </c>
    </row>
    <row r="7437" spans="1:1">
      <c r="A7437">
        <v>7435</v>
      </c>
    </row>
    <row r="7438" spans="1:1">
      <c r="A7438">
        <v>7436</v>
      </c>
    </row>
    <row r="7439" spans="1:1">
      <c r="A7439">
        <v>7437</v>
      </c>
    </row>
    <row r="7440" spans="1:1">
      <c r="A7440">
        <v>7438</v>
      </c>
    </row>
    <row r="7441" spans="1:1">
      <c r="A7441">
        <v>7439</v>
      </c>
    </row>
    <row r="7442" spans="1:1">
      <c r="A7442">
        <v>7440</v>
      </c>
    </row>
    <row r="7443" spans="1:1">
      <c r="A7443">
        <v>7441</v>
      </c>
    </row>
    <row r="7444" spans="1:1">
      <c r="A7444">
        <v>7442</v>
      </c>
    </row>
    <row r="7445" spans="1:1">
      <c r="A7445">
        <v>7443</v>
      </c>
    </row>
    <row r="7446" spans="1:1">
      <c r="A7446">
        <v>7444</v>
      </c>
    </row>
    <row r="7447" spans="1:1">
      <c r="A7447">
        <v>7445</v>
      </c>
    </row>
    <row r="7448" spans="1:1">
      <c r="A7448">
        <v>7446</v>
      </c>
    </row>
    <row r="7449" spans="1:1">
      <c r="A7449">
        <v>7447</v>
      </c>
    </row>
    <row r="7450" spans="1:1">
      <c r="A7450">
        <v>7448</v>
      </c>
    </row>
    <row r="7451" spans="1:1">
      <c r="A7451">
        <v>7449</v>
      </c>
    </row>
    <row r="7452" spans="1:1">
      <c r="A7452">
        <v>7450</v>
      </c>
    </row>
    <row r="7453" spans="1:1">
      <c r="A7453">
        <v>7451</v>
      </c>
    </row>
    <row r="7454" spans="1:1">
      <c r="A7454">
        <v>7452</v>
      </c>
    </row>
    <row r="7455" spans="1:1">
      <c r="A7455">
        <v>7453</v>
      </c>
    </row>
    <row r="7456" spans="1:1">
      <c r="A7456">
        <v>7454</v>
      </c>
    </row>
    <row r="7457" spans="1:1">
      <c r="A7457">
        <v>7455</v>
      </c>
    </row>
    <row r="7458" spans="1:1">
      <c r="A7458">
        <v>7456</v>
      </c>
    </row>
    <row r="7459" spans="1:1">
      <c r="A7459">
        <v>7457</v>
      </c>
    </row>
    <row r="7460" spans="1:1">
      <c r="A7460">
        <v>7458</v>
      </c>
    </row>
    <row r="7461" spans="1:1">
      <c r="A7461">
        <v>7459</v>
      </c>
    </row>
    <row r="7462" spans="1:1">
      <c r="A7462">
        <v>7460</v>
      </c>
    </row>
    <row r="7463" spans="1:1">
      <c r="A7463">
        <v>7461</v>
      </c>
    </row>
    <row r="7464" spans="1:1">
      <c r="A7464">
        <v>7462</v>
      </c>
    </row>
    <row r="7465" spans="1:1">
      <c r="A7465">
        <v>7463</v>
      </c>
    </row>
    <row r="7466" spans="1:1">
      <c r="A7466">
        <v>7464</v>
      </c>
    </row>
    <row r="7467" spans="1:1">
      <c r="A7467">
        <v>7465</v>
      </c>
    </row>
    <row r="7468" spans="1:1">
      <c r="A7468">
        <v>7466</v>
      </c>
    </row>
    <row r="7469" spans="1:1">
      <c r="A7469">
        <v>7467</v>
      </c>
    </row>
    <row r="7470" spans="1:1">
      <c r="A7470">
        <v>7468</v>
      </c>
    </row>
    <row r="7471" spans="1:1">
      <c r="A7471">
        <v>7469</v>
      </c>
    </row>
    <row r="7472" spans="1:1">
      <c r="A7472">
        <v>7470</v>
      </c>
    </row>
    <row r="7473" spans="1:1">
      <c r="A7473">
        <v>7471</v>
      </c>
    </row>
    <row r="7474" spans="1:1">
      <c r="A7474">
        <v>7472</v>
      </c>
    </row>
    <row r="7475" spans="1:1">
      <c r="A7475">
        <v>7473</v>
      </c>
    </row>
    <row r="7476" spans="1:1">
      <c r="A7476">
        <v>7474</v>
      </c>
    </row>
    <row r="7477" spans="1:1">
      <c r="A7477">
        <v>7475</v>
      </c>
    </row>
    <row r="7478" spans="1:1">
      <c r="A7478">
        <v>7476</v>
      </c>
    </row>
    <row r="7479" spans="1:1">
      <c r="A7479">
        <v>7477</v>
      </c>
    </row>
    <row r="7480" spans="1:1">
      <c r="A7480">
        <v>7478</v>
      </c>
    </row>
    <row r="7481" spans="1:1">
      <c r="A7481">
        <v>7479</v>
      </c>
    </row>
    <row r="7482" spans="1:1">
      <c r="A7482">
        <v>7480</v>
      </c>
    </row>
    <row r="7483" spans="1:1">
      <c r="A7483">
        <v>7481</v>
      </c>
    </row>
    <row r="7484" spans="1:1">
      <c r="A7484">
        <v>7482</v>
      </c>
    </row>
    <row r="7485" spans="1:1">
      <c r="A7485">
        <v>7483</v>
      </c>
    </row>
    <row r="7486" spans="1:1">
      <c r="A7486">
        <v>7484</v>
      </c>
    </row>
    <row r="7487" spans="1:1">
      <c r="A7487">
        <v>7485</v>
      </c>
    </row>
    <row r="7488" spans="1:1">
      <c r="A7488">
        <v>7486</v>
      </c>
    </row>
    <row r="7489" spans="1:1">
      <c r="A7489">
        <v>7487</v>
      </c>
    </row>
    <row r="7490" spans="1:1">
      <c r="A7490">
        <v>7488</v>
      </c>
    </row>
    <row r="7491" spans="1:1">
      <c r="A7491">
        <v>7489</v>
      </c>
    </row>
    <row r="7492" spans="1:1">
      <c r="A7492">
        <v>7490</v>
      </c>
    </row>
    <row r="7493" spans="1:1">
      <c r="A7493">
        <v>7491</v>
      </c>
    </row>
    <row r="7494" spans="1:1">
      <c r="A7494">
        <v>7492</v>
      </c>
    </row>
    <row r="7495" spans="1:1">
      <c r="A7495">
        <v>7493</v>
      </c>
    </row>
    <row r="7496" spans="1:1">
      <c r="A7496">
        <v>7494</v>
      </c>
    </row>
    <row r="7497" spans="1:1">
      <c r="A7497">
        <v>7495</v>
      </c>
    </row>
    <row r="7498" spans="1:1">
      <c r="A7498">
        <v>7496</v>
      </c>
    </row>
    <row r="7499" spans="1:1">
      <c r="A7499">
        <v>7497</v>
      </c>
    </row>
    <row r="7500" spans="1:1">
      <c r="A7500">
        <v>7498</v>
      </c>
    </row>
    <row r="7501" spans="1:1">
      <c r="A7501">
        <v>7499</v>
      </c>
    </row>
    <row r="7502" spans="1:1">
      <c r="A7502">
        <v>7500</v>
      </c>
    </row>
    <row r="7503" spans="1:1">
      <c r="A7503">
        <v>7501</v>
      </c>
    </row>
    <row r="7504" spans="1:1">
      <c r="A7504">
        <v>7502</v>
      </c>
    </row>
    <row r="7505" spans="1:1">
      <c r="A7505">
        <v>7503</v>
      </c>
    </row>
    <row r="7506" spans="1:1">
      <c r="A7506">
        <v>7504</v>
      </c>
    </row>
    <row r="7507" spans="1:1">
      <c r="A7507">
        <v>7505</v>
      </c>
    </row>
    <row r="7508" spans="1:1">
      <c r="A7508">
        <v>7506</v>
      </c>
    </row>
    <row r="7509" spans="1:1">
      <c r="A7509">
        <v>7507</v>
      </c>
    </row>
    <row r="7510" spans="1:1">
      <c r="A7510">
        <v>7508</v>
      </c>
    </row>
    <row r="7511" spans="1:1">
      <c r="A7511">
        <v>7509</v>
      </c>
    </row>
    <row r="7512" spans="1:1">
      <c r="A7512">
        <v>7510</v>
      </c>
    </row>
    <row r="7513" spans="1:1">
      <c r="A7513">
        <v>7511</v>
      </c>
    </row>
    <row r="7514" spans="1:1">
      <c r="A7514">
        <v>7512</v>
      </c>
    </row>
    <row r="7515" spans="1:1">
      <c r="A7515">
        <v>7513</v>
      </c>
    </row>
    <row r="7516" spans="1:1">
      <c r="A7516">
        <v>7514</v>
      </c>
    </row>
    <row r="7517" spans="1:1">
      <c r="A7517">
        <v>7515</v>
      </c>
    </row>
    <row r="7518" spans="1:1">
      <c r="A7518">
        <v>7516</v>
      </c>
    </row>
    <row r="7519" spans="1:1">
      <c r="A7519">
        <v>7517</v>
      </c>
    </row>
    <row r="7520" spans="1:1">
      <c r="A7520">
        <v>7518</v>
      </c>
    </row>
    <row r="7521" spans="1:1">
      <c r="A7521">
        <v>7519</v>
      </c>
    </row>
    <row r="7522" spans="1:1">
      <c r="A7522">
        <v>7520</v>
      </c>
    </row>
    <row r="7523" spans="1:1">
      <c r="A7523">
        <v>7521</v>
      </c>
    </row>
    <row r="7524" spans="1:1">
      <c r="A7524">
        <v>7522</v>
      </c>
    </row>
    <row r="7525" spans="1:1">
      <c r="A7525">
        <v>7523</v>
      </c>
    </row>
    <row r="7526" spans="1:1">
      <c r="A7526">
        <v>7524</v>
      </c>
    </row>
    <row r="7527" spans="1:1">
      <c r="A7527">
        <v>7525</v>
      </c>
    </row>
    <row r="7528" spans="1:1">
      <c r="A7528">
        <v>7526</v>
      </c>
    </row>
    <row r="7529" spans="1:1">
      <c r="A7529">
        <v>7527</v>
      </c>
    </row>
    <row r="7530" spans="1:1">
      <c r="A7530">
        <v>7528</v>
      </c>
    </row>
    <row r="7531" spans="1:1">
      <c r="A7531">
        <v>7529</v>
      </c>
    </row>
    <row r="7532" spans="1:1">
      <c r="A7532">
        <v>7530</v>
      </c>
    </row>
    <row r="7533" spans="1:1">
      <c r="A7533">
        <v>7531</v>
      </c>
    </row>
    <row r="7534" spans="1:1">
      <c r="A7534">
        <v>7532</v>
      </c>
    </row>
    <row r="7535" spans="1:1">
      <c r="A7535">
        <v>7533</v>
      </c>
    </row>
    <row r="7536" spans="1:1">
      <c r="A7536">
        <v>7534</v>
      </c>
    </row>
    <row r="7537" spans="1:1">
      <c r="A7537">
        <v>7535</v>
      </c>
    </row>
    <row r="7538" spans="1:1">
      <c r="A7538">
        <v>7536</v>
      </c>
    </row>
    <row r="7539" spans="1:1">
      <c r="A7539">
        <v>7537</v>
      </c>
    </row>
    <row r="7540" spans="1:1">
      <c r="A7540">
        <v>7538</v>
      </c>
    </row>
    <row r="7541" spans="1:1">
      <c r="A7541">
        <v>7539</v>
      </c>
    </row>
    <row r="7542" spans="1:1">
      <c r="A7542">
        <v>7540</v>
      </c>
    </row>
    <row r="7543" spans="1:1">
      <c r="A7543">
        <v>7541</v>
      </c>
    </row>
    <row r="7544" spans="1:1">
      <c r="A7544">
        <v>7542</v>
      </c>
    </row>
    <row r="7545" spans="1:1">
      <c r="A7545">
        <v>7543</v>
      </c>
    </row>
    <row r="7546" spans="1:1">
      <c r="A7546">
        <v>7544</v>
      </c>
    </row>
    <row r="7547" spans="1:1">
      <c r="A7547">
        <v>7545</v>
      </c>
    </row>
    <row r="7548" spans="1:1">
      <c r="A7548">
        <v>7546</v>
      </c>
    </row>
    <row r="7549" spans="1:1">
      <c r="A7549">
        <v>7547</v>
      </c>
    </row>
    <row r="7550" spans="1:1">
      <c r="A7550">
        <v>7548</v>
      </c>
    </row>
    <row r="7551" spans="1:1">
      <c r="A7551">
        <v>7549</v>
      </c>
    </row>
    <row r="7552" spans="1:1">
      <c r="A7552">
        <v>7550</v>
      </c>
    </row>
    <row r="7553" spans="1:1">
      <c r="A7553">
        <v>7551</v>
      </c>
    </row>
    <row r="7554" spans="1:1">
      <c r="A7554">
        <v>7552</v>
      </c>
    </row>
    <row r="7555" spans="1:1">
      <c r="A7555">
        <v>7553</v>
      </c>
    </row>
    <row r="7556" spans="1:1">
      <c r="A7556">
        <v>7554</v>
      </c>
    </row>
    <row r="7557" spans="1:1">
      <c r="A7557">
        <v>7555</v>
      </c>
    </row>
    <row r="7558" spans="1:1">
      <c r="A7558">
        <v>7556</v>
      </c>
    </row>
    <row r="7559" spans="1:1">
      <c r="A7559">
        <v>7557</v>
      </c>
    </row>
    <row r="7560" spans="1:1">
      <c r="A7560">
        <v>7558</v>
      </c>
    </row>
    <row r="7561" spans="1:1">
      <c r="A7561">
        <v>7559</v>
      </c>
    </row>
    <row r="7562" spans="1:1">
      <c r="A7562">
        <v>7560</v>
      </c>
    </row>
    <row r="7563" spans="1:1">
      <c r="A7563">
        <v>7561</v>
      </c>
    </row>
    <row r="7564" spans="1:1">
      <c r="A7564">
        <v>7562</v>
      </c>
    </row>
    <row r="7565" spans="1:1">
      <c r="A7565">
        <v>7563</v>
      </c>
    </row>
    <row r="7566" spans="1:1">
      <c r="A7566">
        <v>7564</v>
      </c>
    </row>
    <row r="7567" spans="1:1">
      <c r="A7567">
        <v>7565</v>
      </c>
    </row>
    <row r="7568" spans="1:1">
      <c r="A7568">
        <v>7566</v>
      </c>
    </row>
    <row r="7569" spans="1:1">
      <c r="A7569">
        <v>7567</v>
      </c>
    </row>
    <row r="7570" spans="1:1">
      <c r="A7570">
        <v>7568</v>
      </c>
    </row>
    <row r="7571" spans="1:1">
      <c r="A7571">
        <v>7569</v>
      </c>
    </row>
    <row r="7572" spans="1:1">
      <c r="A7572">
        <v>7570</v>
      </c>
    </row>
    <row r="7573" spans="1:1">
      <c r="A7573">
        <v>7571</v>
      </c>
    </row>
    <row r="7574" spans="1:1">
      <c r="A7574">
        <v>7572</v>
      </c>
    </row>
    <row r="7575" spans="1:1">
      <c r="A7575">
        <v>7573</v>
      </c>
    </row>
    <row r="7576" spans="1:1">
      <c r="A7576">
        <v>7574</v>
      </c>
    </row>
    <row r="7577" spans="1:1">
      <c r="A7577">
        <v>7575</v>
      </c>
    </row>
    <row r="7578" spans="1:1">
      <c r="A7578">
        <v>7576</v>
      </c>
    </row>
    <row r="7579" spans="1:1">
      <c r="A7579">
        <v>7577</v>
      </c>
    </row>
    <row r="7580" spans="1:1">
      <c r="A7580">
        <v>7578</v>
      </c>
    </row>
    <row r="7581" spans="1:1">
      <c r="A7581">
        <v>7579</v>
      </c>
    </row>
    <row r="7582" spans="1:1">
      <c r="A7582">
        <v>7580</v>
      </c>
    </row>
    <row r="7583" spans="1:1">
      <c r="A7583">
        <v>7581</v>
      </c>
    </row>
    <row r="7584" spans="1:1">
      <c r="A7584">
        <v>7582</v>
      </c>
    </row>
    <row r="7585" spans="1:1">
      <c r="A7585">
        <v>7583</v>
      </c>
    </row>
    <row r="7586" spans="1:1">
      <c r="A7586">
        <v>7584</v>
      </c>
    </row>
    <row r="7587" spans="1:1">
      <c r="A7587">
        <v>7585</v>
      </c>
    </row>
    <row r="7588" spans="1:1">
      <c r="A7588">
        <v>7586</v>
      </c>
    </row>
    <row r="7589" spans="1:1">
      <c r="A7589">
        <v>7587</v>
      </c>
    </row>
    <row r="7590" spans="1:1">
      <c r="A7590">
        <v>7588</v>
      </c>
    </row>
    <row r="7591" spans="1:1">
      <c r="A7591">
        <v>7589</v>
      </c>
    </row>
    <row r="7592" spans="1:1">
      <c r="A7592">
        <v>7590</v>
      </c>
    </row>
    <row r="7593" spans="1:1">
      <c r="A7593">
        <v>7591</v>
      </c>
    </row>
    <row r="7594" spans="1:1">
      <c r="A7594">
        <v>7592</v>
      </c>
    </row>
    <row r="7595" spans="1:1">
      <c r="A7595">
        <v>7593</v>
      </c>
    </row>
    <row r="7596" spans="1:1">
      <c r="A7596">
        <v>7594</v>
      </c>
    </row>
    <row r="7597" spans="1:1">
      <c r="A7597">
        <v>7595</v>
      </c>
    </row>
    <row r="7598" spans="1:1">
      <c r="A7598">
        <v>7596</v>
      </c>
    </row>
    <row r="7599" spans="1:1">
      <c r="A7599">
        <v>7597</v>
      </c>
    </row>
    <row r="7600" spans="1:1">
      <c r="A7600">
        <v>7598</v>
      </c>
    </row>
    <row r="7601" spans="1:1">
      <c r="A7601">
        <v>7599</v>
      </c>
    </row>
    <row r="7602" spans="1:1">
      <c r="A7602">
        <v>7600</v>
      </c>
    </row>
    <row r="7603" spans="1:1">
      <c r="A7603">
        <v>7601</v>
      </c>
    </row>
    <row r="7604" spans="1:1">
      <c r="A7604">
        <v>7602</v>
      </c>
    </row>
    <row r="7605" spans="1:1">
      <c r="A7605">
        <v>7603</v>
      </c>
    </row>
    <row r="7606" spans="1:1">
      <c r="A7606">
        <v>7604</v>
      </c>
    </row>
    <row r="7607" spans="1:1">
      <c r="A7607">
        <v>7605</v>
      </c>
    </row>
    <row r="7608" spans="1:1">
      <c r="A7608">
        <v>7606</v>
      </c>
    </row>
    <row r="7609" spans="1:1">
      <c r="A7609">
        <v>7607</v>
      </c>
    </row>
    <row r="7610" spans="1:1">
      <c r="A7610">
        <v>7608</v>
      </c>
    </row>
    <row r="7611" spans="1:1">
      <c r="A7611">
        <v>7609</v>
      </c>
    </row>
    <row r="7612" spans="1:1">
      <c r="A7612">
        <v>7610</v>
      </c>
    </row>
    <row r="7613" spans="1:1">
      <c r="A7613">
        <v>7611</v>
      </c>
    </row>
    <row r="7614" spans="1:1">
      <c r="A7614">
        <v>7612</v>
      </c>
    </row>
    <row r="7615" spans="1:1">
      <c r="A7615">
        <v>7613</v>
      </c>
    </row>
    <row r="7616" spans="1:1">
      <c r="A7616">
        <v>7614</v>
      </c>
    </row>
    <row r="7617" spans="1:1">
      <c r="A7617">
        <v>7615</v>
      </c>
    </row>
    <row r="7618" spans="1:1">
      <c r="A7618">
        <v>7616</v>
      </c>
    </row>
    <row r="7619" spans="1:1">
      <c r="A7619">
        <v>7617</v>
      </c>
    </row>
    <row r="7620" spans="1:1">
      <c r="A7620">
        <v>7618</v>
      </c>
    </row>
    <row r="7621" spans="1:1">
      <c r="A7621">
        <v>7619</v>
      </c>
    </row>
    <row r="7622" spans="1:1">
      <c r="A7622">
        <v>7620</v>
      </c>
    </row>
    <row r="7623" spans="1:1">
      <c r="A7623">
        <v>7621</v>
      </c>
    </row>
    <row r="7624" spans="1:1">
      <c r="A7624">
        <v>7622</v>
      </c>
    </row>
    <row r="7625" spans="1:1">
      <c r="A7625">
        <v>7623</v>
      </c>
    </row>
    <row r="7626" spans="1:1">
      <c r="A7626">
        <v>7624</v>
      </c>
    </row>
    <row r="7627" spans="1:1">
      <c r="A7627">
        <v>7625</v>
      </c>
    </row>
    <row r="7628" spans="1:1">
      <c r="A7628">
        <v>7626</v>
      </c>
    </row>
    <row r="7629" spans="1:1">
      <c r="A7629">
        <v>7627</v>
      </c>
    </row>
    <row r="7630" spans="1:1">
      <c r="A7630">
        <v>7628</v>
      </c>
    </row>
    <row r="7631" spans="1:1">
      <c r="A7631">
        <v>7629</v>
      </c>
    </row>
    <row r="7632" spans="1:1">
      <c r="A7632">
        <v>7630</v>
      </c>
    </row>
    <row r="7633" spans="1:1">
      <c r="A7633">
        <v>7631</v>
      </c>
    </row>
    <row r="7634" spans="1:1">
      <c r="A7634">
        <v>7632</v>
      </c>
    </row>
    <row r="7635" spans="1:1">
      <c r="A7635">
        <v>7633</v>
      </c>
    </row>
    <row r="7636" spans="1:1">
      <c r="A7636">
        <v>7634</v>
      </c>
    </row>
    <row r="7637" spans="1:1">
      <c r="A7637">
        <v>7635</v>
      </c>
    </row>
    <row r="7638" spans="1:1">
      <c r="A7638">
        <v>7636</v>
      </c>
    </row>
    <row r="7639" spans="1:1">
      <c r="A7639">
        <v>7637</v>
      </c>
    </row>
    <row r="7640" spans="1:1">
      <c r="A7640">
        <v>7638</v>
      </c>
    </row>
    <row r="7641" spans="1:1">
      <c r="A7641">
        <v>7639</v>
      </c>
    </row>
    <row r="7642" spans="1:1">
      <c r="A7642">
        <v>7640</v>
      </c>
    </row>
    <row r="7643" spans="1:1">
      <c r="A7643">
        <v>7641</v>
      </c>
    </row>
    <row r="7644" spans="1:1">
      <c r="A7644">
        <v>7642</v>
      </c>
    </row>
    <row r="7645" spans="1:1">
      <c r="A7645">
        <v>7643</v>
      </c>
    </row>
    <row r="7646" spans="1:1">
      <c r="A7646">
        <v>7644</v>
      </c>
    </row>
    <row r="7647" spans="1:1">
      <c r="A7647">
        <v>7645</v>
      </c>
    </row>
    <row r="7648" spans="1:1">
      <c r="A7648">
        <v>7646</v>
      </c>
    </row>
    <row r="7649" spans="1:1">
      <c r="A7649">
        <v>7647</v>
      </c>
    </row>
    <row r="7650" spans="1:1">
      <c r="A7650">
        <v>7648</v>
      </c>
    </row>
    <row r="7651" spans="1:1">
      <c r="A7651">
        <v>7649</v>
      </c>
    </row>
    <row r="7652" spans="1:1">
      <c r="A7652">
        <v>7650</v>
      </c>
    </row>
    <row r="7653" spans="1:1">
      <c r="A7653">
        <v>7651</v>
      </c>
    </row>
    <row r="7654" spans="1:1">
      <c r="A7654">
        <v>7652</v>
      </c>
    </row>
    <row r="7655" spans="1:1">
      <c r="A7655">
        <v>7653</v>
      </c>
    </row>
    <row r="7656" spans="1:1">
      <c r="A7656">
        <v>7654</v>
      </c>
    </row>
    <row r="7657" spans="1:1">
      <c r="A7657">
        <v>7655</v>
      </c>
    </row>
    <row r="7658" spans="1:1">
      <c r="A7658">
        <v>7656</v>
      </c>
    </row>
    <row r="7659" spans="1:1">
      <c r="A7659">
        <v>7657</v>
      </c>
    </row>
    <row r="7660" spans="1:1">
      <c r="A7660">
        <v>7658</v>
      </c>
    </row>
    <row r="7661" spans="1:1">
      <c r="A7661">
        <v>7659</v>
      </c>
    </row>
    <row r="7662" spans="1:1">
      <c r="A7662">
        <v>7660</v>
      </c>
    </row>
    <row r="7663" spans="1:1">
      <c r="A7663">
        <v>7661</v>
      </c>
    </row>
    <row r="7664" spans="1:1">
      <c r="A7664">
        <v>7662</v>
      </c>
    </row>
    <row r="7665" spans="1:1">
      <c r="A7665">
        <v>7663</v>
      </c>
    </row>
    <row r="7666" spans="1:1">
      <c r="A7666">
        <v>7664</v>
      </c>
    </row>
    <row r="7667" spans="1:1">
      <c r="A7667">
        <v>7665</v>
      </c>
    </row>
    <row r="7668" spans="1:1">
      <c r="A7668">
        <v>7666</v>
      </c>
    </row>
    <row r="7669" spans="1:1">
      <c r="A7669">
        <v>7667</v>
      </c>
    </row>
    <row r="7670" spans="1:1">
      <c r="A7670">
        <v>7668</v>
      </c>
    </row>
    <row r="7671" spans="1:1">
      <c r="A7671">
        <v>7669</v>
      </c>
    </row>
    <row r="7672" spans="1:1">
      <c r="A7672">
        <v>7670</v>
      </c>
    </row>
    <row r="7673" spans="1:1">
      <c r="A7673">
        <v>7671</v>
      </c>
    </row>
    <row r="7674" spans="1:1">
      <c r="A7674">
        <v>7672</v>
      </c>
    </row>
    <row r="7675" spans="1:1">
      <c r="A7675">
        <v>7673</v>
      </c>
    </row>
    <row r="7676" spans="1:1">
      <c r="A7676">
        <v>7674</v>
      </c>
    </row>
    <row r="7677" spans="1:1">
      <c r="A7677">
        <v>7675</v>
      </c>
    </row>
    <row r="7678" spans="1:1">
      <c r="A7678">
        <v>7676</v>
      </c>
    </row>
    <row r="7679" spans="1:1">
      <c r="A7679">
        <v>7677</v>
      </c>
    </row>
    <row r="7680" spans="1:1">
      <c r="A7680">
        <v>7678</v>
      </c>
    </row>
    <row r="7681" spans="1:1">
      <c r="A7681">
        <v>7679</v>
      </c>
    </row>
    <row r="7682" spans="1:1">
      <c r="A7682">
        <v>7680</v>
      </c>
    </row>
    <row r="7683" spans="1:1">
      <c r="A7683">
        <v>7681</v>
      </c>
    </row>
    <row r="7684" spans="1:1">
      <c r="A7684">
        <v>7682</v>
      </c>
    </row>
    <row r="7685" spans="1:1">
      <c r="A7685">
        <v>7683</v>
      </c>
    </row>
    <row r="7686" spans="1:1">
      <c r="A7686">
        <v>7684</v>
      </c>
    </row>
    <row r="7687" spans="1:1">
      <c r="A7687">
        <v>7685</v>
      </c>
    </row>
    <row r="7688" spans="1:1">
      <c r="A7688">
        <v>7686</v>
      </c>
    </row>
    <row r="7689" spans="1:1">
      <c r="A7689">
        <v>7687</v>
      </c>
    </row>
    <row r="7690" spans="1:1">
      <c r="A7690">
        <v>7688</v>
      </c>
    </row>
    <row r="7691" spans="1:1">
      <c r="A7691">
        <v>7689</v>
      </c>
    </row>
    <row r="7692" spans="1:1">
      <c r="A7692">
        <v>7690</v>
      </c>
    </row>
    <row r="7693" spans="1:1">
      <c r="A7693">
        <v>7691</v>
      </c>
    </row>
    <row r="7694" spans="1:1">
      <c r="A7694">
        <v>7692</v>
      </c>
    </row>
    <row r="7695" spans="1:1">
      <c r="A7695">
        <v>7693</v>
      </c>
    </row>
    <row r="7696" spans="1:1">
      <c r="A7696">
        <v>7694</v>
      </c>
    </row>
    <row r="7697" spans="1:1">
      <c r="A7697">
        <v>7695</v>
      </c>
    </row>
    <row r="7698" spans="1:1">
      <c r="A7698">
        <v>7696</v>
      </c>
    </row>
    <row r="7699" spans="1:1">
      <c r="A7699">
        <v>7697</v>
      </c>
    </row>
    <row r="7700" spans="1:1">
      <c r="A7700">
        <v>7698</v>
      </c>
    </row>
    <row r="7701" spans="1:1">
      <c r="A7701">
        <v>7699</v>
      </c>
    </row>
    <row r="7702" spans="1:1">
      <c r="A7702">
        <v>7700</v>
      </c>
    </row>
    <row r="7703" spans="1:1">
      <c r="A7703">
        <v>7701</v>
      </c>
    </row>
    <row r="7704" spans="1:1">
      <c r="A7704">
        <v>7702</v>
      </c>
    </row>
    <row r="7705" spans="1:1">
      <c r="A7705">
        <v>7703</v>
      </c>
    </row>
    <row r="7706" spans="1:1">
      <c r="A7706">
        <v>7704</v>
      </c>
    </row>
    <row r="7707" spans="1:1">
      <c r="A7707">
        <v>7705</v>
      </c>
    </row>
    <row r="7708" spans="1:1">
      <c r="A7708">
        <v>7706</v>
      </c>
    </row>
    <row r="7709" spans="1:1">
      <c r="A7709">
        <v>7707</v>
      </c>
    </row>
    <row r="7710" spans="1:1">
      <c r="A7710">
        <v>7708</v>
      </c>
    </row>
    <row r="7711" spans="1:1">
      <c r="A7711">
        <v>7709</v>
      </c>
    </row>
    <row r="7712" spans="1:1">
      <c r="A7712">
        <v>7710</v>
      </c>
    </row>
    <row r="7713" spans="1:1">
      <c r="A7713">
        <v>7711</v>
      </c>
    </row>
    <row r="7714" spans="1:1">
      <c r="A7714">
        <v>7712</v>
      </c>
    </row>
    <row r="7715" spans="1:1">
      <c r="A7715">
        <v>7713</v>
      </c>
    </row>
    <row r="7716" spans="1:1">
      <c r="A7716">
        <v>7714</v>
      </c>
    </row>
    <row r="7717" spans="1:1">
      <c r="A7717">
        <v>7715</v>
      </c>
    </row>
    <row r="7718" spans="1:1">
      <c r="A7718">
        <v>7716</v>
      </c>
    </row>
    <row r="7719" spans="1:1">
      <c r="A7719">
        <v>7717</v>
      </c>
    </row>
    <row r="7720" spans="1:1">
      <c r="A7720">
        <v>7718</v>
      </c>
    </row>
    <row r="7721" spans="1:1">
      <c r="A7721">
        <v>7719</v>
      </c>
    </row>
    <row r="7722" spans="1:1">
      <c r="A7722">
        <v>7720</v>
      </c>
    </row>
    <row r="7723" spans="1:1">
      <c r="A7723">
        <v>7721</v>
      </c>
    </row>
    <row r="7724" spans="1:1">
      <c r="A7724">
        <v>7722</v>
      </c>
    </row>
    <row r="7725" spans="1:1">
      <c r="A7725">
        <v>7723</v>
      </c>
    </row>
    <row r="7726" spans="1:1">
      <c r="A7726">
        <v>7724</v>
      </c>
    </row>
    <row r="7727" spans="1:1">
      <c r="A7727">
        <v>7725</v>
      </c>
    </row>
    <row r="7728" spans="1:1">
      <c r="A7728">
        <v>7726</v>
      </c>
    </row>
    <row r="7729" spans="1:1">
      <c r="A7729">
        <v>7727</v>
      </c>
    </row>
    <row r="7730" spans="1:1">
      <c r="A7730">
        <v>7728</v>
      </c>
    </row>
    <row r="7731" spans="1:1">
      <c r="A7731">
        <v>7729</v>
      </c>
    </row>
    <row r="7732" spans="1:1">
      <c r="A7732">
        <v>7730</v>
      </c>
    </row>
    <row r="7733" spans="1:1">
      <c r="A7733">
        <v>7731</v>
      </c>
    </row>
    <row r="7734" spans="1:1">
      <c r="A7734">
        <v>7732</v>
      </c>
    </row>
    <row r="7735" spans="1:1">
      <c r="A7735">
        <v>7733</v>
      </c>
    </row>
    <row r="7736" spans="1:1">
      <c r="A7736">
        <v>7734</v>
      </c>
    </row>
    <row r="7737" spans="1:1">
      <c r="A7737">
        <v>7735</v>
      </c>
    </row>
    <row r="7738" spans="1:1">
      <c r="A7738">
        <v>7736</v>
      </c>
    </row>
    <row r="7739" spans="1:1">
      <c r="A7739">
        <v>7737</v>
      </c>
    </row>
    <row r="7740" spans="1:1">
      <c r="A7740">
        <v>7738</v>
      </c>
    </row>
    <row r="7741" spans="1:1">
      <c r="A7741">
        <v>7739</v>
      </c>
    </row>
    <row r="7742" spans="1:1">
      <c r="A7742">
        <v>7740</v>
      </c>
    </row>
    <row r="7743" spans="1:1">
      <c r="A7743">
        <v>7741</v>
      </c>
    </row>
    <row r="7744" spans="1:1">
      <c r="A7744">
        <v>7742</v>
      </c>
    </row>
    <row r="7745" spans="1:1">
      <c r="A7745">
        <v>7743</v>
      </c>
    </row>
    <row r="7746" spans="1:1">
      <c r="A7746">
        <v>7744</v>
      </c>
    </row>
    <row r="7747" spans="1:1">
      <c r="A7747">
        <v>7745</v>
      </c>
    </row>
    <row r="7748" spans="1:1">
      <c r="A7748">
        <v>7746</v>
      </c>
    </row>
    <row r="7749" spans="1:1">
      <c r="A7749">
        <v>7747</v>
      </c>
    </row>
    <row r="7750" spans="1:1">
      <c r="A7750">
        <v>7748</v>
      </c>
    </row>
    <row r="7751" spans="1:1">
      <c r="A7751">
        <v>7749</v>
      </c>
    </row>
    <row r="7752" spans="1:1">
      <c r="A7752">
        <v>7750</v>
      </c>
    </row>
    <row r="7753" spans="1:1">
      <c r="A7753">
        <v>7751</v>
      </c>
    </row>
    <row r="7754" spans="1:1">
      <c r="A7754">
        <v>7752</v>
      </c>
    </row>
    <row r="7755" spans="1:1">
      <c r="A7755">
        <v>7753</v>
      </c>
    </row>
    <row r="7756" spans="1:1">
      <c r="A7756">
        <v>7754</v>
      </c>
    </row>
    <row r="7757" spans="1:1">
      <c r="A7757">
        <v>7755</v>
      </c>
    </row>
    <row r="7758" spans="1:1">
      <c r="A7758">
        <v>7756</v>
      </c>
    </row>
    <row r="7759" spans="1:1">
      <c r="A7759">
        <v>7757</v>
      </c>
    </row>
    <row r="7760" spans="1:1">
      <c r="A7760">
        <v>7758</v>
      </c>
    </row>
    <row r="7761" spans="1:1">
      <c r="A7761">
        <v>7759</v>
      </c>
    </row>
    <row r="7762" spans="1:1">
      <c r="A7762">
        <v>7760</v>
      </c>
    </row>
    <row r="7763" spans="1:1">
      <c r="A7763">
        <v>7761</v>
      </c>
    </row>
    <row r="7764" spans="1:1">
      <c r="A7764">
        <v>7762</v>
      </c>
    </row>
    <row r="7765" spans="1:1">
      <c r="A7765">
        <v>7763</v>
      </c>
    </row>
    <row r="7766" spans="1:1">
      <c r="A7766">
        <v>7764</v>
      </c>
    </row>
    <row r="7767" spans="1:1">
      <c r="A7767">
        <v>7765</v>
      </c>
    </row>
    <row r="7768" spans="1:1">
      <c r="A7768">
        <v>7766</v>
      </c>
    </row>
    <row r="7769" spans="1:1">
      <c r="A7769">
        <v>7767</v>
      </c>
    </row>
    <row r="7770" spans="1:1">
      <c r="A7770">
        <v>7768</v>
      </c>
    </row>
    <row r="7771" spans="1:1">
      <c r="A7771">
        <v>7769</v>
      </c>
    </row>
    <row r="7772" spans="1:1">
      <c r="A7772">
        <v>7770</v>
      </c>
    </row>
    <row r="7773" spans="1:1">
      <c r="A7773">
        <v>7771</v>
      </c>
    </row>
    <row r="7774" spans="1:1">
      <c r="A7774">
        <v>7772</v>
      </c>
    </row>
    <row r="7775" spans="1:1">
      <c r="A7775">
        <v>7773</v>
      </c>
    </row>
    <row r="7776" spans="1:1">
      <c r="A7776">
        <v>7774</v>
      </c>
    </row>
    <row r="7777" spans="1:1">
      <c r="A7777">
        <v>7775</v>
      </c>
    </row>
    <row r="7778" spans="1:1">
      <c r="A7778">
        <v>7776</v>
      </c>
    </row>
    <row r="7779" spans="1:1">
      <c r="A7779">
        <v>7777</v>
      </c>
    </row>
    <row r="7780" spans="1:1">
      <c r="A7780">
        <v>7778</v>
      </c>
    </row>
    <row r="7781" spans="1:1">
      <c r="A7781">
        <v>7779</v>
      </c>
    </row>
    <row r="7782" spans="1:1">
      <c r="A7782">
        <v>7780</v>
      </c>
    </row>
    <row r="7783" spans="1:1">
      <c r="A7783">
        <v>7781</v>
      </c>
    </row>
    <row r="7784" spans="1:1">
      <c r="A7784">
        <v>7782</v>
      </c>
    </row>
    <row r="7785" spans="1:1">
      <c r="A7785">
        <v>7783</v>
      </c>
    </row>
    <row r="7786" spans="1:1">
      <c r="A7786">
        <v>7784</v>
      </c>
    </row>
    <row r="7787" spans="1:1">
      <c r="A7787">
        <v>7785</v>
      </c>
    </row>
    <row r="7788" spans="1:1">
      <c r="A7788">
        <v>7786</v>
      </c>
    </row>
    <row r="7789" spans="1:1">
      <c r="A7789">
        <v>7787</v>
      </c>
    </row>
    <row r="7790" spans="1:1">
      <c r="A7790">
        <v>7788</v>
      </c>
    </row>
    <row r="7791" spans="1:1">
      <c r="A7791">
        <v>7789</v>
      </c>
    </row>
    <row r="7792" spans="1:1">
      <c r="A7792">
        <v>7790</v>
      </c>
    </row>
    <row r="7793" spans="1:1">
      <c r="A7793">
        <v>7791</v>
      </c>
    </row>
    <row r="7794" spans="1:1">
      <c r="A7794">
        <v>7792</v>
      </c>
    </row>
    <row r="7795" spans="1:1">
      <c r="A7795">
        <v>7793</v>
      </c>
    </row>
    <row r="7796" spans="1:1">
      <c r="A7796">
        <v>7794</v>
      </c>
    </row>
    <row r="7797" spans="1:1">
      <c r="A7797">
        <v>7795</v>
      </c>
    </row>
    <row r="7798" spans="1:1">
      <c r="A7798">
        <v>7796</v>
      </c>
    </row>
    <row r="7799" spans="1:1">
      <c r="A7799">
        <v>7797</v>
      </c>
    </row>
    <row r="7800" spans="1:1">
      <c r="A7800">
        <v>7798</v>
      </c>
    </row>
    <row r="7801" spans="1:1">
      <c r="A7801">
        <v>7799</v>
      </c>
    </row>
    <row r="7802" spans="1:1">
      <c r="A7802">
        <v>7800</v>
      </c>
    </row>
    <row r="7803" spans="1:1">
      <c r="A7803">
        <v>7801</v>
      </c>
    </row>
    <row r="7804" spans="1:1">
      <c r="A7804">
        <v>7802</v>
      </c>
    </row>
    <row r="7805" spans="1:1">
      <c r="A7805">
        <v>7803</v>
      </c>
    </row>
    <row r="7806" spans="1:1">
      <c r="A7806">
        <v>7804</v>
      </c>
    </row>
    <row r="7807" spans="1:1">
      <c r="A7807">
        <v>7805</v>
      </c>
    </row>
    <row r="7808" spans="1:1">
      <c r="A7808">
        <v>7806</v>
      </c>
    </row>
    <row r="7809" spans="1:1">
      <c r="A7809">
        <v>7807</v>
      </c>
    </row>
    <row r="7810" spans="1:1">
      <c r="A7810">
        <v>7808</v>
      </c>
    </row>
    <row r="7811" spans="1:1">
      <c r="A7811">
        <v>7809</v>
      </c>
    </row>
    <row r="7812" spans="1:1">
      <c r="A7812">
        <v>7810</v>
      </c>
    </row>
    <row r="7813" spans="1:1">
      <c r="A7813">
        <v>7811</v>
      </c>
    </row>
    <row r="7814" spans="1:1">
      <c r="A7814">
        <v>7812</v>
      </c>
    </row>
    <row r="7815" spans="1:1">
      <c r="A7815">
        <v>7813</v>
      </c>
    </row>
    <row r="7816" spans="1:1">
      <c r="A7816">
        <v>7814</v>
      </c>
    </row>
    <row r="7817" spans="1:1">
      <c r="A7817">
        <v>7815</v>
      </c>
    </row>
    <row r="7818" spans="1:1">
      <c r="A7818">
        <v>7816</v>
      </c>
    </row>
    <row r="7819" spans="1:1">
      <c r="A7819">
        <v>7817</v>
      </c>
    </row>
    <row r="7820" spans="1:1">
      <c r="A7820">
        <v>7818</v>
      </c>
    </row>
    <row r="7821" spans="1:1">
      <c r="A7821">
        <v>7819</v>
      </c>
    </row>
    <row r="7822" spans="1:1">
      <c r="A7822">
        <v>7820</v>
      </c>
    </row>
    <row r="7823" spans="1:1">
      <c r="A7823">
        <v>7821</v>
      </c>
    </row>
    <row r="7824" spans="1:1">
      <c r="A7824">
        <v>7822</v>
      </c>
    </row>
    <row r="7825" spans="1:1">
      <c r="A7825">
        <v>7823</v>
      </c>
    </row>
    <row r="7826" spans="1:1">
      <c r="A7826">
        <v>7824</v>
      </c>
    </row>
    <row r="7827" spans="1:1">
      <c r="A7827">
        <v>7825</v>
      </c>
    </row>
    <row r="7828" spans="1:1">
      <c r="A7828">
        <v>7826</v>
      </c>
    </row>
    <row r="7829" spans="1:1">
      <c r="A7829">
        <v>7827</v>
      </c>
    </row>
    <row r="7830" spans="1:1">
      <c r="A7830">
        <v>7828</v>
      </c>
    </row>
    <row r="7831" spans="1:1">
      <c r="A7831">
        <v>7829</v>
      </c>
    </row>
    <row r="7832" spans="1:1">
      <c r="A7832">
        <v>7830</v>
      </c>
    </row>
    <row r="7833" spans="1:1">
      <c r="A7833">
        <v>7831</v>
      </c>
    </row>
    <row r="7834" spans="1:1">
      <c r="A7834">
        <v>7832</v>
      </c>
    </row>
    <row r="7835" spans="1:1">
      <c r="A7835">
        <v>7833</v>
      </c>
    </row>
    <row r="7836" spans="1:1">
      <c r="A7836">
        <v>7834</v>
      </c>
    </row>
    <row r="7837" spans="1:1">
      <c r="A7837">
        <v>7835</v>
      </c>
    </row>
    <row r="7838" spans="1:1">
      <c r="A7838">
        <v>7836</v>
      </c>
    </row>
    <row r="7839" spans="1:1">
      <c r="A7839">
        <v>7837</v>
      </c>
    </row>
    <row r="7840" spans="1:1">
      <c r="A7840">
        <v>7838</v>
      </c>
    </row>
    <row r="7841" spans="1:1">
      <c r="A7841">
        <v>7839</v>
      </c>
    </row>
    <row r="7842" spans="1:1">
      <c r="A7842">
        <v>7840</v>
      </c>
    </row>
    <row r="7843" spans="1:1">
      <c r="A7843">
        <v>7841</v>
      </c>
    </row>
    <row r="7844" spans="1:1">
      <c r="A7844">
        <v>7842</v>
      </c>
    </row>
    <row r="7845" spans="1:1">
      <c r="A7845">
        <v>7843</v>
      </c>
    </row>
    <row r="7846" spans="1:1">
      <c r="A7846">
        <v>7844</v>
      </c>
    </row>
    <row r="7847" spans="1:1">
      <c r="A7847">
        <v>7845</v>
      </c>
    </row>
    <row r="7848" spans="1:1">
      <c r="A7848">
        <v>7846</v>
      </c>
    </row>
    <row r="7849" spans="1:1">
      <c r="A7849">
        <v>7847</v>
      </c>
    </row>
    <row r="7850" spans="1:1">
      <c r="A7850">
        <v>7848</v>
      </c>
    </row>
    <row r="7851" spans="1:1">
      <c r="A7851">
        <v>7849</v>
      </c>
    </row>
    <row r="7852" spans="1:1">
      <c r="A7852">
        <v>7850</v>
      </c>
    </row>
    <row r="7853" spans="1:1">
      <c r="A7853">
        <v>7851</v>
      </c>
    </row>
    <row r="7854" spans="1:1">
      <c r="A7854">
        <v>7852</v>
      </c>
    </row>
    <row r="7855" spans="1:1">
      <c r="A7855">
        <v>7853</v>
      </c>
    </row>
    <row r="7856" spans="1:1">
      <c r="A7856">
        <v>7854</v>
      </c>
    </row>
    <row r="7857" spans="1:1">
      <c r="A7857">
        <v>7855</v>
      </c>
    </row>
    <row r="7858" spans="1:1">
      <c r="A7858">
        <v>7856</v>
      </c>
    </row>
    <row r="7859" spans="1:1">
      <c r="A7859">
        <v>7857</v>
      </c>
    </row>
    <row r="7860" spans="1:1">
      <c r="A7860">
        <v>7858</v>
      </c>
    </row>
    <row r="7861" spans="1:1">
      <c r="A7861">
        <v>7859</v>
      </c>
    </row>
    <row r="7862" spans="1:1">
      <c r="A7862">
        <v>7860</v>
      </c>
    </row>
    <row r="7863" spans="1:1">
      <c r="A7863">
        <v>7861</v>
      </c>
    </row>
    <row r="7864" spans="1:1">
      <c r="A7864">
        <v>7862</v>
      </c>
    </row>
    <row r="7865" spans="1:1">
      <c r="A7865">
        <v>7863</v>
      </c>
    </row>
    <row r="7866" spans="1:1">
      <c r="A7866">
        <v>7864</v>
      </c>
    </row>
    <row r="7867" spans="1:1">
      <c r="A7867">
        <v>7865</v>
      </c>
    </row>
    <row r="7868" spans="1:1">
      <c r="A7868">
        <v>7866</v>
      </c>
    </row>
    <row r="7869" spans="1:1">
      <c r="A7869">
        <v>7867</v>
      </c>
    </row>
    <row r="7870" spans="1:1">
      <c r="A7870">
        <v>7868</v>
      </c>
    </row>
    <row r="7871" spans="1:1">
      <c r="A7871">
        <v>7869</v>
      </c>
    </row>
    <row r="7872" spans="1:1">
      <c r="A7872">
        <v>7870</v>
      </c>
    </row>
    <row r="7873" spans="1:1">
      <c r="A7873">
        <v>7871</v>
      </c>
    </row>
    <row r="7874" spans="1:1">
      <c r="A7874">
        <v>7872</v>
      </c>
    </row>
    <row r="7875" spans="1:1">
      <c r="A7875">
        <v>7873</v>
      </c>
    </row>
    <row r="7876" spans="1:1">
      <c r="A7876">
        <v>7874</v>
      </c>
    </row>
    <row r="7877" spans="1:1">
      <c r="A7877">
        <v>7875</v>
      </c>
    </row>
    <row r="7878" spans="1:1">
      <c r="A7878">
        <v>7876</v>
      </c>
    </row>
    <row r="7879" spans="1:1">
      <c r="A7879">
        <v>7877</v>
      </c>
    </row>
    <row r="7880" spans="1:1">
      <c r="A7880">
        <v>7878</v>
      </c>
    </row>
    <row r="7881" spans="1:1">
      <c r="A7881">
        <v>7879</v>
      </c>
    </row>
    <row r="7882" spans="1:1">
      <c r="A7882">
        <v>7880</v>
      </c>
    </row>
    <row r="7883" spans="1:1">
      <c r="A7883">
        <v>7881</v>
      </c>
    </row>
    <row r="7884" spans="1:1">
      <c r="A7884">
        <v>7882</v>
      </c>
    </row>
    <row r="7885" spans="1:1">
      <c r="A7885">
        <v>7883</v>
      </c>
    </row>
    <row r="7886" spans="1:1">
      <c r="A7886">
        <v>7884</v>
      </c>
    </row>
    <row r="7887" spans="1:1">
      <c r="A7887">
        <v>7885</v>
      </c>
    </row>
    <row r="7888" spans="1:1">
      <c r="A7888">
        <v>7886</v>
      </c>
    </row>
    <row r="7889" spans="1:1">
      <c r="A7889">
        <v>7887</v>
      </c>
    </row>
    <row r="7890" spans="1:1">
      <c r="A7890">
        <v>7888</v>
      </c>
    </row>
    <row r="7891" spans="1:1">
      <c r="A7891">
        <v>7889</v>
      </c>
    </row>
    <row r="7892" spans="1:1">
      <c r="A7892">
        <v>7890</v>
      </c>
    </row>
    <row r="7893" spans="1:1">
      <c r="A7893">
        <v>7891</v>
      </c>
    </row>
    <row r="7894" spans="1:1">
      <c r="A7894">
        <v>7892</v>
      </c>
    </row>
    <row r="7895" spans="1:1">
      <c r="A7895">
        <v>7893</v>
      </c>
    </row>
    <row r="7896" spans="1:1">
      <c r="A7896">
        <v>7894</v>
      </c>
    </row>
    <row r="7897" spans="1:1">
      <c r="A7897">
        <v>7895</v>
      </c>
    </row>
    <row r="7898" spans="1:1">
      <c r="A7898">
        <v>7896</v>
      </c>
    </row>
    <row r="7899" spans="1:1">
      <c r="A7899">
        <v>7897</v>
      </c>
    </row>
    <row r="7900" spans="1:1">
      <c r="A7900">
        <v>7898</v>
      </c>
    </row>
    <row r="7901" spans="1:1">
      <c r="A7901">
        <v>7899</v>
      </c>
    </row>
    <row r="7902" spans="1:1">
      <c r="A7902">
        <v>7900</v>
      </c>
    </row>
    <row r="7903" spans="1:1">
      <c r="A7903">
        <v>7901</v>
      </c>
    </row>
    <row r="7904" spans="1:1">
      <c r="A7904">
        <v>7902</v>
      </c>
    </row>
    <row r="7905" spans="1:1">
      <c r="A7905">
        <v>7903</v>
      </c>
    </row>
    <row r="7906" spans="1:1">
      <c r="A7906">
        <v>7904</v>
      </c>
    </row>
    <row r="7907" spans="1:1">
      <c r="A7907">
        <v>7905</v>
      </c>
    </row>
    <row r="7908" spans="1:1">
      <c r="A7908">
        <v>7906</v>
      </c>
    </row>
    <row r="7909" spans="1:1">
      <c r="A7909">
        <v>7907</v>
      </c>
    </row>
    <row r="7910" spans="1:1">
      <c r="A7910">
        <v>7908</v>
      </c>
    </row>
    <row r="7911" spans="1:1">
      <c r="A7911">
        <v>7909</v>
      </c>
    </row>
    <row r="7912" spans="1:1">
      <c r="A7912">
        <v>7910</v>
      </c>
    </row>
    <row r="7913" spans="1:1">
      <c r="A7913">
        <v>7911</v>
      </c>
    </row>
    <row r="7914" spans="1:1">
      <c r="A7914">
        <v>7912</v>
      </c>
    </row>
    <row r="7915" spans="1:1">
      <c r="A7915">
        <v>7913</v>
      </c>
    </row>
    <row r="7916" spans="1:1">
      <c r="A7916">
        <v>7914</v>
      </c>
    </row>
    <row r="7917" spans="1:1">
      <c r="A7917">
        <v>7915</v>
      </c>
    </row>
    <row r="7918" spans="1:1">
      <c r="A7918">
        <v>7916</v>
      </c>
    </row>
    <row r="7919" spans="1:1">
      <c r="A7919">
        <v>7917</v>
      </c>
    </row>
    <row r="7920" spans="1:1">
      <c r="A7920">
        <v>7918</v>
      </c>
    </row>
    <row r="7921" spans="1:1">
      <c r="A7921">
        <v>7919</v>
      </c>
    </row>
    <row r="7922" spans="1:1">
      <c r="A7922">
        <v>7920</v>
      </c>
    </row>
    <row r="7923" spans="1:1">
      <c r="A7923">
        <v>7921</v>
      </c>
    </row>
    <row r="7924" spans="1:1">
      <c r="A7924">
        <v>7922</v>
      </c>
    </row>
    <row r="7925" spans="1:1">
      <c r="A7925">
        <v>7923</v>
      </c>
    </row>
    <row r="7926" spans="1:1">
      <c r="A7926">
        <v>7924</v>
      </c>
    </row>
    <row r="7927" spans="1:1">
      <c r="A7927">
        <v>7925</v>
      </c>
    </row>
    <row r="7928" spans="1:1">
      <c r="A7928">
        <v>7926</v>
      </c>
    </row>
    <row r="7929" spans="1:1">
      <c r="A7929">
        <v>7927</v>
      </c>
    </row>
    <row r="7930" spans="1:1">
      <c r="A7930">
        <v>7928</v>
      </c>
    </row>
    <row r="7931" spans="1:1">
      <c r="A7931">
        <v>7929</v>
      </c>
    </row>
    <row r="7932" spans="1:1">
      <c r="A7932">
        <v>7930</v>
      </c>
    </row>
    <row r="7933" spans="1:1">
      <c r="A7933">
        <v>7931</v>
      </c>
    </row>
    <row r="7934" spans="1:1">
      <c r="A7934">
        <v>7932</v>
      </c>
    </row>
    <row r="7935" spans="1:1">
      <c r="A7935">
        <v>7933</v>
      </c>
    </row>
    <row r="7936" spans="1:1">
      <c r="A7936">
        <v>7934</v>
      </c>
    </row>
    <row r="7937" spans="1:1">
      <c r="A7937">
        <v>7935</v>
      </c>
    </row>
    <row r="7938" spans="1:1">
      <c r="A7938">
        <v>7936</v>
      </c>
    </row>
    <row r="7939" spans="1:1">
      <c r="A7939">
        <v>7937</v>
      </c>
    </row>
    <row r="7940" spans="1:1">
      <c r="A7940">
        <v>7938</v>
      </c>
    </row>
    <row r="7941" spans="1:1">
      <c r="A7941">
        <v>7939</v>
      </c>
    </row>
    <row r="7942" spans="1:1">
      <c r="A7942">
        <v>7940</v>
      </c>
    </row>
    <row r="7943" spans="1:1">
      <c r="A7943">
        <v>7941</v>
      </c>
    </row>
    <row r="7944" spans="1:1">
      <c r="A7944">
        <v>7942</v>
      </c>
    </row>
    <row r="7945" spans="1:1">
      <c r="A7945">
        <v>7943</v>
      </c>
    </row>
    <row r="7946" spans="1:1">
      <c r="A7946">
        <v>7944</v>
      </c>
    </row>
    <row r="7947" spans="1:1">
      <c r="A7947">
        <v>7945</v>
      </c>
    </row>
    <row r="7948" spans="1:1">
      <c r="A7948">
        <v>7946</v>
      </c>
    </row>
    <row r="7949" spans="1:1">
      <c r="A7949">
        <v>7947</v>
      </c>
    </row>
    <row r="7950" spans="1:1">
      <c r="A7950">
        <v>7948</v>
      </c>
    </row>
    <row r="7951" spans="1:1">
      <c r="A7951">
        <v>7949</v>
      </c>
    </row>
    <row r="7952" spans="1:1">
      <c r="A7952">
        <v>7950</v>
      </c>
    </row>
    <row r="7953" spans="1:1">
      <c r="A7953">
        <v>7951</v>
      </c>
    </row>
    <row r="7954" spans="1:1">
      <c r="A7954">
        <v>7952</v>
      </c>
    </row>
    <row r="7955" spans="1:1">
      <c r="A7955">
        <v>7953</v>
      </c>
    </row>
    <row r="7956" spans="1:1">
      <c r="A7956">
        <v>7954</v>
      </c>
    </row>
    <row r="7957" spans="1:1">
      <c r="A7957">
        <v>7955</v>
      </c>
    </row>
    <row r="7958" spans="1:1">
      <c r="A7958">
        <v>7956</v>
      </c>
    </row>
    <row r="7959" spans="1:1">
      <c r="A7959">
        <v>7957</v>
      </c>
    </row>
    <row r="7960" spans="1:1">
      <c r="A7960">
        <v>7958</v>
      </c>
    </row>
    <row r="7961" spans="1:1">
      <c r="A7961">
        <v>7959</v>
      </c>
    </row>
    <row r="7962" spans="1:1">
      <c r="A7962">
        <v>7960</v>
      </c>
    </row>
    <row r="7963" spans="1:1">
      <c r="A7963">
        <v>7961</v>
      </c>
    </row>
    <row r="7964" spans="1:1">
      <c r="A7964">
        <v>7962</v>
      </c>
    </row>
    <row r="7965" spans="1:1">
      <c r="A7965">
        <v>7963</v>
      </c>
    </row>
    <row r="7966" spans="1:1">
      <c r="A7966">
        <v>7964</v>
      </c>
    </row>
    <row r="7967" spans="1:1">
      <c r="A7967">
        <v>7965</v>
      </c>
    </row>
    <row r="7968" spans="1:1">
      <c r="A7968">
        <v>7966</v>
      </c>
    </row>
    <row r="7969" spans="1:1">
      <c r="A7969">
        <v>7967</v>
      </c>
    </row>
    <row r="7970" spans="1:1">
      <c r="A7970">
        <v>7968</v>
      </c>
    </row>
    <row r="7971" spans="1:1">
      <c r="A7971">
        <v>7969</v>
      </c>
    </row>
    <row r="7972" spans="1:1">
      <c r="A7972">
        <v>7970</v>
      </c>
    </row>
    <row r="7973" spans="1:1">
      <c r="A7973">
        <v>7971</v>
      </c>
    </row>
    <row r="7974" spans="1:1">
      <c r="A7974">
        <v>7972</v>
      </c>
    </row>
    <row r="7975" spans="1:1">
      <c r="A7975">
        <v>7973</v>
      </c>
    </row>
    <row r="7976" spans="1:1">
      <c r="A7976">
        <v>7974</v>
      </c>
    </row>
    <row r="7977" spans="1:1">
      <c r="A7977">
        <v>7975</v>
      </c>
    </row>
    <row r="7978" spans="1:1">
      <c r="A7978">
        <v>7976</v>
      </c>
    </row>
    <row r="7979" spans="1:1">
      <c r="A7979">
        <v>7977</v>
      </c>
    </row>
    <row r="7980" spans="1:1">
      <c r="A7980">
        <v>7978</v>
      </c>
    </row>
    <row r="7981" spans="1:1">
      <c r="A7981">
        <v>7979</v>
      </c>
    </row>
    <row r="7982" spans="1:1">
      <c r="A7982">
        <v>7980</v>
      </c>
    </row>
    <row r="7983" spans="1:1">
      <c r="A7983">
        <v>7981</v>
      </c>
    </row>
    <row r="7984" spans="1:1">
      <c r="A7984">
        <v>7982</v>
      </c>
    </row>
    <row r="7985" spans="1:1">
      <c r="A7985">
        <v>7983</v>
      </c>
    </row>
    <row r="7986" spans="1:1">
      <c r="A7986">
        <v>7984</v>
      </c>
    </row>
    <row r="7987" spans="1:1">
      <c r="A7987">
        <v>7985</v>
      </c>
    </row>
    <row r="7988" spans="1:1">
      <c r="A7988">
        <v>7986</v>
      </c>
    </row>
    <row r="7989" spans="1:1">
      <c r="A7989">
        <v>7987</v>
      </c>
    </row>
    <row r="7990" spans="1:1">
      <c r="A7990">
        <v>7988</v>
      </c>
    </row>
    <row r="7991" spans="1:1">
      <c r="A7991">
        <v>7989</v>
      </c>
    </row>
    <row r="7992" spans="1:1">
      <c r="A7992">
        <v>7990</v>
      </c>
    </row>
    <row r="7993" spans="1:1">
      <c r="A7993">
        <v>7991</v>
      </c>
    </row>
    <row r="7994" spans="1:1">
      <c r="A7994">
        <v>7992</v>
      </c>
    </row>
    <row r="7995" spans="1:1">
      <c r="A7995">
        <v>7993</v>
      </c>
    </row>
    <row r="7996" spans="1:1">
      <c r="A7996">
        <v>7994</v>
      </c>
    </row>
    <row r="7997" spans="1:1">
      <c r="A7997">
        <v>7995</v>
      </c>
    </row>
    <row r="7998" spans="1:1">
      <c r="A7998">
        <v>7996</v>
      </c>
    </row>
    <row r="7999" spans="1:1">
      <c r="A7999">
        <v>7997</v>
      </c>
    </row>
    <row r="8000" spans="1:1">
      <c r="A8000">
        <v>7998</v>
      </c>
    </row>
    <row r="8001" spans="1:1">
      <c r="A8001">
        <v>7999</v>
      </c>
    </row>
    <row r="8002" spans="1:1">
      <c r="A8002">
        <v>8000</v>
      </c>
    </row>
    <row r="8003" spans="1:1">
      <c r="A8003">
        <v>8001</v>
      </c>
    </row>
    <row r="8004" spans="1:1">
      <c r="A8004">
        <v>8002</v>
      </c>
    </row>
    <row r="8005" spans="1:1">
      <c r="A8005">
        <v>8003</v>
      </c>
    </row>
    <row r="8006" spans="1:1">
      <c r="A8006">
        <v>8004</v>
      </c>
    </row>
    <row r="8007" spans="1:1">
      <c r="A8007">
        <v>8005</v>
      </c>
    </row>
    <row r="8008" spans="1:1">
      <c r="A8008">
        <v>8006</v>
      </c>
    </row>
    <row r="8009" spans="1:1">
      <c r="A8009">
        <v>8007</v>
      </c>
    </row>
    <row r="8010" spans="1:1">
      <c r="A8010">
        <v>8008</v>
      </c>
    </row>
    <row r="8011" spans="1:1">
      <c r="A8011">
        <v>8009</v>
      </c>
    </row>
    <row r="8012" spans="1:1">
      <c r="A8012">
        <v>8010</v>
      </c>
    </row>
    <row r="8013" spans="1:1">
      <c r="A8013">
        <v>8011</v>
      </c>
    </row>
    <row r="8014" spans="1:1">
      <c r="A8014">
        <v>8012</v>
      </c>
    </row>
    <row r="8015" spans="1:1">
      <c r="A8015">
        <v>8013</v>
      </c>
    </row>
    <row r="8016" spans="1:1">
      <c r="A8016">
        <v>8014</v>
      </c>
    </row>
    <row r="8017" spans="1:1">
      <c r="A8017">
        <v>8015</v>
      </c>
    </row>
    <row r="8018" spans="1:1">
      <c r="A8018">
        <v>8016</v>
      </c>
    </row>
    <row r="8019" spans="1:1">
      <c r="A8019">
        <v>8017</v>
      </c>
    </row>
    <row r="8020" spans="1:1">
      <c r="A8020">
        <v>8018</v>
      </c>
    </row>
    <row r="8021" spans="1:1">
      <c r="A8021">
        <v>8019</v>
      </c>
    </row>
    <row r="8022" spans="1:1">
      <c r="A8022">
        <v>8020</v>
      </c>
    </row>
    <row r="8023" spans="1:1">
      <c r="A8023">
        <v>8021</v>
      </c>
    </row>
    <row r="8024" spans="1:1">
      <c r="A8024">
        <v>8022</v>
      </c>
    </row>
    <row r="8025" spans="1:1">
      <c r="A8025">
        <v>8023</v>
      </c>
    </row>
    <row r="8026" spans="1:1">
      <c r="A8026">
        <v>8024</v>
      </c>
    </row>
    <row r="8027" spans="1:1">
      <c r="A8027">
        <v>8025</v>
      </c>
    </row>
    <row r="8028" spans="1:1">
      <c r="A8028">
        <v>8026</v>
      </c>
    </row>
    <row r="8029" spans="1:1">
      <c r="A8029">
        <v>8027</v>
      </c>
    </row>
    <row r="8030" spans="1:1">
      <c r="A8030">
        <v>8028</v>
      </c>
    </row>
    <row r="8031" spans="1:1">
      <c r="A8031">
        <v>8029</v>
      </c>
    </row>
    <row r="8032" spans="1:1">
      <c r="A8032">
        <v>8030</v>
      </c>
    </row>
    <row r="8033" spans="1:1">
      <c r="A8033">
        <v>8031</v>
      </c>
    </row>
    <row r="8034" spans="1:1">
      <c r="A8034">
        <v>8032</v>
      </c>
    </row>
    <row r="8035" spans="1:1">
      <c r="A8035">
        <v>8033</v>
      </c>
    </row>
    <row r="8036" spans="1:1">
      <c r="A8036">
        <v>8034</v>
      </c>
    </row>
    <row r="8037" spans="1:1">
      <c r="A8037">
        <v>8035</v>
      </c>
    </row>
    <row r="8038" spans="1:1">
      <c r="A8038">
        <v>8036</v>
      </c>
    </row>
    <row r="8039" spans="1:1">
      <c r="A8039">
        <v>8037</v>
      </c>
    </row>
    <row r="8040" spans="1:1">
      <c r="A8040">
        <v>8038</v>
      </c>
    </row>
    <row r="8041" spans="1:1">
      <c r="A8041">
        <v>8039</v>
      </c>
    </row>
    <row r="8042" spans="1:1">
      <c r="A8042">
        <v>8040</v>
      </c>
    </row>
    <row r="8043" spans="1:1">
      <c r="A8043">
        <v>8041</v>
      </c>
    </row>
    <row r="8044" spans="1:1">
      <c r="A8044">
        <v>8042</v>
      </c>
    </row>
    <row r="8045" spans="1:1">
      <c r="A8045">
        <v>8043</v>
      </c>
    </row>
    <row r="8046" spans="1:1">
      <c r="A8046">
        <v>8044</v>
      </c>
    </row>
    <row r="8047" spans="1:1">
      <c r="A8047">
        <v>8045</v>
      </c>
    </row>
    <row r="8048" spans="1:1">
      <c r="A8048">
        <v>8046</v>
      </c>
    </row>
    <row r="8049" spans="1:1">
      <c r="A8049">
        <v>8047</v>
      </c>
    </row>
    <row r="8050" spans="1:1">
      <c r="A8050">
        <v>8048</v>
      </c>
    </row>
    <row r="8051" spans="1:1">
      <c r="A8051">
        <v>8049</v>
      </c>
    </row>
    <row r="8052" spans="1:1">
      <c r="A8052">
        <v>8050</v>
      </c>
    </row>
    <row r="8053" spans="1:1">
      <c r="A8053">
        <v>8051</v>
      </c>
    </row>
    <row r="8054" spans="1:1">
      <c r="A8054">
        <v>8052</v>
      </c>
    </row>
    <row r="8055" spans="1:1">
      <c r="A8055">
        <v>8053</v>
      </c>
    </row>
    <row r="8056" spans="1:1">
      <c r="A8056">
        <v>8054</v>
      </c>
    </row>
    <row r="8057" spans="1:1">
      <c r="A8057">
        <v>8055</v>
      </c>
    </row>
    <row r="8058" spans="1:1">
      <c r="A8058">
        <v>8056</v>
      </c>
    </row>
    <row r="8059" spans="1:1">
      <c r="A8059">
        <v>8057</v>
      </c>
    </row>
    <row r="8060" spans="1:1">
      <c r="A8060">
        <v>8058</v>
      </c>
    </row>
    <row r="8061" spans="1:1">
      <c r="A8061">
        <v>8059</v>
      </c>
    </row>
    <row r="8062" spans="1:1">
      <c r="A8062">
        <v>8060</v>
      </c>
    </row>
    <row r="8063" spans="1:1">
      <c r="A8063">
        <v>8061</v>
      </c>
    </row>
    <row r="8064" spans="1:1">
      <c r="A8064">
        <v>8062</v>
      </c>
    </row>
    <row r="8065" spans="1:1">
      <c r="A8065">
        <v>8063</v>
      </c>
    </row>
    <row r="8066" spans="1:1">
      <c r="A8066">
        <v>8064</v>
      </c>
    </row>
    <row r="8067" spans="1:1">
      <c r="A8067">
        <v>8065</v>
      </c>
    </row>
    <row r="8068" spans="1:1">
      <c r="A8068">
        <v>8066</v>
      </c>
    </row>
    <row r="8069" spans="1:1">
      <c r="A8069">
        <v>8067</v>
      </c>
    </row>
    <row r="8070" spans="1:1">
      <c r="A8070">
        <v>8068</v>
      </c>
    </row>
    <row r="8071" spans="1:1">
      <c r="A8071">
        <v>8069</v>
      </c>
    </row>
    <row r="8072" spans="1:1">
      <c r="A8072">
        <v>8070</v>
      </c>
    </row>
    <row r="8073" spans="1:1">
      <c r="A8073">
        <v>8071</v>
      </c>
    </row>
    <row r="8074" spans="1:1">
      <c r="A8074">
        <v>8072</v>
      </c>
    </row>
    <row r="8075" spans="1:1">
      <c r="A8075">
        <v>8073</v>
      </c>
    </row>
    <row r="8076" spans="1:1">
      <c r="A8076">
        <v>8074</v>
      </c>
    </row>
    <row r="8077" spans="1:1">
      <c r="A8077">
        <v>8075</v>
      </c>
    </row>
    <row r="8078" spans="1:1">
      <c r="A8078">
        <v>8076</v>
      </c>
    </row>
    <row r="8079" spans="1:1">
      <c r="A8079">
        <v>8077</v>
      </c>
    </row>
    <row r="8080" spans="1:1">
      <c r="A8080">
        <v>8078</v>
      </c>
    </row>
    <row r="8081" spans="1:1">
      <c r="A8081">
        <v>8079</v>
      </c>
    </row>
    <row r="8082" spans="1:1">
      <c r="A8082">
        <v>8080</v>
      </c>
    </row>
    <row r="8083" spans="1:1">
      <c r="A8083">
        <v>8081</v>
      </c>
    </row>
    <row r="8084" spans="1:1">
      <c r="A8084">
        <v>8082</v>
      </c>
    </row>
    <row r="8085" spans="1:1">
      <c r="A8085">
        <v>8083</v>
      </c>
    </row>
    <row r="8086" spans="1:1">
      <c r="A8086">
        <v>8084</v>
      </c>
    </row>
    <row r="8087" spans="1:1">
      <c r="A8087">
        <v>8085</v>
      </c>
    </row>
    <row r="8088" spans="1:1">
      <c r="A8088">
        <v>8086</v>
      </c>
    </row>
    <row r="8089" spans="1:1">
      <c r="A8089">
        <v>8087</v>
      </c>
    </row>
    <row r="8090" spans="1:1">
      <c r="A8090">
        <v>8088</v>
      </c>
    </row>
    <row r="8091" spans="1:1">
      <c r="A8091">
        <v>8089</v>
      </c>
    </row>
    <row r="8092" spans="1:1">
      <c r="A8092">
        <v>8090</v>
      </c>
    </row>
    <row r="8093" spans="1:1">
      <c r="A8093">
        <v>8091</v>
      </c>
    </row>
    <row r="8094" spans="1:1">
      <c r="A8094">
        <v>8092</v>
      </c>
    </row>
    <row r="8095" spans="1:1">
      <c r="A8095">
        <v>8093</v>
      </c>
    </row>
    <row r="8096" spans="1:1">
      <c r="A8096">
        <v>8094</v>
      </c>
    </row>
    <row r="8097" spans="1:1">
      <c r="A8097">
        <v>8095</v>
      </c>
    </row>
    <row r="8098" spans="1:1">
      <c r="A8098">
        <v>8096</v>
      </c>
    </row>
    <row r="8099" spans="1:1">
      <c r="A8099">
        <v>8097</v>
      </c>
    </row>
    <row r="8100" spans="1:1">
      <c r="A8100">
        <v>8098</v>
      </c>
    </row>
    <row r="8101" spans="1:1">
      <c r="A8101">
        <v>8099</v>
      </c>
    </row>
    <row r="8102" spans="1:1">
      <c r="A8102">
        <v>8100</v>
      </c>
    </row>
    <row r="8103" spans="1:1">
      <c r="A8103">
        <v>8101</v>
      </c>
    </row>
    <row r="8104" spans="1:1">
      <c r="A8104">
        <v>8102</v>
      </c>
    </row>
    <row r="8105" spans="1:1">
      <c r="A8105">
        <v>8103</v>
      </c>
    </row>
    <row r="8106" spans="1:1">
      <c r="A8106">
        <v>8104</v>
      </c>
    </row>
    <row r="8107" spans="1:1">
      <c r="A8107">
        <v>8105</v>
      </c>
    </row>
    <row r="8108" spans="1:1">
      <c r="A8108">
        <v>8106</v>
      </c>
    </row>
    <row r="8109" spans="1:1">
      <c r="A8109">
        <v>8107</v>
      </c>
    </row>
    <row r="8110" spans="1:1">
      <c r="A8110">
        <v>8108</v>
      </c>
    </row>
    <row r="8111" spans="1:1">
      <c r="A8111">
        <v>8109</v>
      </c>
    </row>
    <row r="8112" spans="1:1">
      <c r="A8112">
        <v>8110</v>
      </c>
    </row>
    <row r="8113" spans="1:1">
      <c r="A8113">
        <v>8111</v>
      </c>
    </row>
    <row r="8114" spans="1:1">
      <c r="A8114">
        <v>8112</v>
      </c>
    </row>
    <row r="8115" spans="1:1">
      <c r="A8115">
        <v>8113</v>
      </c>
    </row>
    <row r="8116" spans="1:1">
      <c r="A8116">
        <v>8114</v>
      </c>
    </row>
    <row r="8117" spans="1:1">
      <c r="A8117">
        <v>8115</v>
      </c>
    </row>
    <row r="8118" spans="1:1">
      <c r="A8118">
        <v>8116</v>
      </c>
    </row>
    <row r="8119" spans="1:1">
      <c r="A8119">
        <v>8117</v>
      </c>
    </row>
    <row r="8120" spans="1:1">
      <c r="A8120">
        <v>8118</v>
      </c>
    </row>
    <row r="8121" spans="1:1">
      <c r="A8121">
        <v>8119</v>
      </c>
    </row>
    <row r="8122" spans="1:1">
      <c r="A8122">
        <v>8120</v>
      </c>
    </row>
    <row r="8123" spans="1:1">
      <c r="A8123">
        <v>8121</v>
      </c>
    </row>
    <row r="8124" spans="1:1">
      <c r="A8124">
        <v>8122</v>
      </c>
    </row>
    <row r="8125" spans="1:1">
      <c r="A8125">
        <v>8123</v>
      </c>
    </row>
    <row r="8126" spans="1:1">
      <c r="A8126">
        <v>8124</v>
      </c>
    </row>
    <row r="8127" spans="1:1">
      <c r="A8127">
        <v>8125</v>
      </c>
    </row>
    <row r="8128" spans="1:1">
      <c r="A8128">
        <v>8126</v>
      </c>
    </row>
    <row r="8129" spans="1:1">
      <c r="A8129">
        <v>8127</v>
      </c>
    </row>
    <row r="8130" spans="1:1">
      <c r="A8130">
        <v>8128</v>
      </c>
    </row>
    <row r="8131" spans="1:1">
      <c r="A8131">
        <v>8129</v>
      </c>
    </row>
    <row r="8132" spans="1:1">
      <c r="A8132">
        <v>8130</v>
      </c>
    </row>
    <row r="8133" spans="1:1">
      <c r="A8133">
        <v>8131</v>
      </c>
    </row>
    <row r="8134" spans="1:1">
      <c r="A8134">
        <v>8132</v>
      </c>
    </row>
    <row r="8135" spans="1:1">
      <c r="A8135">
        <v>8133</v>
      </c>
    </row>
    <row r="8136" spans="1:1">
      <c r="A8136">
        <v>8134</v>
      </c>
    </row>
    <row r="8137" spans="1:1">
      <c r="A8137">
        <v>8135</v>
      </c>
    </row>
    <row r="8138" spans="1:1">
      <c r="A8138">
        <v>8136</v>
      </c>
    </row>
    <row r="8139" spans="1:1">
      <c r="A8139">
        <v>8137</v>
      </c>
    </row>
    <row r="8140" spans="1:1">
      <c r="A8140">
        <v>8138</v>
      </c>
    </row>
    <row r="8141" spans="1:1">
      <c r="A8141">
        <v>8139</v>
      </c>
    </row>
    <row r="8142" spans="1:1">
      <c r="A8142">
        <v>8140</v>
      </c>
    </row>
    <row r="8143" spans="1:1">
      <c r="A8143">
        <v>8141</v>
      </c>
    </row>
    <row r="8144" spans="1:1">
      <c r="A8144">
        <v>8142</v>
      </c>
    </row>
    <row r="8145" spans="1:1">
      <c r="A8145">
        <v>8143</v>
      </c>
    </row>
    <row r="8146" spans="1:1">
      <c r="A8146">
        <v>8144</v>
      </c>
    </row>
    <row r="8147" spans="1:1">
      <c r="A8147">
        <v>8145</v>
      </c>
    </row>
    <row r="8148" spans="1:1">
      <c r="A8148">
        <v>8146</v>
      </c>
    </row>
    <row r="8149" spans="1:1">
      <c r="A8149">
        <v>8147</v>
      </c>
    </row>
    <row r="8150" spans="1:1">
      <c r="A8150">
        <v>8148</v>
      </c>
    </row>
    <row r="8151" spans="1:1">
      <c r="A8151">
        <v>8149</v>
      </c>
    </row>
    <row r="8152" spans="1:1">
      <c r="A8152">
        <v>8150</v>
      </c>
    </row>
    <row r="8153" spans="1:1">
      <c r="A8153">
        <v>8151</v>
      </c>
    </row>
    <row r="8154" spans="1:1">
      <c r="A8154">
        <v>8152</v>
      </c>
    </row>
    <row r="8155" spans="1:1">
      <c r="A8155">
        <v>8153</v>
      </c>
    </row>
    <row r="8156" spans="1:1">
      <c r="A8156">
        <v>8154</v>
      </c>
    </row>
    <row r="8157" spans="1:1">
      <c r="A8157">
        <v>8155</v>
      </c>
    </row>
    <row r="8158" spans="1:1">
      <c r="A8158">
        <v>8156</v>
      </c>
    </row>
    <row r="8159" spans="1:1">
      <c r="A8159">
        <v>8157</v>
      </c>
    </row>
    <row r="8160" spans="1:1">
      <c r="A8160">
        <v>8158</v>
      </c>
    </row>
    <row r="8161" spans="1:1">
      <c r="A8161">
        <v>8159</v>
      </c>
    </row>
    <row r="8162" spans="1:1">
      <c r="A8162">
        <v>8160</v>
      </c>
    </row>
    <row r="8163" spans="1:1">
      <c r="A8163">
        <v>8161</v>
      </c>
    </row>
    <row r="8164" spans="1:1">
      <c r="A8164">
        <v>8162</v>
      </c>
    </row>
    <row r="8165" spans="1:1">
      <c r="A8165">
        <v>8163</v>
      </c>
    </row>
    <row r="8166" spans="1:1">
      <c r="A8166">
        <v>8164</v>
      </c>
    </row>
    <row r="8167" spans="1:1">
      <c r="A8167">
        <v>8165</v>
      </c>
    </row>
    <row r="8168" spans="1:1">
      <c r="A8168">
        <v>8166</v>
      </c>
    </row>
    <row r="8169" spans="1:1">
      <c r="A8169">
        <v>8167</v>
      </c>
    </row>
    <row r="8170" spans="1:1">
      <c r="A8170">
        <v>8168</v>
      </c>
    </row>
    <row r="8171" spans="1:1">
      <c r="A8171">
        <v>8169</v>
      </c>
    </row>
    <row r="8172" spans="1:1">
      <c r="A8172">
        <v>8170</v>
      </c>
    </row>
    <row r="8173" spans="1:1">
      <c r="A8173">
        <v>8171</v>
      </c>
    </row>
    <row r="8174" spans="1:1">
      <c r="A8174">
        <v>8172</v>
      </c>
    </row>
    <row r="8175" spans="1:1">
      <c r="A8175">
        <v>8173</v>
      </c>
    </row>
    <row r="8176" spans="1:1">
      <c r="A8176">
        <v>8174</v>
      </c>
    </row>
    <row r="8177" spans="1:1">
      <c r="A8177">
        <v>8175</v>
      </c>
    </row>
    <row r="8178" spans="1:1">
      <c r="A8178">
        <v>8176</v>
      </c>
    </row>
    <row r="8179" spans="1:1">
      <c r="A8179">
        <v>8177</v>
      </c>
    </row>
    <row r="8180" spans="1:1">
      <c r="A8180">
        <v>8178</v>
      </c>
    </row>
    <row r="8181" spans="1:1">
      <c r="A8181">
        <v>8179</v>
      </c>
    </row>
    <row r="8182" spans="1:1">
      <c r="A8182">
        <v>8180</v>
      </c>
    </row>
    <row r="8183" spans="1:1">
      <c r="A8183">
        <v>8181</v>
      </c>
    </row>
    <row r="8184" spans="1:1">
      <c r="A8184">
        <v>8182</v>
      </c>
    </row>
    <row r="8185" spans="1:1">
      <c r="A8185">
        <v>8183</v>
      </c>
    </row>
    <row r="8186" spans="1:1">
      <c r="A8186">
        <v>8184</v>
      </c>
    </row>
    <row r="8187" spans="1:1">
      <c r="A8187">
        <v>8185</v>
      </c>
    </row>
    <row r="8188" spans="1:1">
      <c r="A8188">
        <v>8186</v>
      </c>
    </row>
    <row r="8189" spans="1:1">
      <c r="A8189">
        <v>8187</v>
      </c>
    </row>
    <row r="8190" spans="1:1">
      <c r="A8190">
        <v>8188</v>
      </c>
    </row>
    <row r="8191" spans="1:1">
      <c r="A8191">
        <v>8189</v>
      </c>
    </row>
    <row r="8192" spans="1:1">
      <c r="A8192">
        <v>8190</v>
      </c>
    </row>
    <row r="8193" spans="1:1">
      <c r="A8193">
        <v>8191</v>
      </c>
    </row>
    <row r="8194" spans="1:1">
      <c r="A8194">
        <v>8192</v>
      </c>
    </row>
    <row r="8195" spans="1:1">
      <c r="A8195">
        <v>8193</v>
      </c>
    </row>
    <row r="8196" spans="1:1">
      <c r="A8196">
        <v>8194</v>
      </c>
    </row>
    <row r="8197" spans="1:1">
      <c r="A8197">
        <v>8195</v>
      </c>
    </row>
    <row r="8198" spans="1:1">
      <c r="A8198">
        <v>8196</v>
      </c>
    </row>
    <row r="8199" spans="1:1">
      <c r="A8199">
        <v>8197</v>
      </c>
    </row>
    <row r="8200" spans="1:1">
      <c r="A8200">
        <v>8198</v>
      </c>
    </row>
    <row r="8201" spans="1:1">
      <c r="A8201">
        <v>8199</v>
      </c>
    </row>
    <row r="8202" spans="1:1">
      <c r="A8202">
        <v>8200</v>
      </c>
    </row>
    <row r="8203" spans="1:1">
      <c r="A8203">
        <v>8201</v>
      </c>
    </row>
    <row r="8204" spans="1:1">
      <c r="A8204">
        <v>8202</v>
      </c>
    </row>
    <row r="8205" spans="1:1">
      <c r="A8205">
        <v>8203</v>
      </c>
    </row>
    <row r="8206" spans="1:1">
      <c r="A8206">
        <v>8204</v>
      </c>
    </row>
    <row r="8207" spans="1:1">
      <c r="A8207">
        <v>8205</v>
      </c>
    </row>
    <row r="8208" spans="1:1">
      <c r="A8208">
        <v>8206</v>
      </c>
    </row>
    <row r="8209" spans="1:1">
      <c r="A8209">
        <v>8207</v>
      </c>
    </row>
    <row r="8210" spans="1:1">
      <c r="A8210">
        <v>8208</v>
      </c>
    </row>
    <row r="8211" spans="1:1">
      <c r="A8211">
        <v>8209</v>
      </c>
    </row>
    <row r="8212" spans="1:1">
      <c r="A8212">
        <v>8210</v>
      </c>
    </row>
    <row r="8213" spans="1:1">
      <c r="A8213">
        <v>8211</v>
      </c>
    </row>
    <row r="8214" spans="1:1">
      <c r="A8214">
        <v>8212</v>
      </c>
    </row>
    <row r="8215" spans="1:1">
      <c r="A8215">
        <v>8213</v>
      </c>
    </row>
    <row r="8216" spans="1:1">
      <c r="A8216">
        <v>8214</v>
      </c>
    </row>
    <row r="8217" spans="1:1">
      <c r="A8217">
        <v>8215</v>
      </c>
    </row>
    <row r="8218" spans="1:1">
      <c r="A8218">
        <v>8216</v>
      </c>
    </row>
    <row r="8219" spans="1:1">
      <c r="A8219">
        <v>8217</v>
      </c>
    </row>
    <row r="8220" spans="1:1">
      <c r="A8220">
        <v>8218</v>
      </c>
    </row>
    <row r="8221" spans="1:1">
      <c r="A8221">
        <v>8219</v>
      </c>
    </row>
    <row r="8222" spans="1:1">
      <c r="A8222">
        <v>8220</v>
      </c>
    </row>
    <row r="8223" spans="1:1">
      <c r="A8223">
        <v>8221</v>
      </c>
    </row>
    <row r="8224" spans="1:1">
      <c r="A8224">
        <v>8222</v>
      </c>
    </row>
    <row r="8225" spans="1:1">
      <c r="A8225">
        <v>8223</v>
      </c>
    </row>
    <row r="8226" spans="1:1">
      <c r="A8226">
        <v>8224</v>
      </c>
    </row>
    <row r="8227" spans="1:1">
      <c r="A8227">
        <v>8225</v>
      </c>
    </row>
    <row r="8228" spans="1:1">
      <c r="A8228">
        <v>8226</v>
      </c>
    </row>
    <row r="8229" spans="1:1">
      <c r="A8229">
        <v>8227</v>
      </c>
    </row>
    <row r="8230" spans="1:1">
      <c r="A8230">
        <v>8228</v>
      </c>
    </row>
    <row r="8231" spans="1:1">
      <c r="A8231">
        <v>8229</v>
      </c>
    </row>
    <row r="8232" spans="1:1">
      <c r="A8232">
        <v>8230</v>
      </c>
    </row>
    <row r="8233" spans="1:1">
      <c r="A8233">
        <v>8231</v>
      </c>
    </row>
    <row r="8234" spans="1:1">
      <c r="A8234">
        <v>8232</v>
      </c>
    </row>
    <row r="8235" spans="1:1">
      <c r="A8235">
        <v>8233</v>
      </c>
    </row>
    <row r="8236" spans="1:1">
      <c r="A8236">
        <v>8234</v>
      </c>
    </row>
    <row r="8237" spans="1:1">
      <c r="A8237">
        <v>8235</v>
      </c>
    </row>
    <row r="8238" spans="1:1">
      <c r="A8238">
        <v>8236</v>
      </c>
    </row>
    <row r="8239" spans="1:1">
      <c r="A8239">
        <v>8237</v>
      </c>
    </row>
    <row r="8240" spans="1:1">
      <c r="A8240">
        <v>8238</v>
      </c>
    </row>
    <row r="8241" spans="1:1">
      <c r="A8241">
        <v>8239</v>
      </c>
    </row>
    <row r="8242" spans="1:1">
      <c r="A8242">
        <v>8240</v>
      </c>
    </row>
    <row r="8243" spans="1:1">
      <c r="A8243">
        <v>8241</v>
      </c>
    </row>
    <row r="8244" spans="1:1">
      <c r="A8244">
        <v>8242</v>
      </c>
    </row>
    <row r="8245" spans="1:1">
      <c r="A8245">
        <v>8243</v>
      </c>
    </row>
    <row r="8246" spans="1:1">
      <c r="A8246">
        <v>8244</v>
      </c>
    </row>
    <row r="8247" spans="1:1">
      <c r="A8247">
        <v>8245</v>
      </c>
    </row>
    <row r="8248" spans="1:1">
      <c r="A8248">
        <v>8246</v>
      </c>
    </row>
    <row r="8249" spans="1:1">
      <c r="A8249">
        <v>8247</v>
      </c>
    </row>
    <row r="8250" spans="1:1">
      <c r="A8250">
        <v>8248</v>
      </c>
    </row>
    <row r="8251" spans="1:1">
      <c r="A8251">
        <v>8249</v>
      </c>
    </row>
    <row r="8252" spans="1:1">
      <c r="A8252">
        <v>8250</v>
      </c>
    </row>
    <row r="8253" spans="1:1">
      <c r="A8253">
        <v>8251</v>
      </c>
    </row>
    <row r="8254" spans="1:1">
      <c r="A8254">
        <v>8252</v>
      </c>
    </row>
    <row r="8255" spans="1:1">
      <c r="A8255">
        <v>8253</v>
      </c>
    </row>
    <row r="8256" spans="1:1">
      <c r="A8256">
        <v>8254</v>
      </c>
    </row>
    <row r="8257" spans="1:1">
      <c r="A8257">
        <v>8255</v>
      </c>
    </row>
    <row r="8258" spans="1:1">
      <c r="A8258">
        <v>8256</v>
      </c>
    </row>
    <row r="8259" spans="1:1">
      <c r="A8259">
        <v>8257</v>
      </c>
    </row>
    <row r="8260" spans="1:1">
      <c r="A8260">
        <v>8258</v>
      </c>
    </row>
    <row r="8261" spans="1:1">
      <c r="A8261">
        <v>8259</v>
      </c>
    </row>
    <row r="8262" spans="1:1">
      <c r="A8262">
        <v>8260</v>
      </c>
    </row>
    <row r="8263" spans="1:1">
      <c r="A8263">
        <v>8261</v>
      </c>
    </row>
    <row r="8264" spans="1:1">
      <c r="A8264">
        <v>8262</v>
      </c>
    </row>
    <row r="8265" spans="1:1">
      <c r="A8265">
        <v>8263</v>
      </c>
    </row>
    <row r="8266" spans="1:1">
      <c r="A8266">
        <v>8264</v>
      </c>
    </row>
    <row r="8267" spans="1:1">
      <c r="A8267">
        <v>8265</v>
      </c>
    </row>
    <row r="8268" spans="1:1">
      <c r="A8268">
        <v>8266</v>
      </c>
    </row>
    <row r="8269" spans="1:1">
      <c r="A8269">
        <v>8267</v>
      </c>
    </row>
    <row r="8270" spans="1:1">
      <c r="A8270">
        <v>8268</v>
      </c>
    </row>
    <row r="8271" spans="1:1">
      <c r="A8271">
        <v>8269</v>
      </c>
    </row>
    <row r="8272" spans="1:1">
      <c r="A8272">
        <v>8270</v>
      </c>
    </row>
    <row r="8273" spans="1:1">
      <c r="A8273">
        <v>8271</v>
      </c>
    </row>
    <row r="8274" spans="1:1">
      <c r="A8274">
        <v>8272</v>
      </c>
    </row>
    <row r="8275" spans="1:1">
      <c r="A8275">
        <v>8273</v>
      </c>
    </row>
    <row r="8276" spans="1:1">
      <c r="A8276">
        <v>8274</v>
      </c>
    </row>
    <row r="8277" spans="1:1">
      <c r="A8277">
        <v>8275</v>
      </c>
    </row>
    <row r="8278" spans="1:1">
      <c r="A8278">
        <v>8276</v>
      </c>
    </row>
    <row r="8279" spans="1:1">
      <c r="A8279">
        <v>8277</v>
      </c>
    </row>
    <row r="8280" spans="1:1">
      <c r="A8280">
        <v>8278</v>
      </c>
    </row>
    <row r="8281" spans="1:1">
      <c r="A8281">
        <v>8279</v>
      </c>
    </row>
    <row r="8282" spans="1:1">
      <c r="A8282">
        <v>8280</v>
      </c>
    </row>
    <row r="8283" spans="1:1">
      <c r="A8283">
        <v>8281</v>
      </c>
    </row>
    <row r="8284" spans="1:1">
      <c r="A8284">
        <v>8282</v>
      </c>
    </row>
    <row r="8285" spans="1:1">
      <c r="A8285">
        <v>8283</v>
      </c>
    </row>
    <row r="8286" spans="1:1">
      <c r="A8286">
        <v>8284</v>
      </c>
    </row>
    <row r="8287" spans="1:1">
      <c r="A8287">
        <v>8285</v>
      </c>
    </row>
    <row r="8288" spans="1:1">
      <c r="A8288">
        <v>8286</v>
      </c>
    </row>
    <row r="8289" spans="1:1">
      <c r="A8289">
        <v>8287</v>
      </c>
    </row>
    <row r="8290" spans="1:1">
      <c r="A8290">
        <v>8288</v>
      </c>
    </row>
    <row r="8291" spans="1:1">
      <c r="A8291">
        <v>8289</v>
      </c>
    </row>
    <row r="8292" spans="1:1">
      <c r="A8292">
        <v>8290</v>
      </c>
    </row>
    <row r="8293" spans="1:1">
      <c r="A8293">
        <v>8291</v>
      </c>
    </row>
    <row r="8294" spans="1:1">
      <c r="A8294">
        <v>8292</v>
      </c>
    </row>
    <row r="8295" spans="1:1">
      <c r="A8295">
        <v>8293</v>
      </c>
    </row>
    <row r="8296" spans="1:1">
      <c r="A8296">
        <v>8294</v>
      </c>
    </row>
    <row r="8297" spans="1:1">
      <c r="A8297">
        <v>8295</v>
      </c>
    </row>
    <row r="8298" spans="1:1">
      <c r="A8298">
        <v>8296</v>
      </c>
    </row>
    <row r="8299" spans="1:1">
      <c r="A8299">
        <v>8297</v>
      </c>
    </row>
    <row r="8300" spans="1:1">
      <c r="A8300">
        <v>8298</v>
      </c>
    </row>
    <row r="8301" spans="1:1">
      <c r="A8301">
        <v>8299</v>
      </c>
    </row>
    <row r="8302" spans="1:1">
      <c r="A8302">
        <v>8300</v>
      </c>
    </row>
    <row r="8303" spans="1:1">
      <c r="A8303">
        <v>8301</v>
      </c>
    </row>
    <row r="8304" spans="1:1">
      <c r="A8304">
        <v>8302</v>
      </c>
    </row>
    <row r="8305" spans="1:1">
      <c r="A8305">
        <v>8303</v>
      </c>
    </row>
    <row r="8306" spans="1:1">
      <c r="A8306">
        <v>8304</v>
      </c>
    </row>
    <row r="8307" spans="1:1">
      <c r="A8307">
        <v>8305</v>
      </c>
    </row>
    <row r="8308" spans="1:1">
      <c r="A8308">
        <v>8306</v>
      </c>
    </row>
    <row r="8309" spans="1:1">
      <c r="A8309">
        <v>8307</v>
      </c>
    </row>
    <row r="8310" spans="1:1">
      <c r="A8310">
        <v>8308</v>
      </c>
    </row>
    <row r="8311" spans="1:1">
      <c r="A8311">
        <v>8309</v>
      </c>
    </row>
    <row r="8312" spans="1:1">
      <c r="A8312">
        <v>8310</v>
      </c>
    </row>
    <row r="8313" spans="1:1">
      <c r="A8313">
        <v>8311</v>
      </c>
    </row>
    <row r="8314" spans="1:1">
      <c r="A8314">
        <v>8312</v>
      </c>
    </row>
    <row r="8315" spans="1:1">
      <c r="A8315">
        <v>8313</v>
      </c>
    </row>
    <row r="8316" spans="1:1">
      <c r="A8316">
        <v>8314</v>
      </c>
    </row>
    <row r="8317" spans="1:1">
      <c r="A8317">
        <v>8315</v>
      </c>
    </row>
    <row r="8318" spans="1:1">
      <c r="A8318">
        <v>8316</v>
      </c>
    </row>
    <row r="8319" spans="1:1">
      <c r="A8319">
        <v>8317</v>
      </c>
    </row>
    <row r="8320" spans="1:1">
      <c r="A8320">
        <v>8318</v>
      </c>
    </row>
    <row r="8321" spans="1:1">
      <c r="A8321">
        <v>8319</v>
      </c>
    </row>
    <row r="8322" spans="1:1">
      <c r="A8322">
        <v>8320</v>
      </c>
    </row>
    <row r="8323" spans="1:1">
      <c r="A8323">
        <v>8321</v>
      </c>
    </row>
    <row r="8324" spans="1:1">
      <c r="A8324">
        <v>8322</v>
      </c>
    </row>
    <row r="8325" spans="1:1">
      <c r="A8325">
        <v>8323</v>
      </c>
    </row>
    <row r="8326" spans="1:1">
      <c r="A8326">
        <v>8324</v>
      </c>
    </row>
    <row r="8327" spans="1:1">
      <c r="A8327">
        <v>8325</v>
      </c>
    </row>
    <row r="8328" spans="1:1">
      <c r="A8328">
        <v>8326</v>
      </c>
    </row>
    <row r="8329" spans="1:1">
      <c r="A8329">
        <v>8327</v>
      </c>
    </row>
    <row r="8330" spans="1:1">
      <c r="A8330">
        <v>8328</v>
      </c>
    </row>
    <row r="8331" spans="1:1">
      <c r="A8331">
        <v>8329</v>
      </c>
    </row>
    <row r="8332" spans="1:1">
      <c r="A8332">
        <v>8330</v>
      </c>
    </row>
    <row r="8333" spans="1:1">
      <c r="A8333">
        <v>8331</v>
      </c>
    </row>
    <row r="8334" spans="1:1">
      <c r="A8334">
        <v>8332</v>
      </c>
    </row>
    <row r="8335" spans="1:1">
      <c r="A8335">
        <v>8333</v>
      </c>
    </row>
    <row r="8336" spans="1:1">
      <c r="A8336">
        <v>8334</v>
      </c>
    </row>
    <row r="8337" spans="1:1">
      <c r="A8337">
        <v>8335</v>
      </c>
    </row>
    <row r="8338" spans="1:1">
      <c r="A8338">
        <v>8336</v>
      </c>
    </row>
    <row r="8339" spans="1:1">
      <c r="A8339">
        <v>8337</v>
      </c>
    </row>
    <row r="8340" spans="1:1">
      <c r="A8340">
        <v>8338</v>
      </c>
    </row>
    <row r="8341" spans="1:1">
      <c r="A8341">
        <v>8339</v>
      </c>
    </row>
    <row r="8342" spans="1:1">
      <c r="A8342">
        <v>8340</v>
      </c>
    </row>
    <row r="8343" spans="1:1">
      <c r="A8343">
        <v>8341</v>
      </c>
    </row>
    <row r="8344" spans="1:1">
      <c r="A8344">
        <v>8342</v>
      </c>
    </row>
    <row r="8345" spans="1:1">
      <c r="A8345">
        <v>8343</v>
      </c>
    </row>
    <row r="8346" spans="1:1">
      <c r="A8346">
        <v>8344</v>
      </c>
    </row>
    <row r="8347" spans="1:1">
      <c r="A8347">
        <v>8345</v>
      </c>
    </row>
    <row r="8348" spans="1:1">
      <c r="A8348">
        <v>8346</v>
      </c>
    </row>
    <row r="8349" spans="1:1">
      <c r="A8349">
        <v>8347</v>
      </c>
    </row>
    <row r="8350" spans="1:1">
      <c r="A8350">
        <v>8348</v>
      </c>
    </row>
    <row r="8351" spans="1:1">
      <c r="A8351">
        <v>8349</v>
      </c>
    </row>
    <row r="8352" spans="1:1">
      <c r="A8352">
        <v>8350</v>
      </c>
    </row>
    <row r="8353" spans="1:1">
      <c r="A8353">
        <v>8351</v>
      </c>
    </row>
    <row r="8354" spans="1:1">
      <c r="A8354">
        <v>8352</v>
      </c>
    </row>
    <row r="8355" spans="1:1">
      <c r="A8355">
        <v>8353</v>
      </c>
    </row>
    <row r="8356" spans="1:1">
      <c r="A8356">
        <v>8354</v>
      </c>
    </row>
    <row r="8357" spans="1:1">
      <c r="A8357">
        <v>8355</v>
      </c>
    </row>
    <row r="8358" spans="1:1">
      <c r="A8358">
        <v>8356</v>
      </c>
    </row>
    <row r="8359" spans="1:1">
      <c r="A8359">
        <v>8357</v>
      </c>
    </row>
    <row r="8360" spans="1:1">
      <c r="A8360">
        <v>8358</v>
      </c>
    </row>
    <row r="8361" spans="1:1">
      <c r="A8361">
        <v>8359</v>
      </c>
    </row>
    <row r="8362" spans="1:1">
      <c r="A8362">
        <v>8360</v>
      </c>
    </row>
    <row r="8363" spans="1:1">
      <c r="A8363">
        <v>8361</v>
      </c>
    </row>
    <row r="8364" spans="1:1">
      <c r="A8364">
        <v>8362</v>
      </c>
    </row>
    <row r="8365" spans="1:1">
      <c r="A8365">
        <v>8363</v>
      </c>
    </row>
    <row r="8366" spans="1:1">
      <c r="A8366">
        <v>8364</v>
      </c>
    </row>
    <row r="8367" spans="1:1">
      <c r="A8367">
        <v>8365</v>
      </c>
    </row>
    <row r="8368" spans="1:1">
      <c r="A8368">
        <v>8366</v>
      </c>
    </row>
    <row r="8369" spans="1:1">
      <c r="A8369">
        <v>8367</v>
      </c>
    </row>
    <row r="8370" spans="1:1">
      <c r="A8370">
        <v>8368</v>
      </c>
    </row>
    <row r="8371" spans="1:1">
      <c r="A8371">
        <v>8369</v>
      </c>
    </row>
    <row r="8372" spans="1:1">
      <c r="A8372">
        <v>8370</v>
      </c>
    </row>
    <row r="8373" spans="1:1">
      <c r="A8373">
        <v>8371</v>
      </c>
    </row>
    <row r="8374" spans="1:1">
      <c r="A8374">
        <v>8372</v>
      </c>
    </row>
    <row r="8375" spans="1:1">
      <c r="A8375">
        <v>8373</v>
      </c>
    </row>
    <row r="8376" spans="1:1">
      <c r="A8376">
        <v>8374</v>
      </c>
    </row>
    <row r="8377" spans="1:1">
      <c r="A8377">
        <v>8375</v>
      </c>
    </row>
    <row r="8378" spans="1:1">
      <c r="A8378">
        <v>8376</v>
      </c>
    </row>
    <row r="8379" spans="1:1">
      <c r="A8379">
        <v>8377</v>
      </c>
    </row>
    <row r="8380" spans="1:1">
      <c r="A8380">
        <v>8378</v>
      </c>
    </row>
    <row r="8381" spans="1:1">
      <c r="A8381">
        <v>8379</v>
      </c>
    </row>
    <row r="8382" spans="1:1">
      <c r="A8382">
        <v>8380</v>
      </c>
    </row>
    <row r="8383" spans="1:1">
      <c r="A8383">
        <v>8381</v>
      </c>
    </row>
    <row r="8384" spans="1:1">
      <c r="A8384">
        <v>8382</v>
      </c>
    </row>
    <row r="8385" spans="1:1">
      <c r="A8385">
        <v>8383</v>
      </c>
    </row>
    <row r="8386" spans="1:1">
      <c r="A8386">
        <v>8384</v>
      </c>
    </row>
    <row r="8387" spans="1:1">
      <c r="A8387">
        <v>8385</v>
      </c>
    </row>
    <row r="8388" spans="1:1">
      <c r="A8388">
        <v>8386</v>
      </c>
    </row>
    <row r="8389" spans="1:1">
      <c r="A8389">
        <v>8387</v>
      </c>
    </row>
    <row r="8390" spans="1:1">
      <c r="A8390">
        <v>8388</v>
      </c>
    </row>
    <row r="8391" spans="1:1">
      <c r="A8391">
        <v>8389</v>
      </c>
    </row>
    <row r="8392" spans="1:1">
      <c r="A8392">
        <v>8390</v>
      </c>
    </row>
    <row r="8393" spans="1:1">
      <c r="A8393">
        <v>8391</v>
      </c>
    </row>
    <row r="8394" spans="1:1">
      <c r="A8394">
        <v>8392</v>
      </c>
    </row>
    <row r="8395" spans="1:1">
      <c r="A8395">
        <v>8393</v>
      </c>
    </row>
    <row r="8396" spans="1:1">
      <c r="A8396">
        <v>8394</v>
      </c>
    </row>
    <row r="8397" spans="1:1">
      <c r="A8397">
        <v>8395</v>
      </c>
    </row>
    <row r="8398" spans="1:1">
      <c r="A8398">
        <v>8396</v>
      </c>
    </row>
    <row r="8399" spans="1:1">
      <c r="A8399">
        <v>8397</v>
      </c>
    </row>
    <row r="8400" spans="1:1">
      <c r="A8400">
        <v>8398</v>
      </c>
    </row>
    <row r="8401" spans="1:1">
      <c r="A8401">
        <v>8399</v>
      </c>
    </row>
    <row r="8402" spans="1:1">
      <c r="A8402">
        <v>8400</v>
      </c>
    </row>
    <row r="8403" spans="1:1">
      <c r="A8403">
        <v>8401</v>
      </c>
    </row>
    <row r="8404" spans="1:1">
      <c r="A8404">
        <v>8402</v>
      </c>
    </row>
    <row r="8405" spans="1:1">
      <c r="A8405">
        <v>8403</v>
      </c>
    </row>
    <row r="8406" spans="1:1">
      <c r="A8406">
        <v>8404</v>
      </c>
    </row>
    <row r="8407" spans="1:1">
      <c r="A8407">
        <v>8405</v>
      </c>
    </row>
    <row r="8408" spans="1:1">
      <c r="A8408">
        <v>8406</v>
      </c>
    </row>
    <row r="8409" spans="1:1">
      <c r="A8409">
        <v>8407</v>
      </c>
    </row>
    <row r="8410" spans="1:1">
      <c r="A8410">
        <v>8408</v>
      </c>
    </row>
    <row r="8411" spans="1:1">
      <c r="A8411">
        <v>8409</v>
      </c>
    </row>
    <row r="8412" spans="1:1">
      <c r="A8412">
        <v>8410</v>
      </c>
    </row>
    <row r="8413" spans="1:1">
      <c r="A8413">
        <v>8411</v>
      </c>
    </row>
    <row r="8414" spans="1:1">
      <c r="A8414">
        <v>8412</v>
      </c>
    </row>
    <row r="8415" spans="1:1">
      <c r="A8415">
        <v>8413</v>
      </c>
    </row>
    <row r="8416" spans="1:1">
      <c r="A8416">
        <v>8414</v>
      </c>
    </row>
    <row r="8417" spans="1:1">
      <c r="A8417">
        <v>8415</v>
      </c>
    </row>
    <row r="8418" spans="1:1">
      <c r="A8418">
        <v>8416</v>
      </c>
    </row>
    <row r="8419" spans="1:1">
      <c r="A8419">
        <v>8417</v>
      </c>
    </row>
    <row r="8420" spans="1:1">
      <c r="A8420">
        <v>8418</v>
      </c>
    </row>
    <row r="8421" spans="1:1">
      <c r="A8421">
        <v>8419</v>
      </c>
    </row>
    <row r="8422" spans="1:1">
      <c r="A8422">
        <v>8420</v>
      </c>
    </row>
    <row r="8423" spans="1:1">
      <c r="A8423">
        <v>8421</v>
      </c>
    </row>
    <row r="8424" spans="1:1">
      <c r="A8424">
        <v>8422</v>
      </c>
    </row>
    <row r="8425" spans="1:1">
      <c r="A8425">
        <v>8423</v>
      </c>
    </row>
    <row r="8426" spans="1:1">
      <c r="A8426">
        <v>8424</v>
      </c>
    </row>
    <row r="8427" spans="1:1">
      <c r="A8427">
        <v>8425</v>
      </c>
    </row>
    <row r="8428" spans="1:1">
      <c r="A8428">
        <v>8426</v>
      </c>
    </row>
    <row r="8429" spans="1:1">
      <c r="A8429">
        <v>8427</v>
      </c>
    </row>
    <row r="8430" spans="1:1">
      <c r="A8430">
        <v>8428</v>
      </c>
    </row>
    <row r="8431" spans="1:1">
      <c r="A8431">
        <v>8429</v>
      </c>
    </row>
    <row r="8432" spans="1:1">
      <c r="A8432">
        <v>8430</v>
      </c>
    </row>
    <row r="8433" spans="1:1">
      <c r="A8433">
        <v>8431</v>
      </c>
    </row>
    <row r="8434" spans="1:1">
      <c r="A8434">
        <v>8432</v>
      </c>
    </row>
    <row r="8435" spans="1:1">
      <c r="A8435">
        <v>8433</v>
      </c>
    </row>
    <row r="8436" spans="1:1">
      <c r="A8436">
        <v>8434</v>
      </c>
    </row>
    <row r="8437" spans="1:1">
      <c r="A8437">
        <v>8435</v>
      </c>
    </row>
    <row r="8438" spans="1:1">
      <c r="A8438">
        <v>8436</v>
      </c>
    </row>
    <row r="8439" spans="1:1">
      <c r="A8439">
        <v>8437</v>
      </c>
    </row>
    <row r="8440" spans="1:1">
      <c r="A8440">
        <v>8438</v>
      </c>
    </row>
    <row r="8441" spans="1:1">
      <c r="A8441">
        <v>8439</v>
      </c>
    </row>
    <row r="8442" spans="1:1">
      <c r="A8442">
        <v>8440</v>
      </c>
    </row>
    <row r="8443" spans="1:1">
      <c r="A8443">
        <v>8441</v>
      </c>
    </row>
    <row r="8444" spans="1:1">
      <c r="A8444">
        <v>8442</v>
      </c>
    </row>
    <row r="8445" spans="1:1">
      <c r="A8445">
        <v>8443</v>
      </c>
    </row>
    <row r="8446" spans="1:1">
      <c r="A8446">
        <v>8444</v>
      </c>
    </row>
    <row r="8447" spans="1:1">
      <c r="A8447">
        <v>8445</v>
      </c>
    </row>
    <row r="8448" spans="1:1">
      <c r="A8448">
        <v>8446</v>
      </c>
    </row>
    <row r="8449" spans="1:1">
      <c r="A8449">
        <v>8447</v>
      </c>
    </row>
    <row r="8450" spans="1:1">
      <c r="A8450">
        <v>8448</v>
      </c>
    </row>
    <row r="8451" spans="1:1">
      <c r="A8451">
        <v>8449</v>
      </c>
    </row>
    <row r="8452" spans="1:1">
      <c r="A8452">
        <v>8450</v>
      </c>
    </row>
    <row r="8453" spans="1:1">
      <c r="A8453">
        <v>8451</v>
      </c>
    </row>
    <row r="8454" spans="1:1">
      <c r="A8454">
        <v>8452</v>
      </c>
    </row>
    <row r="8455" spans="1:1">
      <c r="A8455">
        <v>8453</v>
      </c>
    </row>
    <row r="8456" spans="1:1">
      <c r="A8456">
        <v>8454</v>
      </c>
    </row>
    <row r="8457" spans="1:1">
      <c r="A8457">
        <v>8455</v>
      </c>
    </row>
    <row r="8458" spans="1:1">
      <c r="A8458">
        <v>8456</v>
      </c>
    </row>
    <row r="8459" spans="1:1">
      <c r="A8459">
        <v>8457</v>
      </c>
    </row>
    <row r="8460" spans="1:1">
      <c r="A8460">
        <v>8458</v>
      </c>
    </row>
    <row r="8461" spans="1:1">
      <c r="A8461">
        <v>8459</v>
      </c>
    </row>
    <row r="8462" spans="1:1">
      <c r="A8462">
        <v>8460</v>
      </c>
    </row>
    <row r="8463" spans="1:1">
      <c r="A8463">
        <v>8461</v>
      </c>
    </row>
    <row r="8464" spans="1:1">
      <c r="A8464">
        <v>8462</v>
      </c>
    </row>
    <row r="8465" spans="1:1">
      <c r="A8465">
        <v>8463</v>
      </c>
    </row>
    <row r="8466" spans="1:1">
      <c r="A8466">
        <v>8464</v>
      </c>
    </row>
    <row r="8467" spans="1:1">
      <c r="A8467">
        <v>8465</v>
      </c>
    </row>
    <row r="8468" spans="1:1">
      <c r="A8468">
        <v>8466</v>
      </c>
    </row>
    <row r="8469" spans="1:1">
      <c r="A8469">
        <v>8467</v>
      </c>
    </row>
    <row r="8470" spans="1:1">
      <c r="A8470">
        <v>8468</v>
      </c>
    </row>
    <row r="8471" spans="1:1">
      <c r="A8471">
        <v>8469</v>
      </c>
    </row>
    <row r="8472" spans="1:1">
      <c r="A8472">
        <v>8470</v>
      </c>
    </row>
    <row r="8473" spans="1:1">
      <c r="A8473">
        <v>8471</v>
      </c>
    </row>
    <row r="8474" spans="1:1">
      <c r="A8474">
        <v>8472</v>
      </c>
    </row>
    <row r="8475" spans="1:1">
      <c r="A8475">
        <v>8473</v>
      </c>
    </row>
    <row r="8476" spans="1:1">
      <c r="A8476">
        <v>8474</v>
      </c>
    </row>
    <row r="8477" spans="1:1">
      <c r="A8477">
        <v>8475</v>
      </c>
    </row>
    <row r="8478" spans="1:1">
      <c r="A8478">
        <v>8476</v>
      </c>
    </row>
    <row r="8479" spans="1:1">
      <c r="A8479">
        <v>8477</v>
      </c>
    </row>
    <row r="8480" spans="1:1">
      <c r="A8480">
        <v>8478</v>
      </c>
    </row>
    <row r="8481" spans="1:1">
      <c r="A8481">
        <v>8479</v>
      </c>
    </row>
    <row r="8482" spans="1:1">
      <c r="A8482">
        <v>8480</v>
      </c>
    </row>
    <row r="8483" spans="1:1">
      <c r="A8483">
        <v>8481</v>
      </c>
    </row>
    <row r="8484" spans="1:1">
      <c r="A8484">
        <v>8482</v>
      </c>
    </row>
    <row r="8485" spans="1:1">
      <c r="A8485">
        <v>8483</v>
      </c>
    </row>
    <row r="8486" spans="1:1">
      <c r="A8486">
        <v>8484</v>
      </c>
    </row>
    <row r="8487" spans="1:1">
      <c r="A8487">
        <v>8485</v>
      </c>
    </row>
    <row r="8488" spans="1:1">
      <c r="A8488">
        <v>8486</v>
      </c>
    </row>
    <row r="8489" spans="1:1">
      <c r="A8489">
        <v>8487</v>
      </c>
    </row>
    <row r="8490" spans="1:1">
      <c r="A8490">
        <v>8488</v>
      </c>
    </row>
    <row r="8491" spans="1:1">
      <c r="A8491">
        <v>8489</v>
      </c>
    </row>
    <row r="8492" spans="1:1">
      <c r="A8492">
        <v>8490</v>
      </c>
    </row>
    <row r="8493" spans="1:1">
      <c r="A8493">
        <v>8491</v>
      </c>
    </row>
    <row r="8494" spans="1:1">
      <c r="A8494">
        <v>8492</v>
      </c>
    </row>
    <row r="8495" spans="1:1">
      <c r="A8495">
        <v>8493</v>
      </c>
    </row>
    <row r="8496" spans="1:1">
      <c r="A8496">
        <v>8494</v>
      </c>
    </row>
    <row r="8497" spans="1:1">
      <c r="A8497">
        <v>8495</v>
      </c>
    </row>
    <row r="8498" spans="1:1">
      <c r="A8498">
        <v>8496</v>
      </c>
    </row>
    <row r="8499" spans="1:1">
      <c r="A8499">
        <v>8497</v>
      </c>
    </row>
    <row r="8500" spans="1:1">
      <c r="A8500">
        <v>8498</v>
      </c>
    </row>
    <row r="8501" spans="1:1">
      <c r="A8501">
        <v>8499</v>
      </c>
    </row>
    <row r="8502" spans="1:1">
      <c r="A8502">
        <v>8500</v>
      </c>
    </row>
    <row r="8503" spans="1:1">
      <c r="A8503">
        <v>8501</v>
      </c>
    </row>
    <row r="8504" spans="1:1">
      <c r="A8504">
        <v>8502</v>
      </c>
    </row>
    <row r="8505" spans="1:1">
      <c r="A8505">
        <v>8503</v>
      </c>
    </row>
    <row r="8506" spans="1:1">
      <c r="A8506">
        <v>8504</v>
      </c>
    </row>
    <row r="8507" spans="1:1">
      <c r="A8507">
        <v>8505</v>
      </c>
    </row>
    <row r="8508" spans="1:1">
      <c r="A8508">
        <v>8506</v>
      </c>
    </row>
    <row r="8509" spans="1:1">
      <c r="A8509">
        <v>8507</v>
      </c>
    </row>
    <row r="8510" spans="1:1">
      <c r="A8510">
        <v>8508</v>
      </c>
    </row>
    <row r="8511" spans="1:1">
      <c r="A8511">
        <v>8509</v>
      </c>
    </row>
    <row r="8512" spans="1:1">
      <c r="A8512">
        <v>8510</v>
      </c>
    </row>
    <row r="8513" spans="1:1">
      <c r="A8513">
        <v>8511</v>
      </c>
    </row>
    <row r="8514" spans="1:1">
      <c r="A8514">
        <v>8512</v>
      </c>
    </row>
    <row r="8515" spans="1:1">
      <c r="A8515">
        <v>8513</v>
      </c>
    </row>
    <row r="8516" spans="1:1">
      <c r="A8516">
        <v>8514</v>
      </c>
    </row>
    <row r="8517" spans="1:1">
      <c r="A8517">
        <v>8515</v>
      </c>
    </row>
    <row r="8518" spans="1:1">
      <c r="A8518">
        <v>8516</v>
      </c>
    </row>
    <row r="8519" spans="1:1">
      <c r="A8519">
        <v>8517</v>
      </c>
    </row>
    <row r="8520" spans="1:1">
      <c r="A8520">
        <v>8518</v>
      </c>
    </row>
    <row r="8521" spans="1:1">
      <c r="A8521">
        <v>8519</v>
      </c>
    </row>
    <row r="8522" spans="1:1">
      <c r="A8522">
        <v>8520</v>
      </c>
    </row>
    <row r="8523" spans="1:1">
      <c r="A8523">
        <v>8521</v>
      </c>
    </row>
    <row r="8524" spans="1:1">
      <c r="A8524">
        <v>8522</v>
      </c>
    </row>
    <row r="8525" spans="1:1">
      <c r="A8525">
        <v>8523</v>
      </c>
    </row>
    <row r="8526" spans="1:1">
      <c r="A8526">
        <v>8524</v>
      </c>
    </row>
    <row r="8527" spans="1:1">
      <c r="A8527">
        <v>8525</v>
      </c>
    </row>
    <row r="8528" spans="1:1">
      <c r="A8528">
        <v>8526</v>
      </c>
    </row>
    <row r="8529" spans="1:1">
      <c r="A8529">
        <v>8527</v>
      </c>
    </row>
    <row r="8530" spans="1:1">
      <c r="A8530">
        <v>8528</v>
      </c>
    </row>
    <row r="8531" spans="1:1">
      <c r="A8531">
        <v>8529</v>
      </c>
    </row>
    <row r="8532" spans="1:1">
      <c r="A8532">
        <v>8530</v>
      </c>
    </row>
    <row r="8533" spans="1:1">
      <c r="A8533">
        <v>8531</v>
      </c>
    </row>
    <row r="8534" spans="1:1">
      <c r="A8534">
        <v>8532</v>
      </c>
    </row>
    <row r="8535" spans="1:1">
      <c r="A8535">
        <v>8533</v>
      </c>
    </row>
    <row r="8536" spans="1:1">
      <c r="A8536">
        <v>8534</v>
      </c>
    </row>
    <row r="8537" spans="1:1">
      <c r="A8537">
        <v>8535</v>
      </c>
    </row>
    <row r="8538" spans="1:1">
      <c r="A8538">
        <v>8536</v>
      </c>
    </row>
    <row r="8539" spans="1:1">
      <c r="A8539">
        <v>8537</v>
      </c>
    </row>
    <row r="8540" spans="1:1">
      <c r="A8540">
        <v>8538</v>
      </c>
    </row>
    <row r="8541" spans="1:1">
      <c r="A8541">
        <v>8539</v>
      </c>
    </row>
    <row r="8542" spans="1:1">
      <c r="A8542">
        <v>8540</v>
      </c>
    </row>
    <row r="8543" spans="1:1">
      <c r="A8543">
        <v>8541</v>
      </c>
    </row>
    <row r="8544" spans="1:1">
      <c r="A8544">
        <v>8542</v>
      </c>
    </row>
    <row r="8545" spans="1:1">
      <c r="A8545">
        <v>8543</v>
      </c>
    </row>
    <row r="8546" spans="1:1">
      <c r="A8546">
        <v>8544</v>
      </c>
    </row>
    <row r="8547" spans="1:1">
      <c r="A8547">
        <v>8545</v>
      </c>
    </row>
    <row r="8548" spans="1:1">
      <c r="A8548">
        <v>8546</v>
      </c>
    </row>
    <row r="8549" spans="1:1">
      <c r="A8549">
        <v>8547</v>
      </c>
    </row>
    <row r="8550" spans="1:1">
      <c r="A8550">
        <v>8548</v>
      </c>
    </row>
    <row r="8551" spans="1:1">
      <c r="A8551">
        <v>8549</v>
      </c>
    </row>
    <row r="8552" spans="1:1">
      <c r="A8552">
        <v>8550</v>
      </c>
    </row>
    <row r="8553" spans="1:1">
      <c r="A8553">
        <v>8551</v>
      </c>
    </row>
    <row r="8554" spans="1:1">
      <c r="A8554">
        <v>8552</v>
      </c>
    </row>
    <row r="8555" spans="1:1">
      <c r="A8555">
        <v>8553</v>
      </c>
    </row>
    <row r="8556" spans="1:1">
      <c r="A8556">
        <v>8554</v>
      </c>
    </row>
    <row r="8557" spans="1:1">
      <c r="A8557">
        <v>8555</v>
      </c>
    </row>
    <row r="8558" spans="1:1">
      <c r="A8558">
        <v>8556</v>
      </c>
    </row>
    <row r="8559" spans="1:1">
      <c r="A8559">
        <v>8557</v>
      </c>
    </row>
    <row r="8560" spans="1:1">
      <c r="A8560">
        <v>8558</v>
      </c>
    </row>
    <row r="8561" spans="1:1">
      <c r="A8561">
        <v>8559</v>
      </c>
    </row>
    <row r="8562" spans="1:1">
      <c r="A8562">
        <v>8560</v>
      </c>
    </row>
    <row r="8563" spans="1:1">
      <c r="A8563">
        <v>8561</v>
      </c>
    </row>
    <row r="8564" spans="1:1">
      <c r="A8564">
        <v>8562</v>
      </c>
    </row>
    <row r="8565" spans="1:1">
      <c r="A8565">
        <v>8563</v>
      </c>
    </row>
    <row r="8566" spans="1:1">
      <c r="A8566">
        <v>8564</v>
      </c>
    </row>
    <row r="8567" spans="1:1">
      <c r="A8567">
        <v>8565</v>
      </c>
    </row>
    <row r="8568" spans="1:1">
      <c r="A8568">
        <v>8566</v>
      </c>
    </row>
    <row r="8569" spans="1:1">
      <c r="A8569">
        <v>8567</v>
      </c>
    </row>
    <row r="8570" spans="1:1">
      <c r="A8570">
        <v>8568</v>
      </c>
    </row>
    <row r="8571" spans="1:1">
      <c r="A8571">
        <v>8569</v>
      </c>
    </row>
    <row r="8572" spans="1:1">
      <c r="A8572">
        <v>8570</v>
      </c>
    </row>
    <row r="8573" spans="1:1">
      <c r="A8573">
        <v>8571</v>
      </c>
    </row>
    <row r="8574" spans="1:1">
      <c r="A8574">
        <v>8572</v>
      </c>
    </row>
    <row r="8575" spans="1:1">
      <c r="A8575">
        <v>8573</v>
      </c>
    </row>
    <row r="8576" spans="1:1">
      <c r="A8576">
        <v>8574</v>
      </c>
    </row>
    <row r="8577" spans="1:1">
      <c r="A8577">
        <v>8575</v>
      </c>
    </row>
    <row r="8578" spans="1:1">
      <c r="A8578">
        <v>8576</v>
      </c>
    </row>
    <row r="8579" spans="1:1">
      <c r="A8579">
        <v>8577</v>
      </c>
    </row>
    <row r="8580" spans="1:1">
      <c r="A8580">
        <v>8578</v>
      </c>
    </row>
    <row r="8581" spans="1:1">
      <c r="A8581">
        <v>8579</v>
      </c>
    </row>
    <row r="8582" spans="1:1">
      <c r="A8582">
        <v>8580</v>
      </c>
    </row>
    <row r="8583" spans="1:1">
      <c r="A8583">
        <v>8581</v>
      </c>
    </row>
    <row r="8584" spans="1:1">
      <c r="A8584">
        <v>8582</v>
      </c>
    </row>
    <row r="8585" spans="1:1">
      <c r="A8585">
        <v>8583</v>
      </c>
    </row>
    <row r="8586" spans="1:1">
      <c r="A8586">
        <v>8584</v>
      </c>
    </row>
    <row r="8587" spans="1:1">
      <c r="A8587">
        <v>8585</v>
      </c>
    </row>
    <row r="8588" spans="1:1">
      <c r="A8588">
        <v>8586</v>
      </c>
    </row>
    <row r="8589" spans="1:1">
      <c r="A8589">
        <v>8587</v>
      </c>
    </row>
    <row r="8590" spans="1:1">
      <c r="A8590">
        <v>8588</v>
      </c>
    </row>
    <row r="8591" spans="1:1">
      <c r="A8591">
        <v>8589</v>
      </c>
    </row>
    <row r="8592" spans="1:1">
      <c r="A8592">
        <v>8590</v>
      </c>
    </row>
    <row r="8593" spans="1:1">
      <c r="A8593">
        <v>8591</v>
      </c>
    </row>
    <row r="8594" spans="1:1">
      <c r="A8594">
        <v>8592</v>
      </c>
    </row>
    <row r="8595" spans="1:1">
      <c r="A8595">
        <v>8593</v>
      </c>
    </row>
    <row r="8596" spans="1:1">
      <c r="A8596">
        <v>8594</v>
      </c>
    </row>
    <row r="8597" spans="1:1">
      <c r="A8597">
        <v>8595</v>
      </c>
    </row>
    <row r="8598" spans="1:1">
      <c r="A8598">
        <v>8596</v>
      </c>
    </row>
    <row r="8599" spans="1:1">
      <c r="A8599">
        <v>8597</v>
      </c>
    </row>
    <row r="8600" spans="1:1">
      <c r="A8600">
        <v>8598</v>
      </c>
    </row>
    <row r="8601" spans="1:1">
      <c r="A8601">
        <v>8599</v>
      </c>
    </row>
    <row r="8602" spans="1:1">
      <c r="A8602">
        <v>8600</v>
      </c>
    </row>
    <row r="8603" spans="1:1">
      <c r="A8603">
        <v>8601</v>
      </c>
    </row>
    <row r="8604" spans="1:1">
      <c r="A8604">
        <v>8602</v>
      </c>
    </row>
    <row r="8605" spans="1:1">
      <c r="A8605">
        <v>8603</v>
      </c>
    </row>
    <row r="8606" spans="1:1">
      <c r="A8606">
        <v>8604</v>
      </c>
    </row>
    <row r="8607" spans="1:1">
      <c r="A8607">
        <v>8605</v>
      </c>
    </row>
    <row r="8608" spans="1:1">
      <c r="A8608">
        <v>8606</v>
      </c>
    </row>
    <row r="8609" spans="1:1">
      <c r="A8609">
        <v>8607</v>
      </c>
    </row>
    <row r="8610" spans="1:1">
      <c r="A8610">
        <v>8608</v>
      </c>
    </row>
    <row r="8611" spans="1:1">
      <c r="A8611">
        <v>8609</v>
      </c>
    </row>
    <row r="8612" spans="1:1">
      <c r="A8612">
        <v>8610</v>
      </c>
    </row>
    <row r="8613" spans="1:1">
      <c r="A8613">
        <v>8611</v>
      </c>
    </row>
    <row r="8614" spans="1:1">
      <c r="A8614">
        <v>8612</v>
      </c>
    </row>
    <row r="8615" spans="1:1">
      <c r="A8615">
        <v>8613</v>
      </c>
    </row>
    <row r="8616" spans="1:1">
      <c r="A8616">
        <v>8614</v>
      </c>
    </row>
    <row r="8617" spans="1:1">
      <c r="A8617">
        <v>8615</v>
      </c>
    </row>
    <row r="8618" spans="1:1">
      <c r="A8618">
        <v>8616</v>
      </c>
    </row>
    <row r="8619" spans="1:1">
      <c r="A8619">
        <v>8617</v>
      </c>
    </row>
    <row r="8620" spans="1:1">
      <c r="A8620">
        <v>8618</v>
      </c>
    </row>
    <row r="8621" spans="1:1">
      <c r="A8621">
        <v>8619</v>
      </c>
    </row>
    <row r="8622" spans="1:1">
      <c r="A8622">
        <v>8620</v>
      </c>
    </row>
    <row r="8623" spans="1:1">
      <c r="A8623">
        <v>8621</v>
      </c>
    </row>
    <row r="8624" spans="1:1">
      <c r="A8624">
        <v>8622</v>
      </c>
    </row>
    <row r="8625" spans="1:1">
      <c r="A8625">
        <v>8623</v>
      </c>
    </row>
    <row r="8626" spans="1:1">
      <c r="A8626">
        <v>8624</v>
      </c>
    </row>
    <row r="8627" spans="1:1">
      <c r="A8627">
        <v>8625</v>
      </c>
    </row>
    <row r="8628" spans="1:1">
      <c r="A8628">
        <v>8626</v>
      </c>
    </row>
    <row r="8629" spans="1:1">
      <c r="A8629">
        <v>8627</v>
      </c>
    </row>
    <row r="8630" spans="1:1">
      <c r="A8630">
        <v>8628</v>
      </c>
    </row>
    <row r="8631" spans="1:1">
      <c r="A8631">
        <v>8629</v>
      </c>
    </row>
    <row r="8632" spans="1:1">
      <c r="A8632">
        <v>8630</v>
      </c>
    </row>
    <row r="8633" spans="1:1">
      <c r="A8633">
        <v>8631</v>
      </c>
    </row>
    <row r="8634" spans="1:1">
      <c r="A8634">
        <v>8632</v>
      </c>
    </row>
    <row r="8635" spans="1:1">
      <c r="A8635">
        <v>8633</v>
      </c>
    </row>
    <row r="8636" spans="1:1">
      <c r="A8636">
        <v>8634</v>
      </c>
    </row>
    <row r="8637" spans="1:1">
      <c r="A8637">
        <v>8635</v>
      </c>
    </row>
    <row r="8638" spans="1:1">
      <c r="A8638">
        <v>8636</v>
      </c>
    </row>
    <row r="8639" spans="1:1">
      <c r="A8639">
        <v>8637</v>
      </c>
    </row>
    <row r="8640" spans="1:1">
      <c r="A8640">
        <v>8638</v>
      </c>
    </row>
    <row r="8641" spans="1:1">
      <c r="A8641">
        <v>8639</v>
      </c>
    </row>
    <row r="8642" spans="1:1">
      <c r="A8642">
        <v>8640</v>
      </c>
    </row>
    <row r="8643" spans="1:1">
      <c r="A8643">
        <v>8641</v>
      </c>
    </row>
    <row r="8644" spans="1:1">
      <c r="A8644">
        <v>8642</v>
      </c>
    </row>
    <row r="8645" spans="1:1">
      <c r="A8645">
        <v>8643</v>
      </c>
    </row>
    <row r="8646" spans="1:1">
      <c r="A8646">
        <v>8644</v>
      </c>
    </row>
    <row r="8647" spans="1:1">
      <c r="A8647">
        <v>8645</v>
      </c>
    </row>
    <row r="8648" spans="1:1">
      <c r="A8648">
        <v>8646</v>
      </c>
    </row>
    <row r="8649" spans="1:1">
      <c r="A8649">
        <v>8647</v>
      </c>
    </row>
    <row r="8650" spans="1:1">
      <c r="A8650">
        <v>8648</v>
      </c>
    </row>
    <row r="8651" spans="1:1">
      <c r="A8651">
        <v>8649</v>
      </c>
    </row>
    <row r="8652" spans="1:1">
      <c r="A8652">
        <v>8650</v>
      </c>
    </row>
    <row r="8653" spans="1:1">
      <c r="A8653">
        <v>8651</v>
      </c>
    </row>
    <row r="8654" spans="1:1">
      <c r="A8654">
        <v>8652</v>
      </c>
    </row>
    <row r="8655" spans="1:1">
      <c r="A8655">
        <v>8653</v>
      </c>
    </row>
    <row r="8656" spans="1:1">
      <c r="A8656">
        <v>8654</v>
      </c>
    </row>
    <row r="8657" spans="1:1">
      <c r="A8657">
        <v>8655</v>
      </c>
    </row>
    <row r="8658" spans="1:1">
      <c r="A8658">
        <v>8656</v>
      </c>
    </row>
    <row r="8659" spans="1:1">
      <c r="A8659">
        <v>8657</v>
      </c>
    </row>
    <row r="8660" spans="1:1">
      <c r="A8660">
        <v>8658</v>
      </c>
    </row>
    <row r="8661" spans="1:1">
      <c r="A8661">
        <v>8659</v>
      </c>
    </row>
    <row r="8662" spans="1:1">
      <c r="A8662">
        <v>8660</v>
      </c>
    </row>
    <row r="8663" spans="1:1">
      <c r="A8663">
        <v>8661</v>
      </c>
    </row>
    <row r="8664" spans="1:1">
      <c r="A8664">
        <v>8662</v>
      </c>
    </row>
    <row r="8665" spans="1:1">
      <c r="A8665">
        <v>8663</v>
      </c>
    </row>
    <row r="8666" spans="1:1">
      <c r="A8666">
        <v>8664</v>
      </c>
    </row>
    <row r="8667" spans="1:1">
      <c r="A8667">
        <v>8665</v>
      </c>
    </row>
    <row r="8668" spans="1:1">
      <c r="A8668">
        <v>8666</v>
      </c>
    </row>
    <row r="8669" spans="1:1">
      <c r="A8669">
        <v>8667</v>
      </c>
    </row>
    <row r="8670" spans="1:1">
      <c r="A8670">
        <v>8668</v>
      </c>
    </row>
    <row r="8671" spans="1:1">
      <c r="A8671">
        <v>8669</v>
      </c>
    </row>
    <row r="8672" spans="1:1">
      <c r="A8672">
        <v>8670</v>
      </c>
    </row>
    <row r="8673" spans="1:1">
      <c r="A8673">
        <v>8671</v>
      </c>
    </row>
    <row r="8674" spans="1:1">
      <c r="A8674">
        <v>8672</v>
      </c>
    </row>
    <row r="8675" spans="1:1">
      <c r="A8675">
        <v>8673</v>
      </c>
    </row>
    <row r="8676" spans="1:1">
      <c r="A8676">
        <v>8674</v>
      </c>
    </row>
    <row r="8677" spans="1:1">
      <c r="A8677">
        <v>8675</v>
      </c>
    </row>
    <row r="8678" spans="1:1">
      <c r="A8678">
        <v>8676</v>
      </c>
    </row>
    <row r="8679" spans="1:1">
      <c r="A8679">
        <v>8677</v>
      </c>
    </row>
    <row r="8680" spans="1:1">
      <c r="A8680">
        <v>8678</v>
      </c>
    </row>
    <row r="8681" spans="1:1">
      <c r="A8681">
        <v>8679</v>
      </c>
    </row>
    <row r="8682" spans="1:1">
      <c r="A8682">
        <v>8680</v>
      </c>
    </row>
    <row r="8683" spans="1:1">
      <c r="A8683">
        <v>8681</v>
      </c>
    </row>
    <row r="8684" spans="1:1">
      <c r="A8684">
        <v>8682</v>
      </c>
    </row>
    <row r="8685" spans="1:1">
      <c r="A8685">
        <v>8683</v>
      </c>
    </row>
    <row r="8686" spans="1:1">
      <c r="A8686">
        <v>8684</v>
      </c>
    </row>
    <row r="8687" spans="1:1">
      <c r="A8687">
        <v>8685</v>
      </c>
    </row>
    <row r="8688" spans="1:1">
      <c r="A8688">
        <v>8686</v>
      </c>
    </row>
    <row r="8689" spans="1:1">
      <c r="A8689">
        <v>8687</v>
      </c>
    </row>
    <row r="8690" spans="1:1">
      <c r="A8690">
        <v>8688</v>
      </c>
    </row>
    <row r="8691" spans="1:1">
      <c r="A8691">
        <v>8689</v>
      </c>
    </row>
    <row r="8692" spans="1:1">
      <c r="A8692">
        <v>8690</v>
      </c>
    </row>
    <row r="8693" spans="1:1">
      <c r="A8693">
        <v>8691</v>
      </c>
    </row>
    <row r="8694" spans="1:1">
      <c r="A8694">
        <v>8692</v>
      </c>
    </row>
    <row r="8695" spans="1:1">
      <c r="A8695">
        <v>8693</v>
      </c>
    </row>
    <row r="8696" spans="1:1">
      <c r="A8696">
        <v>8694</v>
      </c>
    </row>
    <row r="8697" spans="1:1">
      <c r="A8697">
        <v>8695</v>
      </c>
    </row>
    <row r="8698" spans="1:1">
      <c r="A8698">
        <v>8696</v>
      </c>
    </row>
    <row r="8699" spans="1:1">
      <c r="A8699">
        <v>8697</v>
      </c>
    </row>
    <row r="8700" spans="1:1">
      <c r="A8700">
        <v>8698</v>
      </c>
    </row>
    <row r="8701" spans="1:1">
      <c r="A8701">
        <v>8699</v>
      </c>
    </row>
    <row r="8702" spans="1:1">
      <c r="A8702">
        <v>8700</v>
      </c>
    </row>
    <row r="8703" spans="1:1">
      <c r="A8703">
        <v>8701</v>
      </c>
    </row>
    <row r="8704" spans="1:1">
      <c r="A8704">
        <v>8702</v>
      </c>
    </row>
    <row r="8705" spans="1:1">
      <c r="A8705">
        <v>8703</v>
      </c>
    </row>
    <row r="8706" spans="1:1">
      <c r="A8706">
        <v>8704</v>
      </c>
    </row>
    <row r="8707" spans="1:1">
      <c r="A8707">
        <v>8705</v>
      </c>
    </row>
    <row r="8708" spans="1:1">
      <c r="A8708">
        <v>8706</v>
      </c>
    </row>
    <row r="8709" spans="1:1">
      <c r="A8709">
        <v>8707</v>
      </c>
    </row>
    <row r="8710" spans="1:1">
      <c r="A8710">
        <v>8708</v>
      </c>
    </row>
    <row r="8711" spans="1:1">
      <c r="A8711">
        <v>8709</v>
      </c>
    </row>
    <row r="8712" spans="1:1">
      <c r="A8712">
        <v>8710</v>
      </c>
    </row>
    <row r="8713" spans="1:1">
      <c r="A8713">
        <v>8711</v>
      </c>
    </row>
    <row r="8714" spans="1:1">
      <c r="A8714">
        <v>8712</v>
      </c>
    </row>
    <row r="8715" spans="1:1">
      <c r="A8715">
        <v>8713</v>
      </c>
    </row>
    <row r="8716" spans="1:1">
      <c r="A8716">
        <v>8714</v>
      </c>
    </row>
    <row r="8717" spans="1:1">
      <c r="A8717">
        <v>8715</v>
      </c>
    </row>
    <row r="8718" spans="1:1">
      <c r="A8718">
        <v>8716</v>
      </c>
    </row>
    <row r="8719" spans="1:1">
      <c r="A8719">
        <v>8717</v>
      </c>
    </row>
    <row r="8720" spans="1:1">
      <c r="A8720">
        <v>8718</v>
      </c>
    </row>
    <row r="8721" spans="1:1">
      <c r="A8721">
        <v>8719</v>
      </c>
    </row>
    <row r="8722" spans="1:1">
      <c r="A8722">
        <v>8720</v>
      </c>
    </row>
    <row r="8723" spans="1:1">
      <c r="A8723">
        <v>8721</v>
      </c>
    </row>
    <row r="8724" spans="1:1">
      <c r="A8724">
        <v>8722</v>
      </c>
    </row>
    <row r="8725" spans="1:1">
      <c r="A8725">
        <v>8723</v>
      </c>
    </row>
    <row r="8726" spans="1:1">
      <c r="A8726">
        <v>8724</v>
      </c>
    </row>
    <row r="8727" spans="1:1">
      <c r="A8727">
        <v>8725</v>
      </c>
    </row>
    <row r="8728" spans="1:1">
      <c r="A8728">
        <v>8726</v>
      </c>
    </row>
    <row r="8729" spans="1:1">
      <c r="A8729">
        <v>8727</v>
      </c>
    </row>
    <row r="8730" spans="1:1">
      <c r="A8730">
        <v>8728</v>
      </c>
    </row>
    <row r="8731" spans="1:1">
      <c r="A8731">
        <v>8729</v>
      </c>
    </row>
    <row r="8732" spans="1:1">
      <c r="A8732">
        <v>8730</v>
      </c>
    </row>
    <row r="8733" spans="1:1">
      <c r="A8733">
        <v>8731</v>
      </c>
    </row>
    <row r="8734" spans="1:1">
      <c r="A8734">
        <v>8732</v>
      </c>
    </row>
    <row r="8735" spans="1:1">
      <c r="A8735">
        <v>8733</v>
      </c>
    </row>
    <row r="8736" spans="1:1">
      <c r="A8736">
        <v>8734</v>
      </c>
    </row>
    <row r="8737" spans="1:1">
      <c r="A8737">
        <v>8735</v>
      </c>
    </row>
    <row r="8738" spans="1:1">
      <c r="A8738">
        <v>8736</v>
      </c>
    </row>
    <row r="8739" spans="1:1">
      <c r="A8739">
        <v>8737</v>
      </c>
    </row>
    <row r="8740" spans="1:1">
      <c r="A8740">
        <v>8738</v>
      </c>
    </row>
    <row r="8741" spans="1:1">
      <c r="A8741">
        <v>8739</v>
      </c>
    </row>
    <row r="8742" spans="1:1">
      <c r="A8742">
        <v>8740</v>
      </c>
    </row>
    <row r="8743" spans="1:1">
      <c r="A8743">
        <v>8741</v>
      </c>
    </row>
    <row r="8744" spans="1:1">
      <c r="A8744">
        <v>8742</v>
      </c>
    </row>
    <row r="8745" spans="1:1">
      <c r="A8745">
        <v>8743</v>
      </c>
    </row>
    <row r="8746" spans="1:1">
      <c r="A8746">
        <v>8744</v>
      </c>
    </row>
    <row r="8747" spans="1:1">
      <c r="A8747">
        <v>8745</v>
      </c>
    </row>
    <row r="8748" spans="1:1">
      <c r="A8748">
        <v>8746</v>
      </c>
    </row>
    <row r="8749" spans="1:1">
      <c r="A8749">
        <v>8747</v>
      </c>
    </row>
    <row r="8750" spans="1:1">
      <c r="A8750">
        <v>8748</v>
      </c>
    </row>
    <row r="8751" spans="1:1">
      <c r="A8751">
        <v>8749</v>
      </c>
    </row>
    <row r="8752" spans="1:1">
      <c r="A8752">
        <v>8750</v>
      </c>
    </row>
    <row r="8753" spans="1:1">
      <c r="A8753">
        <v>8751</v>
      </c>
    </row>
    <row r="8754" spans="1:1">
      <c r="A8754">
        <v>8752</v>
      </c>
    </row>
    <row r="8755" spans="1:1">
      <c r="A8755">
        <v>8753</v>
      </c>
    </row>
    <row r="8756" spans="1:1">
      <c r="A8756">
        <v>8754</v>
      </c>
    </row>
    <row r="8757" spans="1:1">
      <c r="A8757">
        <v>8755</v>
      </c>
    </row>
    <row r="8758" spans="1:1">
      <c r="A8758">
        <v>8756</v>
      </c>
    </row>
    <row r="8759" spans="1:1">
      <c r="A8759">
        <v>8757</v>
      </c>
    </row>
    <row r="8760" spans="1:1">
      <c r="A8760">
        <v>8758</v>
      </c>
    </row>
    <row r="8761" spans="1:1">
      <c r="A8761">
        <v>8759</v>
      </c>
    </row>
    <row r="8762" spans="1:1">
      <c r="A8762">
        <v>8760</v>
      </c>
    </row>
    <row r="8763" spans="1:1">
      <c r="A8763">
        <v>8761</v>
      </c>
    </row>
    <row r="8764" spans="1:1">
      <c r="A8764">
        <v>8762</v>
      </c>
    </row>
    <row r="8765" spans="1:1">
      <c r="A8765">
        <v>8763</v>
      </c>
    </row>
    <row r="8766" spans="1:1">
      <c r="A8766">
        <v>8764</v>
      </c>
    </row>
    <row r="8767" spans="1:1">
      <c r="A8767">
        <v>8765</v>
      </c>
    </row>
    <row r="8768" spans="1:1">
      <c r="A8768">
        <v>8766</v>
      </c>
    </row>
    <row r="8769" spans="1:1">
      <c r="A8769">
        <v>8767</v>
      </c>
    </row>
    <row r="8770" spans="1:1">
      <c r="A8770">
        <v>8768</v>
      </c>
    </row>
    <row r="8771" spans="1:1">
      <c r="A8771">
        <v>8769</v>
      </c>
    </row>
    <row r="8772" spans="1:1">
      <c r="A8772">
        <v>8770</v>
      </c>
    </row>
    <row r="8773" spans="1:1">
      <c r="A8773">
        <v>8771</v>
      </c>
    </row>
    <row r="8774" spans="1:1">
      <c r="A8774">
        <v>8772</v>
      </c>
    </row>
    <row r="8775" spans="1:1">
      <c r="A8775">
        <v>8773</v>
      </c>
    </row>
    <row r="8776" spans="1:1">
      <c r="A8776">
        <v>8774</v>
      </c>
    </row>
    <row r="8777" spans="1:1">
      <c r="A8777">
        <v>8775</v>
      </c>
    </row>
    <row r="8778" spans="1:1">
      <c r="A8778">
        <v>8776</v>
      </c>
    </row>
    <row r="8779" spans="1:1">
      <c r="A8779">
        <v>8777</v>
      </c>
    </row>
    <row r="8780" spans="1:1">
      <c r="A8780">
        <v>8778</v>
      </c>
    </row>
    <row r="8781" spans="1:1">
      <c r="A8781">
        <v>8779</v>
      </c>
    </row>
    <row r="8782" spans="1:1">
      <c r="A8782">
        <v>8780</v>
      </c>
    </row>
    <row r="8783" spans="1:1">
      <c r="A8783">
        <v>8781</v>
      </c>
    </row>
    <row r="8784" spans="1:1">
      <c r="A8784">
        <v>8782</v>
      </c>
    </row>
    <row r="8785" spans="1:1">
      <c r="A8785">
        <v>8783</v>
      </c>
    </row>
    <row r="8786" spans="1:1">
      <c r="A8786">
        <v>8784</v>
      </c>
    </row>
    <row r="8787" spans="1:1">
      <c r="A8787">
        <v>8785</v>
      </c>
    </row>
    <row r="8788" spans="1:1">
      <c r="A8788">
        <v>8786</v>
      </c>
    </row>
    <row r="8789" spans="1:1">
      <c r="A8789">
        <v>8787</v>
      </c>
    </row>
    <row r="8790" spans="1:1">
      <c r="A8790">
        <v>8788</v>
      </c>
    </row>
    <row r="8791" spans="1:1">
      <c r="A8791">
        <v>8789</v>
      </c>
    </row>
    <row r="8792" spans="1:1">
      <c r="A8792">
        <v>8790</v>
      </c>
    </row>
    <row r="8793" spans="1:1">
      <c r="A8793">
        <v>8791</v>
      </c>
    </row>
    <row r="8794" spans="1:1">
      <c r="A8794">
        <v>8792</v>
      </c>
    </row>
    <row r="8795" spans="1:1">
      <c r="A8795">
        <v>8793</v>
      </c>
    </row>
    <row r="8796" spans="1:1">
      <c r="A8796">
        <v>8794</v>
      </c>
    </row>
    <row r="8797" spans="1:1">
      <c r="A8797">
        <v>8795</v>
      </c>
    </row>
    <row r="8798" spans="1:1">
      <c r="A8798">
        <v>8796</v>
      </c>
    </row>
    <row r="8799" spans="1:1">
      <c r="A8799">
        <v>8797</v>
      </c>
    </row>
    <row r="8800" spans="1:1">
      <c r="A8800">
        <v>8798</v>
      </c>
    </row>
    <row r="8801" spans="1:1">
      <c r="A8801">
        <v>8799</v>
      </c>
    </row>
    <row r="8802" spans="1:1">
      <c r="A8802">
        <v>8800</v>
      </c>
    </row>
    <row r="8803" spans="1:1">
      <c r="A8803">
        <v>8801</v>
      </c>
    </row>
    <row r="8804" spans="1:1">
      <c r="A8804">
        <v>8802</v>
      </c>
    </row>
    <row r="8805" spans="1:1">
      <c r="A8805">
        <v>8803</v>
      </c>
    </row>
    <row r="8806" spans="1:1">
      <c r="A8806">
        <v>8804</v>
      </c>
    </row>
    <row r="8807" spans="1:1">
      <c r="A8807">
        <v>8805</v>
      </c>
    </row>
    <row r="8808" spans="1:1">
      <c r="A8808">
        <v>8806</v>
      </c>
    </row>
    <row r="8809" spans="1:1">
      <c r="A8809">
        <v>8807</v>
      </c>
    </row>
    <row r="8810" spans="1:1">
      <c r="A8810">
        <v>8808</v>
      </c>
    </row>
    <row r="8811" spans="1:1">
      <c r="A8811">
        <v>8809</v>
      </c>
    </row>
    <row r="8812" spans="1:1">
      <c r="A8812">
        <v>8810</v>
      </c>
    </row>
    <row r="8813" spans="1:1">
      <c r="A8813">
        <v>8811</v>
      </c>
    </row>
    <row r="8814" spans="1:1">
      <c r="A8814">
        <v>8812</v>
      </c>
    </row>
    <row r="8815" spans="1:1">
      <c r="A8815">
        <v>8813</v>
      </c>
    </row>
    <row r="8816" spans="1:1">
      <c r="A8816">
        <v>8814</v>
      </c>
    </row>
    <row r="8817" spans="1:1">
      <c r="A8817">
        <v>8815</v>
      </c>
    </row>
    <row r="8818" spans="1:1">
      <c r="A8818">
        <v>8816</v>
      </c>
    </row>
    <row r="8819" spans="1:1">
      <c r="A8819">
        <v>8817</v>
      </c>
    </row>
    <row r="8820" spans="1:1">
      <c r="A8820">
        <v>8818</v>
      </c>
    </row>
    <row r="8821" spans="1:1">
      <c r="A8821">
        <v>8819</v>
      </c>
    </row>
    <row r="8822" spans="1:1">
      <c r="A8822">
        <v>8820</v>
      </c>
    </row>
    <row r="8823" spans="1:1">
      <c r="A8823">
        <v>8821</v>
      </c>
    </row>
    <row r="8824" spans="1:1">
      <c r="A8824">
        <v>8822</v>
      </c>
    </row>
    <row r="8825" spans="1:1">
      <c r="A8825">
        <v>8823</v>
      </c>
    </row>
    <row r="8826" spans="1:1">
      <c r="A8826">
        <v>8824</v>
      </c>
    </row>
    <row r="8827" spans="1:1">
      <c r="A8827">
        <v>8825</v>
      </c>
    </row>
    <row r="8828" spans="1:1">
      <c r="A8828">
        <v>8826</v>
      </c>
    </row>
    <row r="8829" spans="1:1">
      <c r="A8829">
        <v>8827</v>
      </c>
    </row>
    <row r="8830" spans="1:1">
      <c r="A8830">
        <v>8828</v>
      </c>
    </row>
    <row r="8831" spans="1:1">
      <c r="A8831">
        <v>8829</v>
      </c>
    </row>
    <row r="8832" spans="1:1">
      <c r="A8832">
        <v>8830</v>
      </c>
    </row>
    <row r="8833" spans="1:1">
      <c r="A8833">
        <v>8831</v>
      </c>
    </row>
    <row r="8834" spans="1:1">
      <c r="A8834">
        <v>8832</v>
      </c>
    </row>
    <row r="8835" spans="1:1">
      <c r="A8835">
        <v>8833</v>
      </c>
    </row>
    <row r="8836" spans="1:1">
      <c r="A8836">
        <v>8834</v>
      </c>
    </row>
    <row r="8837" spans="1:1">
      <c r="A8837">
        <v>8835</v>
      </c>
    </row>
    <row r="8838" spans="1:1">
      <c r="A8838">
        <v>8836</v>
      </c>
    </row>
    <row r="8839" spans="1:1">
      <c r="A8839">
        <v>8837</v>
      </c>
    </row>
    <row r="8840" spans="1:1">
      <c r="A8840">
        <v>8838</v>
      </c>
    </row>
    <row r="8841" spans="1:1">
      <c r="A8841">
        <v>8839</v>
      </c>
    </row>
    <row r="8842" spans="1:1">
      <c r="A8842">
        <v>8840</v>
      </c>
    </row>
    <row r="8843" spans="1:1">
      <c r="A8843">
        <v>8841</v>
      </c>
    </row>
    <row r="8844" spans="1:1">
      <c r="A8844">
        <v>8842</v>
      </c>
    </row>
    <row r="8845" spans="1:1">
      <c r="A8845">
        <v>8843</v>
      </c>
    </row>
    <row r="8846" spans="1:1">
      <c r="A8846">
        <v>8844</v>
      </c>
    </row>
    <row r="8847" spans="1:1">
      <c r="A8847">
        <v>8845</v>
      </c>
    </row>
    <row r="8848" spans="1:1">
      <c r="A8848">
        <v>8846</v>
      </c>
    </row>
    <row r="8849" spans="1:1">
      <c r="A8849">
        <v>8847</v>
      </c>
    </row>
    <row r="8850" spans="1:1">
      <c r="A8850">
        <v>8848</v>
      </c>
    </row>
    <row r="8851" spans="1:1">
      <c r="A8851">
        <v>8849</v>
      </c>
    </row>
    <row r="8852" spans="1:1">
      <c r="A8852">
        <v>8850</v>
      </c>
    </row>
    <row r="8853" spans="1:1">
      <c r="A8853">
        <v>8851</v>
      </c>
    </row>
    <row r="8854" spans="1:1">
      <c r="A8854">
        <v>8852</v>
      </c>
    </row>
    <row r="8855" spans="1:1">
      <c r="A8855">
        <v>8853</v>
      </c>
    </row>
    <row r="8856" spans="1:1">
      <c r="A8856">
        <v>8854</v>
      </c>
    </row>
    <row r="8857" spans="1:1">
      <c r="A8857">
        <v>8855</v>
      </c>
    </row>
    <row r="8858" spans="1:1">
      <c r="A8858">
        <v>8856</v>
      </c>
    </row>
    <row r="8859" spans="1:1">
      <c r="A8859">
        <v>8857</v>
      </c>
    </row>
    <row r="8860" spans="1:1">
      <c r="A8860">
        <v>8858</v>
      </c>
    </row>
    <row r="8861" spans="1:1">
      <c r="A8861">
        <v>8859</v>
      </c>
    </row>
    <row r="8862" spans="1:1">
      <c r="A8862">
        <v>8860</v>
      </c>
    </row>
    <row r="8863" spans="1:1">
      <c r="A8863">
        <v>8861</v>
      </c>
    </row>
    <row r="8864" spans="1:1">
      <c r="A8864">
        <v>8862</v>
      </c>
    </row>
    <row r="8865" spans="1:1">
      <c r="A8865">
        <v>8863</v>
      </c>
    </row>
    <row r="8866" spans="1:1">
      <c r="A8866">
        <v>8864</v>
      </c>
    </row>
    <row r="8867" spans="1:1">
      <c r="A8867">
        <v>8865</v>
      </c>
    </row>
    <row r="8868" spans="1:1">
      <c r="A8868">
        <v>8866</v>
      </c>
    </row>
    <row r="8869" spans="1:1">
      <c r="A8869">
        <v>8867</v>
      </c>
    </row>
    <row r="8870" spans="1:1">
      <c r="A8870">
        <v>8868</v>
      </c>
    </row>
    <row r="8871" spans="1:1">
      <c r="A8871">
        <v>8869</v>
      </c>
    </row>
    <row r="8872" spans="1:1">
      <c r="A8872">
        <v>8870</v>
      </c>
    </row>
    <row r="8873" spans="1:1">
      <c r="A8873">
        <v>8871</v>
      </c>
    </row>
    <row r="8874" spans="1:1">
      <c r="A8874">
        <v>8872</v>
      </c>
    </row>
    <row r="8875" spans="1:1">
      <c r="A8875">
        <v>8873</v>
      </c>
    </row>
    <row r="8876" spans="1:1">
      <c r="A8876">
        <v>8874</v>
      </c>
    </row>
    <row r="8877" spans="1:1">
      <c r="A8877">
        <v>8875</v>
      </c>
    </row>
    <row r="8878" spans="1:1">
      <c r="A8878">
        <v>8876</v>
      </c>
    </row>
    <row r="8879" spans="1:1">
      <c r="A8879">
        <v>8877</v>
      </c>
    </row>
    <row r="8880" spans="1:1">
      <c r="A8880">
        <v>8878</v>
      </c>
    </row>
    <row r="8881" spans="1:1">
      <c r="A8881">
        <v>8879</v>
      </c>
    </row>
    <row r="8882" spans="1:1">
      <c r="A8882">
        <v>8880</v>
      </c>
    </row>
    <row r="8883" spans="1:1">
      <c r="A8883">
        <v>8881</v>
      </c>
    </row>
    <row r="8884" spans="1:1">
      <c r="A8884">
        <v>8882</v>
      </c>
    </row>
    <row r="8885" spans="1:1">
      <c r="A8885">
        <v>8883</v>
      </c>
    </row>
    <row r="8886" spans="1:1">
      <c r="A8886">
        <v>8884</v>
      </c>
    </row>
    <row r="8887" spans="1:1">
      <c r="A8887">
        <v>8885</v>
      </c>
    </row>
    <row r="8888" spans="1:1">
      <c r="A8888">
        <v>8886</v>
      </c>
    </row>
    <row r="8889" spans="1:1">
      <c r="A8889">
        <v>8887</v>
      </c>
    </row>
    <row r="8890" spans="1:1">
      <c r="A8890">
        <v>8888</v>
      </c>
    </row>
    <row r="8891" spans="1:1">
      <c r="A8891">
        <v>8889</v>
      </c>
    </row>
    <row r="8892" spans="1:1">
      <c r="A8892">
        <v>8890</v>
      </c>
    </row>
    <row r="8893" spans="1:1">
      <c r="A8893">
        <v>8891</v>
      </c>
    </row>
    <row r="8894" spans="1:1">
      <c r="A8894">
        <v>8892</v>
      </c>
    </row>
    <row r="8895" spans="1:1">
      <c r="A8895">
        <v>8893</v>
      </c>
    </row>
    <row r="8896" spans="1:1">
      <c r="A8896">
        <v>8894</v>
      </c>
    </row>
    <row r="8897" spans="1:1">
      <c r="A8897">
        <v>8895</v>
      </c>
    </row>
    <row r="8898" spans="1:1">
      <c r="A8898">
        <v>8896</v>
      </c>
    </row>
    <row r="8899" spans="1:1">
      <c r="A8899">
        <v>8897</v>
      </c>
    </row>
    <row r="8900" spans="1:1">
      <c r="A8900">
        <v>8898</v>
      </c>
    </row>
    <row r="8901" spans="1:1">
      <c r="A8901">
        <v>8899</v>
      </c>
    </row>
    <row r="8902" spans="1:1">
      <c r="A8902">
        <v>8900</v>
      </c>
    </row>
    <row r="8903" spans="1:1">
      <c r="A8903">
        <v>8901</v>
      </c>
    </row>
    <row r="8904" spans="1:1">
      <c r="A8904">
        <v>8902</v>
      </c>
    </row>
    <row r="8905" spans="1:1">
      <c r="A8905">
        <v>8903</v>
      </c>
    </row>
    <row r="8906" spans="1:1">
      <c r="A8906">
        <v>8904</v>
      </c>
    </row>
    <row r="8907" spans="1:1">
      <c r="A8907">
        <v>8905</v>
      </c>
    </row>
    <row r="8908" spans="1:1">
      <c r="A8908">
        <v>8906</v>
      </c>
    </row>
    <row r="8909" spans="1:1">
      <c r="A8909">
        <v>8907</v>
      </c>
    </row>
    <row r="8910" spans="1:1">
      <c r="A8910">
        <v>8908</v>
      </c>
    </row>
    <row r="8911" spans="1:1">
      <c r="A8911">
        <v>8909</v>
      </c>
    </row>
    <row r="8912" spans="1:1">
      <c r="A8912">
        <v>8910</v>
      </c>
    </row>
    <row r="8913" spans="1:1">
      <c r="A8913">
        <v>8911</v>
      </c>
    </row>
    <row r="8914" spans="1:1">
      <c r="A8914">
        <v>8912</v>
      </c>
    </row>
    <row r="8915" spans="1:1">
      <c r="A8915">
        <v>8913</v>
      </c>
    </row>
    <row r="8916" spans="1:1">
      <c r="A8916">
        <v>8914</v>
      </c>
    </row>
    <row r="8917" spans="1:1">
      <c r="A8917">
        <v>8915</v>
      </c>
    </row>
    <row r="8918" spans="1:1">
      <c r="A8918">
        <v>8916</v>
      </c>
    </row>
    <row r="8919" spans="1:1">
      <c r="A8919">
        <v>8917</v>
      </c>
    </row>
    <row r="8920" spans="1:1">
      <c r="A8920">
        <v>8918</v>
      </c>
    </row>
    <row r="8921" spans="1:1">
      <c r="A8921">
        <v>8919</v>
      </c>
    </row>
    <row r="8922" spans="1:1">
      <c r="A8922">
        <v>8920</v>
      </c>
    </row>
    <row r="8923" spans="1:1">
      <c r="A8923">
        <v>8921</v>
      </c>
    </row>
    <row r="8924" spans="1:1">
      <c r="A8924">
        <v>8922</v>
      </c>
    </row>
    <row r="8925" spans="1:1">
      <c r="A8925">
        <v>8923</v>
      </c>
    </row>
    <row r="8926" spans="1:1">
      <c r="A8926">
        <v>8924</v>
      </c>
    </row>
    <row r="8927" spans="1:1">
      <c r="A8927">
        <v>8925</v>
      </c>
    </row>
    <row r="8928" spans="1:1">
      <c r="A8928">
        <v>8926</v>
      </c>
    </row>
    <row r="8929" spans="1:1">
      <c r="A8929">
        <v>8927</v>
      </c>
    </row>
    <row r="8930" spans="1:1">
      <c r="A8930">
        <v>8928</v>
      </c>
    </row>
    <row r="8931" spans="1:1">
      <c r="A8931">
        <v>8929</v>
      </c>
    </row>
    <row r="8932" spans="1:1">
      <c r="A8932">
        <v>8930</v>
      </c>
    </row>
    <row r="8933" spans="1:1">
      <c r="A8933">
        <v>8931</v>
      </c>
    </row>
    <row r="8934" spans="1:1">
      <c r="A8934">
        <v>8932</v>
      </c>
    </row>
    <row r="8935" spans="1:1">
      <c r="A8935">
        <v>8933</v>
      </c>
    </row>
    <row r="8936" spans="1:1">
      <c r="A8936">
        <v>8934</v>
      </c>
    </row>
    <row r="8937" spans="1:1">
      <c r="A8937">
        <v>8935</v>
      </c>
    </row>
    <row r="8938" spans="1:1">
      <c r="A8938">
        <v>8936</v>
      </c>
    </row>
    <row r="8939" spans="1:1">
      <c r="A8939">
        <v>8937</v>
      </c>
    </row>
    <row r="8940" spans="1:1">
      <c r="A8940">
        <v>8938</v>
      </c>
    </row>
    <row r="8941" spans="1:1">
      <c r="A8941">
        <v>8939</v>
      </c>
    </row>
    <row r="8942" spans="1:1">
      <c r="A8942">
        <v>8940</v>
      </c>
    </row>
    <row r="8943" spans="1:1">
      <c r="A8943">
        <v>8941</v>
      </c>
    </row>
    <row r="8944" spans="1:1">
      <c r="A8944">
        <v>8942</v>
      </c>
    </row>
    <row r="8945" spans="1:1">
      <c r="A8945">
        <v>8943</v>
      </c>
    </row>
    <row r="8946" spans="1:1">
      <c r="A8946">
        <v>8944</v>
      </c>
    </row>
    <row r="8947" spans="1:1">
      <c r="A8947">
        <v>8945</v>
      </c>
    </row>
    <row r="8948" spans="1:1">
      <c r="A8948">
        <v>8946</v>
      </c>
    </row>
    <row r="8949" spans="1:1">
      <c r="A8949">
        <v>8947</v>
      </c>
    </row>
    <row r="8950" spans="1:1">
      <c r="A8950">
        <v>8948</v>
      </c>
    </row>
    <row r="8951" spans="1:1">
      <c r="A8951">
        <v>8949</v>
      </c>
    </row>
    <row r="8952" spans="1:1">
      <c r="A8952">
        <v>8950</v>
      </c>
    </row>
    <row r="8953" spans="1:1">
      <c r="A8953">
        <v>8951</v>
      </c>
    </row>
    <row r="8954" spans="1:1">
      <c r="A8954">
        <v>8952</v>
      </c>
    </row>
    <row r="8955" spans="1:1">
      <c r="A8955">
        <v>8953</v>
      </c>
    </row>
    <row r="8956" spans="1:1">
      <c r="A8956">
        <v>8954</v>
      </c>
    </row>
    <row r="8957" spans="1:1">
      <c r="A8957">
        <v>8955</v>
      </c>
    </row>
    <row r="8958" spans="1:1">
      <c r="A8958">
        <v>8956</v>
      </c>
    </row>
    <row r="8959" spans="1:1">
      <c r="A8959">
        <v>8957</v>
      </c>
    </row>
    <row r="8960" spans="1:1">
      <c r="A8960">
        <v>8958</v>
      </c>
    </row>
    <row r="8961" spans="1:1">
      <c r="A8961">
        <v>8959</v>
      </c>
    </row>
    <row r="8962" spans="1:1">
      <c r="A8962">
        <v>8960</v>
      </c>
    </row>
    <row r="8963" spans="1:1">
      <c r="A8963">
        <v>8961</v>
      </c>
    </row>
    <row r="8964" spans="1:1">
      <c r="A8964">
        <v>8962</v>
      </c>
    </row>
    <row r="8965" spans="1:1">
      <c r="A8965">
        <v>8963</v>
      </c>
    </row>
    <row r="8966" spans="1:1">
      <c r="A8966">
        <v>8964</v>
      </c>
    </row>
    <row r="8967" spans="1:1">
      <c r="A8967">
        <v>8965</v>
      </c>
    </row>
    <row r="8968" spans="1:1">
      <c r="A8968">
        <v>8966</v>
      </c>
    </row>
    <row r="8969" spans="1:1">
      <c r="A8969">
        <v>8967</v>
      </c>
    </row>
    <row r="8970" spans="1:1">
      <c r="A8970">
        <v>8968</v>
      </c>
    </row>
    <row r="8971" spans="1:1">
      <c r="A8971">
        <v>8969</v>
      </c>
    </row>
    <row r="8972" spans="1:1">
      <c r="A8972">
        <v>8970</v>
      </c>
    </row>
    <row r="8973" spans="1:1">
      <c r="A8973">
        <v>8971</v>
      </c>
    </row>
    <row r="8974" spans="1:1">
      <c r="A8974">
        <v>8972</v>
      </c>
    </row>
    <row r="8975" spans="1:1">
      <c r="A8975">
        <v>8973</v>
      </c>
    </row>
    <row r="8976" spans="1:1">
      <c r="A8976">
        <v>8974</v>
      </c>
    </row>
    <row r="8977" spans="1:1">
      <c r="A8977">
        <v>8975</v>
      </c>
    </row>
    <row r="8978" spans="1:1">
      <c r="A8978">
        <v>8976</v>
      </c>
    </row>
    <row r="8979" spans="1:1">
      <c r="A8979">
        <v>8977</v>
      </c>
    </row>
    <row r="8980" spans="1:1">
      <c r="A8980">
        <v>8978</v>
      </c>
    </row>
    <row r="8981" spans="1:1">
      <c r="A8981">
        <v>8979</v>
      </c>
    </row>
    <row r="8982" spans="1:1">
      <c r="A8982">
        <v>8980</v>
      </c>
    </row>
    <row r="8983" spans="1:1">
      <c r="A8983">
        <v>8981</v>
      </c>
    </row>
    <row r="8984" spans="1:1">
      <c r="A8984">
        <v>8982</v>
      </c>
    </row>
    <row r="8985" spans="1:1">
      <c r="A8985">
        <v>8983</v>
      </c>
    </row>
    <row r="8986" spans="1:1">
      <c r="A8986">
        <v>8984</v>
      </c>
    </row>
    <row r="8987" spans="1:1">
      <c r="A8987">
        <v>8985</v>
      </c>
    </row>
    <row r="8988" spans="1:1">
      <c r="A8988">
        <v>8986</v>
      </c>
    </row>
    <row r="8989" spans="1:1">
      <c r="A8989">
        <v>8987</v>
      </c>
    </row>
    <row r="8990" spans="1:1">
      <c r="A8990">
        <v>8988</v>
      </c>
    </row>
    <row r="8991" spans="1:1">
      <c r="A8991">
        <v>8989</v>
      </c>
    </row>
    <row r="8992" spans="1:1">
      <c r="A8992">
        <v>8990</v>
      </c>
    </row>
    <row r="8993" spans="1:1">
      <c r="A8993">
        <v>8991</v>
      </c>
    </row>
    <row r="8994" spans="1:1">
      <c r="A8994">
        <v>8992</v>
      </c>
    </row>
    <row r="8995" spans="1:1">
      <c r="A8995">
        <v>8993</v>
      </c>
    </row>
    <row r="8996" spans="1:1">
      <c r="A8996">
        <v>8994</v>
      </c>
    </row>
    <row r="8997" spans="1:1">
      <c r="A8997">
        <v>8995</v>
      </c>
    </row>
    <row r="8998" spans="1:1">
      <c r="A8998">
        <v>8996</v>
      </c>
    </row>
    <row r="8999" spans="1:1">
      <c r="A8999">
        <v>8997</v>
      </c>
    </row>
    <row r="9000" spans="1:1">
      <c r="A9000">
        <v>8998</v>
      </c>
    </row>
    <row r="9001" spans="1:1">
      <c r="A9001">
        <v>8999</v>
      </c>
    </row>
    <row r="9002" spans="1:1">
      <c r="A9002">
        <v>9000</v>
      </c>
    </row>
    <row r="9003" spans="1:1">
      <c r="A9003">
        <v>9001</v>
      </c>
    </row>
    <row r="9004" spans="1:1">
      <c r="A9004">
        <v>9002</v>
      </c>
    </row>
    <row r="9005" spans="1:1">
      <c r="A9005">
        <v>9003</v>
      </c>
    </row>
    <row r="9006" spans="1:1">
      <c r="A9006">
        <v>9004</v>
      </c>
    </row>
    <row r="9007" spans="1:1">
      <c r="A9007">
        <v>9005</v>
      </c>
    </row>
    <row r="9008" spans="1:1">
      <c r="A9008">
        <v>9006</v>
      </c>
    </row>
    <row r="9009" spans="1:1">
      <c r="A9009">
        <v>9007</v>
      </c>
    </row>
    <row r="9010" spans="1:1">
      <c r="A9010">
        <v>9008</v>
      </c>
    </row>
    <row r="9011" spans="1:1">
      <c r="A9011">
        <v>9009</v>
      </c>
    </row>
    <row r="9012" spans="1:1">
      <c r="A9012">
        <v>9010</v>
      </c>
    </row>
    <row r="9013" spans="1:1">
      <c r="A9013">
        <v>9011</v>
      </c>
    </row>
    <row r="9014" spans="1:1">
      <c r="A9014">
        <v>9012</v>
      </c>
    </row>
    <row r="9015" spans="1:1">
      <c r="A9015">
        <v>9013</v>
      </c>
    </row>
    <row r="9016" spans="1:1">
      <c r="A9016">
        <v>9014</v>
      </c>
    </row>
    <row r="9017" spans="1:1">
      <c r="A9017">
        <v>9015</v>
      </c>
    </row>
    <row r="9018" spans="1:1">
      <c r="A9018">
        <v>9016</v>
      </c>
    </row>
    <row r="9019" spans="1:1">
      <c r="A9019">
        <v>9017</v>
      </c>
    </row>
    <row r="9020" spans="1:1">
      <c r="A9020">
        <v>9018</v>
      </c>
    </row>
    <row r="9021" spans="1:1">
      <c r="A9021">
        <v>9019</v>
      </c>
    </row>
    <row r="9022" spans="1:1">
      <c r="A9022">
        <v>9020</v>
      </c>
    </row>
    <row r="9023" spans="1:1">
      <c r="A9023">
        <v>9021</v>
      </c>
    </row>
    <row r="9024" spans="1:1">
      <c r="A9024">
        <v>9022</v>
      </c>
    </row>
    <row r="9025" spans="1:1">
      <c r="A9025">
        <v>9023</v>
      </c>
    </row>
    <row r="9026" spans="1:1">
      <c r="A9026">
        <v>9024</v>
      </c>
    </row>
    <row r="9027" spans="1:1">
      <c r="A9027">
        <v>9025</v>
      </c>
    </row>
    <row r="9028" spans="1:1">
      <c r="A9028">
        <v>9026</v>
      </c>
    </row>
    <row r="9029" spans="1:1">
      <c r="A9029">
        <v>9027</v>
      </c>
    </row>
    <row r="9030" spans="1:1">
      <c r="A9030">
        <v>9028</v>
      </c>
    </row>
    <row r="9031" spans="1:1">
      <c r="A9031">
        <v>9029</v>
      </c>
    </row>
    <row r="9032" spans="1:1">
      <c r="A9032">
        <v>9030</v>
      </c>
    </row>
    <row r="9033" spans="1:1">
      <c r="A9033">
        <v>9031</v>
      </c>
    </row>
    <row r="9034" spans="1:1">
      <c r="A9034">
        <v>9032</v>
      </c>
    </row>
    <row r="9035" spans="1:1">
      <c r="A9035">
        <v>9033</v>
      </c>
    </row>
    <row r="9036" spans="1:1">
      <c r="A9036">
        <v>9034</v>
      </c>
    </row>
    <row r="9037" spans="1:1">
      <c r="A9037">
        <v>9035</v>
      </c>
    </row>
    <row r="9038" spans="1:1">
      <c r="A9038">
        <v>9036</v>
      </c>
    </row>
    <row r="9039" spans="1:1">
      <c r="A9039">
        <v>9037</v>
      </c>
    </row>
    <row r="9040" spans="1:1">
      <c r="A9040">
        <v>9038</v>
      </c>
    </row>
    <row r="9041" spans="1:1">
      <c r="A9041">
        <v>9039</v>
      </c>
    </row>
    <row r="9042" spans="1:1">
      <c r="A9042">
        <v>9040</v>
      </c>
    </row>
    <row r="9043" spans="1:1">
      <c r="A9043">
        <v>9041</v>
      </c>
    </row>
    <row r="9044" spans="1:1">
      <c r="A9044">
        <v>9042</v>
      </c>
    </row>
    <row r="9045" spans="1:1">
      <c r="A9045">
        <v>9043</v>
      </c>
    </row>
    <row r="9046" spans="1:1">
      <c r="A9046">
        <v>9044</v>
      </c>
    </row>
    <row r="9047" spans="1:1">
      <c r="A9047">
        <v>9045</v>
      </c>
    </row>
    <row r="9048" spans="1:1">
      <c r="A9048">
        <v>9046</v>
      </c>
    </row>
    <row r="9049" spans="1:1">
      <c r="A9049">
        <v>9047</v>
      </c>
    </row>
    <row r="9050" spans="1:1">
      <c r="A9050">
        <v>9048</v>
      </c>
    </row>
    <row r="9051" spans="1:1">
      <c r="A9051">
        <v>9049</v>
      </c>
    </row>
    <row r="9052" spans="1:1">
      <c r="A9052">
        <v>9050</v>
      </c>
    </row>
    <row r="9053" spans="1:1">
      <c r="A9053">
        <v>9051</v>
      </c>
    </row>
    <row r="9054" spans="1:1">
      <c r="A9054">
        <v>9052</v>
      </c>
    </row>
    <row r="9055" spans="1:1">
      <c r="A9055">
        <v>9053</v>
      </c>
    </row>
    <row r="9056" spans="1:1">
      <c r="A9056">
        <v>9054</v>
      </c>
    </row>
    <row r="9057" spans="1:1">
      <c r="A9057">
        <v>9055</v>
      </c>
    </row>
    <row r="9058" spans="1:1">
      <c r="A9058">
        <v>9056</v>
      </c>
    </row>
    <row r="9059" spans="1:1">
      <c r="A9059">
        <v>9057</v>
      </c>
    </row>
    <row r="9060" spans="1:1">
      <c r="A9060">
        <v>9058</v>
      </c>
    </row>
    <row r="9061" spans="1:1">
      <c r="A9061">
        <v>9059</v>
      </c>
    </row>
    <row r="9062" spans="1:1">
      <c r="A9062">
        <v>9060</v>
      </c>
    </row>
    <row r="9063" spans="1:1">
      <c r="A9063">
        <v>9061</v>
      </c>
    </row>
    <row r="9064" spans="1:1">
      <c r="A9064">
        <v>9062</v>
      </c>
    </row>
    <row r="9065" spans="1:1">
      <c r="A9065">
        <v>9063</v>
      </c>
    </row>
    <row r="9066" spans="1:1">
      <c r="A9066">
        <v>9064</v>
      </c>
    </row>
    <row r="9067" spans="1:1">
      <c r="A9067">
        <v>9065</v>
      </c>
    </row>
    <row r="9068" spans="1:1">
      <c r="A9068">
        <v>9066</v>
      </c>
    </row>
    <row r="9069" spans="1:1">
      <c r="A9069">
        <v>9067</v>
      </c>
    </row>
    <row r="9070" spans="1:1">
      <c r="A9070">
        <v>9068</v>
      </c>
    </row>
    <row r="9071" spans="1:1">
      <c r="A9071">
        <v>9069</v>
      </c>
    </row>
    <row r="9072" spans="1:1">
      <c r="A9072">
        <v>9070</v>
      </c>
    </row>
    <row r="9073" spans="1:1">
      <c r="A9073">
        <v>9071</v>
      </c>
    </row>
    <row r="9074" spans="1:1">
      <c r="A9074">
        <v>9072</v>
      </c>
    </row>
    <row r="9075" spans="1:1">
      <c r="A9075">
        <v>9073</v>
      </c>
    </row>
    <row r="9076" spans="1:1">
      <c r="A9076">
        <v>9074</v>
      </c>
    </row>
    <row r="9077" spans="1:1">
      <c r="A9077">
        <v>9075</v>
      </c>
    </row>
    <row r="9078" spans="1:1">
      <c r="A9078">
        <v>9076</v>
      </c>
    </row>
    <row r="9079" spans="1:1">
      <c r="A9079">
        <v>9077</v>
      </c>
    </row>
    <row r="9080" spans="1:1">
      <c r="A9080">
        <v>9078</v>
      </c>
    </row>
    <row r="9081" spans="1:1">
      <c r="A9081">
        <v>9079</v>
      </c>
    </row>
    <row r="9082" spans="1:1">
      <c r="A9082">
        <v>9080</v>
      </c>
    </row>
    <row r="9083" spans="1:1">
      <c r="A9083">
        <v>9081</v>
      </c>
    </row>
    <row r="9084" spans="1:1">
      <c r="A9084">
        <v>9082</v>
      </c>
    </row>
    <row r="9085" spans="1:1">
      <c r="A9085">
        <v>9083</v>
      </c>
    </row>
    <row r="9086" spans="1:1">
      <c r="A9086">
        <v>9084</v>
      </c>
    </row>
    <row r="9087" spans="1:1">
      <c r="A9087">
        <v>9085</v>
      </c>
    </row>
    <row r="9088" spans="1:1">
      <c r="A9088">
        <v>9086</v>
      </c>
    </row>
    <row r="9089" spans="1:1">
      <c r="A9089">
        <v>9087</v>
      </c>
    </row>
    <row r="9090" spans="1:1">
      <c r="A9090">
        <v>9088</v>
      </c>
    </row>
    <row r="9091" spans="1:1">
      <c r="A9091">
        <v>9089</v>
      </c>
    </row>
    <row r="9092" spans="1:1">
      <c r="A9092">
        <v>9090</v>
      </c>
    </row>
    <row r="9093" spans="1:1">
      <c r="A9093">
        <v>9091</v>
      </c>
    </row>
    <row r="9094" spans="1:1">
      <c r="A9094">
        <v>9092</v>
      </c>
    </row>
    <row r="9095" spans="1:1">
      <c r="A9095">
        <v>9093</v>
      </c>
    </row>
    <row r="9096" spans="1:1">
      <c r="A9096">
        <v>9094</v>
      </c>
    </row>
    <row r="9097" spans="1:1">
      <c r="A9097">
        <v>9095</v>
      </c>
    </row>
    <row r="9098" spans="1:1">
      <c r="A9098">
        <v>9096</v>
      </c>
    </row>
    <row r="9099" spans="1:1">
      <c r="A9099">
        <v>9097</v>
      </c>
    </row>
    <row r="9100" spans="1:1">
      <c r="A9100">
        <v>9098</v>
      </c>
    </row>
    <row r="9101" spans="1:1">
      <c r="A9101">
        <v>9099</v>
      </c>
    </row>
    <row r="9102" spans="1:1">
      <c r="A9102">
        <v>9100</v>
      </c>
    </row>
    <row r="9103" spans="1:1">
      <c r="A9103">
        <v>9101</v>
      </c>
    </row>
    <row r="9104" spans="1:1">
      <c r="A9104">
        <v>9102</v>
      </c>
    </row>
    <row r="9105" spans="1:1">
      <c r="A9105">
        <v>9103</v>
      </c>
    </row>
    <row r="9106" spans="1:1">
      <c r="A9106">
        <v>9104</v>
      </c>
    </row>
    <row r="9107" spans="1:1">
      <c r="A9107">
        <v>9105</v>
      </c>
    </row>
    <row r="9108" spans="1:1">
      <c r="A9108">
        <v>9106</v>
      </c>
    </row>
    <row r="9109" spans="1:1">
      <c r="A9109">
        <v>9107</v>
      </c>
    </row>
    <row r="9110" spans="1:1">
      <c r="A9110">
        <v>9108</v>
      </c>
    </row>
    <row r="9111" spans="1:1">
      <c r="A9111">
        <v>9109</v>
      </c>
    </row>
    <row r="9112" spans="1:1">
      <c r="A9112">
        <v>9110</v>
      </c>
    </row>
    <row r="9113" spans="1:1">
      <c r="A9113">
        <v>9111</v>
      </c>
    </row>
    <row r="9114" spans="1:1">
      <c r="A9114">
        <v>9112</v>
      </c>
    </row>
    <row r="9115" spans="1:1">
      <c r="A9115">
        <v>9113</v>
      </c>
    </row>
    <row r="9116" spans="1:1">
      <c r="A9116">
        <v>9114</v>
      </c>
    </row>
    <row r="9117" spans="1:1">
      <c r="A9117">
        <v>9115</v>
      </c>
    </row>
    <row r="9118" spans="1:1">
      <c r="A9118">
        <v>9116</v>
      </c>
    </row>
    <row r="9119" spans="1:1">
      <c r="A9119">
        <v>9117</v>
      </c>
    </row>
    <row r="9120" spans="1:1">
      <c r="A9120">
        <v>9118</v>
      </c>
    </row>
    <row r="9121" spans="1:1">
      <c r="A9121">
        <v>9119</v>
      </c>
    </row>
    <row r="9122" spans="1:1">
      <c r="A9122">
        <v>9120</v>
      </c>
    </row>
    <row r="9123" spans="1:1">
      <c r="A9123">
        <v>9121</v>
      </c>
    </row>
    <row r="9124" spans="1:1">
      <c r="A9124">
        <v>9122</v>
      </c>
    </row>
    <row r="9125" spans="1:1">
      <c r="A9125">
        <v>9123</v>
      </c>
    </row>
    <row r="9126" spans="1:1">
      <c r="A9126">
        <v>9124</v>
      </c>
    </row>
    <row r="9127" spans="1:1">
      <c r="A9127">
        <v>9125</v>
      </c>
    </row>
    <row r="9128" spans="1:1">
      <c r="A9128">
        <v>9126</v>
      </c>
    </row>
    <row r="9129" spans="1:1">
      <c r="A9129">
        <v>9127</v>
      </c>
    </row>
    <row r="9130" spans="1:1">
      <c r="A9130">
        <v>9128</v>
      </c>
    </row>
    <row r="9131" spans="1:1">
      <c r="A9131">
        <v>9129</v>
      </c>
    </row>
    <row r="9132" spans="1:1">
      <c r="A9132">
        <v>9130</v>
      </c>
    </row>
    <row r="9133" spans="1:1">
      <c r="A9133">
        <v>9131</v>
      </c>
    </row>
    <row r="9134" spans="1:1">
      <c r="A9134">
        <v>9132</v>
      </c>
    </row>
    <row r="9135" spans="1:1">
      <c r="A9135">
        <v>9133</v>
      </c>
    </row>
    <row r="9136" spans="1:1">
      <c r="A9136">
        <v>9134</v>
      </c>
    </row>
    <row r="9137" spans="1:1">
      <c r="A9137">
        <v>9135</v>
      </c>
    </row>
    <row r="9138" spans="1:1">
      <c r="A9138">
        <v>9136</v>
      </c>
    </row>
    <row r="9139" spans="1:1">
      <c r="A9139">
        <v>9137</v>
      </c>
    </row>
    <row r="9140" spans="1:1">
      <c r="A9140">
        <v>9138</v>
      </c>
    </row>
    <row r="9141" spans="1:1">
      <c r="A9141">
        <v>9139</v>
      </c>
    </row>
    <row r="9142" spans="1:1">
      <c r="A9142">
        <v>9140</v>
      </c>
    </row>
    <row r="9143" spans="1:1">
      <c r="A9143">
        <v>9141</v>
      </c>
    </row>
    <row r="9144" spans="1:1">
      <c r="A9144">
        <v>9142</v>
      </c>
    </row>
    <row r="9145" spans="1:1">
      <c r="A9145">
        <v>9143</v>
      </c>
    </row>
    <row r="9146" spans="1:1">
      <c r="A9146">
        <v>9144</v>
      </c>
    </row>
    <row r="9147" spans="1:1">
      <c r="A9147">
        <v>9145</v>
      </c>
    </row>
    <row r="9148" spans="1:1">
      <c r="A9148">
        <v>9146</v>
      </c>
    </row>
    <row r="9149" spans="1:1">
      <c r="A9149">
        <v>9147</v>
      </c>
    </row>
    <row r="9150" spans="1:1">
      <c r="A9150">
        <v>9148</v>
      </c>
    </row>
    <row r="9151" spans="1:1">
      <c r="A9151">
        <v>9149</v>
      </c>
    </row>
    <row r="9152" spans="1:1">
      <c r="A9152">
        <v>9150</v>
      </c>
    </row>
    <row r="9153" spans="1:1">
      <c r="A9153">
        <v>9151</v>
      </c>
    </row>
    <row r="9154" spans="1:1">
      <c r="A9154">
        <v>9152</v>
      </c>
    </row>
    <row r="9155" spans="1:1">
      <c r="A9155">
        <v>9153</v>
      </c>
    </row>
    <row r="9156" spans="1:1">
      <c r="A9156">
        <v>9154</v>
      </c>
    </row>
    <row r="9157" spans="1:1">
      <c r="A9157">
        <v>9155</v>
      </c>
    </row>
    <row r="9158" spans="1:1">
      <c r="A9158">
        <v>9156</v>
      </c>
    </row>
    <row r="9159" spans="1:1">
      <c r="A9159">
        <v>9157</v>
      </c>
    </row>
    <row r="9160" spans="1:1">
      <c r="A9160">
        <v>9158</v>
      </c>
    </row>
    <row r="9161" spans="1:1">
      <c r="A9161">
        <v>9159</v>
      </c>
    </row>
    <row r="9162" spans="1:1">
      <c r="A9162">
        <v>9160</v>
      </c>
    </row>
    <row r="9163" spans="1:1">
      <c r="A9163">
        <v>9161</v>
      </c>
    </row>
    <row r="9164" spans="1:1">
      <c r="A9164">
        <v>9162</v>
      </c>
    </row>
    <row r="9165" spans="1:1">
      <c r="A9165">
        <v>9163</v>
      </c>
    </row>
    <row r="9166" spans="1:1">
      <c r="A9166">
        <v>9164</v>
      </c>
    </row>
    <row r="9167" spans="1:1">
      <c r="A9167">
        <v>9165</v>
      </c>
    </row>
    <row r="9168" spans="1:1">
      <c r="A9168">
        <v>9166</v>
      </c>
    </row>
    <row r="9169" spans="1:1">
      <c r="A9169">
        <v>9167</v>
      </c>
    </row>
    <row r="9170" spans="1:1">
      <c r="A9170">
        <v>9168</v>
      </c>
    </row>
    <row r="9171" spans="1:1">
      <c r="A9171">
        <v>9169</v>
      </c>
    </row>
    <row r="9172" spans="1:1">
      <c r="A9172">
        <v>9170</v>
      </c>
    </row>
    <row r="9173" spans="1:1">
      <c r="A9173">
        <v>9171</v>
      </c>
    </row>
    <row r="9174" spans="1:1">
      <c r="A9174">
        <v>9172</v>
      </c>
    </row>
    <row r="9175" spans="1:1">
      <c r="A9175">
        <v>9173</v>
      </c>
    </row>
    <row r="9176" spans="1:1">
      <c r="A9176">
        <v>9174</v>
      </c>
    </row>
    <row r="9177" spans="1:1">
      <c r="A9177">
        <v>9175</v>
      </c>
    </row>
    <row r="9178" spans="1:1">
      <c r="A9178">
        <v>9176</v>
      </c>
    </row>
    <row r="9179" spans="1:1">
      <c r="A9179">
        <v>9177</v>
      </c>
    </row>
    <row r="9180" spans="1:1">
      <c r="A9180">
        <v>9178</v>
      </c>
    </row>
    <row r="9181" spans="1:1">
      <c r="A9181">
        <v>9179</v>
      </c>
    </row>
    <row r="9182" spans="1:1">
      <c r="A9182">
        <v>9180</v>
      </c>
    </row>
    <row r="9183" spans="1:1">
      <c r="A9183">
        <v>9181</v>
      </c>
    </row>
    <row r="9184" spans="1:1">
      <c r="A9184">
        <v>9182</v>
      </c>
    </row>
    <row r="9185" spans="1:1">
      <c r="A9185">
        <v>9183</v>
      </c>
    </row>
    <row r="9186" spans="1:1">
      <c r="A9186">
        <v>9184</v>
      </c>
    </row>
    <row r="9187" spans="1:1">
      <c r="A9187">
        <v>9185</v>
      </c>
    </row>
    <row r="9188" spans="1:1">
      <c r="A9188">
        <v>9186</v>
      </c>
    </row>
    <row r="9189" spans="1:1">
      <c r="A9189">
        <v>9187</v>
      </c>
    </row>
    <row r="9190" spans="1:1">
      <c r="A9190">
        <v>9188</v>
      </c>
    </row>
    <row r="9191" spans="1:1">
      <c r="A9191">
        <v>9189</v>
      </c>
    </row>
    <row r="9192" spans="1:1">
      <c r="A9192">
        <v>9190</v>
      </c>
    </row>
    <row r="9193" spans="1:1">
      <c r="A9193">
        <v>9191</v>
      </c>
    </row>
    <row r="9194" spans="1:1">
      <c r="A9194">
        <v>9192</v>
      </c>
    </row>
    <row r="9195" spans="1:1">
      <c r="A9195">
        <v>9193</v>
      </c>
    </row>
    <row r="9196" spans="1:1">
      <c r="A9196">
        <v>9194</v>
      </c>
    </row>
    <row r="9197" spans="1:1">
      <c r="A9197">
        <v>9195</v>
      </c>
    </row>
    <row r="9198" spans="1:1">
      <c r="A9198">
        <v>9196</v>
      </c>
    </row>
    <row r="9199" spans="1:1">
      <c r="A9199">
        <v>9197</v>
      </c>
    </row>
    <row r="9200" spans="1:1">
      <c r="A9200">
        <v>9198</v>
      </c>
    </row>
    <row r="9201" spans="1:1">
      <c r="A9201">
        <v>9199</v>
      </c>
    </row>
    <row r="9202" spans="1:1">
      <c r="A9202">
        <v>9200</v>
      </c>
    </row>
    <row r="9203" spans="1:1">
      <c r="A9203">
        <v>9201</v>
      </c>
    </row>
    <row r="9204" spans="1:1">
      <c r="A9204">
        <v>9202</v>
      </c>
    </row>
    <row r="9205" spans="1:1">
      <c r="A9205">
        <v>9203</v>
      </c>
    </row>
    <row r="9206" spans="1:1">
      <c r="A9206">
        <v>9204</v>
      </c>
    </row>
    <row r="9207" spans="1:1">
      <c r="A9207">
        <v>9205</v>
      </c>
    </row>
    <row r="9208" spans="1:1">
      <c r="A9208">
        <v>9206</v>
      </c>
    </row>
    <row r="9209" spans="1:1">
      <c r="A9209">
        <v>9207</v>
      </c>
    </row>
    <row r="9210" spans="1:1">
      <c r="A9210">
        <v>9208</v>
      </c>
    </row>
    <row r="9211" spans="1:1">
      <c r="A9211">
        <v>9209</v>
      </c>
    </row>
    <row r="9212" spans="1:1">
      <c r="A9212">
        <v>9210</v>
      </c>
    </row>
    <row r="9213" spans="1:1">
      <c r="A9213">
        <v>9211</v>
      </c>
    </row>
    <row r="9214" spans="1:1">
      <c r="A9214">
        <v>9212</v>
      </c>
    </row>
    <row r="9215" spans="1:1">
      <c r="A9215">
        <v>9213</v>
      </c>
    </row>
    <row r="9216" spans="1:1">
      <c r="A9216">
        <v>9214</v>
      </c>
    </row>
    <row r="9217" spans="1:1">
      <c r="A9217">
        <v>9215</v>
      </c>
    </row>
    <row r="9218" spans="1:1">
      <c r="A9218">
        <v>9216</v>
      </c>
    </row>
    <row r="9219" spans="1:1">
      <c r="A9219">
        <v>9217</v>
      </c>
    </row>
    <row r="9220" spans="1:1">
      <c r="A9220">
        <v>9218</v>
      </c>
    </row>
    <row r="9221" spans="1:1">
      <c r="A9221">
        <v>9219</v>
      </c>
    </row>
    <row r="9222" spans="1:1">
      <c r="A9222">
        <v>9220</v>
      </c>
    </row>
    <row r="9223" spans="1:1">
      <c r="A9223">
        <v>9221</v>
      </c>
    </row>
    <row r="9224" spans="1:1">
      <c r="A9224">
        <v>9222</v>
      </c>
    </row>
    <row r="9225" spans="1:1">
      <c r="A9225">
        <v>9223</v>
      </c>
    </row>
    <row r="9226" spans="1:1">
      <c r="A9226">
        <v>9224</v>
      </c>
    </row>
    <row r="9227" spans="1:1">
      <c r="A9227">
        <v>9225</v>
      </c>
    </row>
    <row r="9228" spans="1:1">
      <c r="A9228">
        <v>9226</v>
      </c>
    </row>
    <row r="9229" spans="1:1">
      <c r="A9229">
        <v>9227</v>
      </c>
    </row>
    <row r="9230" spans="1:1">
      <c r="A9230">
        <v>9228</v>
      </c>
    </row>
    <row r="9231" spans="1:1">
      <c r="A9231">
        <v>9229</v>
      </c>
    </row>
    <row r="9232" spans="1:1">
      <c r="A9232">
        <v>9230</v>
      </c>
    </row>
    <row r="9233" spans="1:1">
      <c r="A9233">
        <v>9231</v>
      </c>
    </row>
    <row r="9234" spans="1:1">
      <c r="A9234">
        <v>9232</v>
      </c>
    </row>
    <row r="9235" spans="1:1">
      <c r="A9235">
        <v>9233</v>
      </c>
    </row>
    <row r="9236" spans="1:1">
      <c r="A9236">
        <v>9234</v>
      </c>
    </row>
    <row r="9237" spans="1:1">
      <c r="A9237">
        <v>9235</v>
      </c>
    </row>
    <row r="9238" spans="1:1">
      <c r="A9238">
        <v>9236</v>
      </c>
    </row>
    <row r="9239" spans="1:1">
      <c r="A9239">
        <v>9237</v>
      </c>
    </row>
    <row r="9240" spans="1:1">
      <c r="A9240">
        <v>9238</v>
      </c>
    </row>
    <row r="9241" spans="1:1">
      <c r="A9241">
        <v>9239</v>
      </c>
    </row>
    <row r="9242" spans="1:1">
      <c r="A9242">
        <v>9240</v>
      </c>
    </row>
    <row r="9243" spans="1:1">
      <c r="A9243">
        <v>9241</v>
      </c>
    </row>
    <row r="9244" spans="1:1">
      <c r="A9244">
        <v>9242</v>
      </c>
    </row>
    <row r="9245" spans="1:1">
      <c r="A9245">
        <v>9243</v>
      </c>
    </row>
    <row r="9246" spans="1:1">
      <c r="A9246">
        <v>9244</v>
      </c>
    </row>
    <row r="9247" spans="1:1">
      <c r="A9247">
        <v>9245</v>
      </c>
    </row>
    <row r="9248" spans="1:1">
      <c r="A9248">
        <v>9246</v>
      </c>
    </row>
    <row r="9249" spans="1:1">
      <c r="A9249">
        <v>9247</v>
      </c>
    </row>
    <row r="9250" spans="1:1">
      <c r="A9250">
        <v>9248</v>
      </c>
    </row>
    <row r="9251" spans="1:1">
      <c r="A9251">
        <v>9249</v>
      </c>
    </row>
    <row r="9252" spans="1:1">
      <c r="A9252">
        <v>9250</v>
      </c>
    </row>
    <row r="9253" spans="1:1">
      <c r="A9253">
        <v>9251</v>
      </c>
    </row>
    <row r="9254" spans="1:1">
      <c r="A9254">
        <v>9252</v>
      </c>
    </row>
    <row r="9255" spans="1:1">
      <c r="A9255">
        <v>9253</v>
      </c>
    </row>
    <row r="9256" spans="1:1">
      <c r="A9256">
        <v>9254</v>
      </c>
    </row>
    <row r="9257" spans="1:1">
      <c r="A9257">
        <v>9255</v>
      </c>
    </row>
    <row r="9258" spans="1:1">
      <c r="A9258">
        <v>9256</v>
      </c>
    </row>
    <row r="9259" spans="1:1">
      <c r="A9259">
        <v>9257</v>
      </c>
    </row>
    <row r="9260" spans="1:1">
      <c r="A9260">
        <v>9258</v>
      </c>
    </row>
    <row r="9261" spans="1:1">
      <c r="A9261">
        <v>9259</v>
      </c>
    </row>
    <row r="9262" spans="1:1">
      <c r="A9262">
        <v>9260</v>
      </c>
    </row>
    <row r="9263" spans="1:1">
      <c r="A9263">
        <v>9261</v>
      </c>
    </row>
    <row r="9264" spans="1:1">
      <c r="A9264">
        <v>9262</v>
      </c>
    </row>
    <row r="9265" spans="1:1">
      <c r="A9265">
        <v>9263</v>
      </c>
    </row>
    <row r="9266" spans="1:1">
      <c r="A9266">
        <v>9264</v>
      </c>
    </row>
    <row r="9267" spans="1:1">
      <c r="A9267">
        <v>9265</v>
      </c>
    </row>
    <row r="9268" spans="1:1">
      <c r="A9268">
        <v>9266</v>
      </c>
    </row>
    <row r="9269" spans="1:1">
      <c r="A9269">
        <v>9267</v>
      </c>
    </row>
    <row r="9270" spans="1:1">
      <c r="A9270">
        <v>9268</v>
      </c>
    </row>
    <row r="9271" spans="1:1">
      <c r="A9271">
        <v>9269</v>
      </c>
    </row>
    <row r="9272" spans="1:1">
      <c r="A9272">
        <v>9270</v>
      </c>
    </row>
    <row r="9273" spans="1:1">
      <c r="A9273">
        <v>9271</v>
      </c>
    </row>
    <row r="9274" spans="1:1">
      <c r="A9274">
        <v>9272</v>
      </c>
    </row>
    <row r="9275" spans="1:1">
      <c r="A9275">
        <v>9273</v>
      </c>
    </row>
    <row r="9276" spans="1:1">
      <c r="A9276">
        <v>9274</v>
      </c>
    </row>
    <row r="9277" spans="1:1">
      <c r="A9277">
        <v>9275</v>
      </c>
    </row>
    <row r="9278" spans="1:1">
      <c r="A9278">
        <v>9276</v>
      </c>
    </row>
    <row r="9279" spans="1:1">
      <c r="A9279">
        <v>9277</v>
      </c>
    </row>
    <row r="9280" spans="1:1">
      <c r="A9280">
        <v>9278</v>
      </c>
    </row>
    <row r="9281" spans="1:1">
      <c r="A9281">
        <v>9279</v>
      </c>
    </row>
    <row r="9282" spans="1:1">
      <c r="A9282">
        <v>9280</v>
      </c>
    </row>
    <row r="9283" spans="1:1">
      <c r="A9283">
        <v>9281</v>
      </c>
    </row>
    <row r="9284" spans="1:1">
      <c r="A9284">
        <v>9282</v>
      </c>
    </row>
    <row r="9285" spans="1:1">
      <c r="A9285">
        <v>9283</v>
      </c>
    </row>
    <row r="9286" spans="1:1">
      <c r="A9286">
        <v>9284</v>
      </c>
    </row>
    <row r="9287" spans="1:1">
      <c r="A9287">
        <v>9285</v>
      </c>
    </row>
    <row r="9288" spans="1:1">
      <c r="A9288">
        <v>9286</v>
      </c>
    </row>
    <row r="9289" spans="1:1">
      <c r="A9289">
        <v>9287</v>
      </c>
    </row>
    <row r="9290" spans="1:1">
      <c r="A9290">
        <v>9288</v>
      </c>
    </row>
    <row r="9291" spans="1:1">
      <c r="A9291">
        <v>9289</v>
      </c>
    </row>
    <row r="9292" spans="1:1">
      <c r="A9292">
        <v>9290</v>
      </c>
    </row>
    <row r="9293" spans="1:1">
      <c r="A9293">
        <v>9291</v>
      </c>
    </row>
    <row r="9294" spans="1:1">
      <c r="A9294">
        <v>9292</v>
      </c>
    </row>
    <row r="9295" spans="1:1">
      <c r="A9295">
        <v>9293</v>
      </c>
    </row>
    <row r="9296" spans="1:1">
      <c r="A9296">
        <v>9294</v>
      </c>
    </row>
    <row r="9297" spans="1:1">
      <c r="A9297">
        <v>9295</v>
      </c>
    </row>
    <row r="9298" spans="1:1">
      <c r="A9298">
        <v>9296</v>
      </c>
    </row>
    <row r="9299" spans="1:1">
      <c r="A9299">
        <v>9297</v>
      </c>
    </row>
    <row r="9300" spans="1:1">
      <c r="A9300">
        <v>9298</v>
      </c>
    </row>
    <row r="9301" spans="1:1">
      <c r="A9301">
        <v>9299</v>
      </c>
    </row>
    <row r="9302" spans="1:1">
      <c r="A9302">
        <v>9300</v>
      </c>
    </row>
    <row r="9303" spans="1:1">
      <c r="A9303">
        <v>9301</v>
      </c>
    </row>
    <row r="9304" spans="1:1">
      <c r="A9304">
        <v>9302</v>
      </c>
    </row>
    <row r="9305" spans="1:1">
      <c r="A9305">
        <v>9303</v>
      </c>
    </row>
    <row r="9306" spans="1:1">
      <c r="A9306">
        <v>9304</v>
      </c>
    </row>
    <row r="9307" spans="1:1">
      <c r="A9307">
        <v>9305</v>
      </c>
    </row>
    <row r="9308" spans="1:1">
      <c r="A9308">
        <v>9306</v>
      </c>
    </row>
    <row r="9309" spans="1:1">
      <c r="A9309">
        <v>9307</v>
      </c>
    </row>
    <row r="9310" spans="1:1">
      <c r="A9310">
        <v>9308</v>
      </c>
    </row>
    <row r="9311" spans="1:1">
      <c r="A9311">
        <v>9309</v>
      </c>
    </row>
    <row r="9312" spans="1:1">
      <c r="A9312">
        <v>9310</v>
      </c>
    </row>
    <row r="9313" spans="1:1">
      <c r="A9313">
        <v>9311</v>
      </c>
    </row>
    <row r="9314" spans="1:1">
      <c r="A9314">
        <v>9312</v>
      </c>
    </row>
    <row r="9315" spans="1:1">
      <c r="A9315">
        <v>9313</v>
      </c>
    </row>
    <row r="9316" spans="1:1">
      <c r="A9316">
        <v>9314</v>
      </c>
    </row>
    <row r="9317" spans="1:1">
      <c r="A9317">
        <v>9315</v>
      </c>
    </row>
    <row r="9318" spans="1:1">
      <c r="A9318">
        <v>9316</v>
      </c>
    </row>
    <row r="9319" spans="1:1">
      <c r="A9319">
        <v>9317</v>
      </c>
    </row>
    <row r="9320" spans="1:1">
      <c r="A9320">
        <v>9318</v>
      </c>
    </row>
    <row r="9321" spans="1:1">
      <c r="A9321">
        <v>9319</v>
      </c>
    </row>
    <row r="9322" spans="1:1">
      <c r="A9322">
        <v>9320</v>
      </c>
    </row>
    <row r="9323" spans="1:1">
      <c r="A9323">
        <v>9321</v>
      </c>
    </row>
    <row r="9324" spans="1:1">
      <c r="A9324">
        <v>9322</v>
      </c>
    </row>
    <row r="9325" spans="1:1">
      <c r="A9325">
        <v>9323</v>
      </c>
    </row>
    <row r="9326" spans="1:1">
      <c r="A9326">
        <v>9324</v>
      </c>
    </row>
    <row r="9327" spans="1:1">
      <c r="A9327">
        <v>9325</v>
      </c>
    </row>
    <row r="9328" spans="1:1">
      <c r="A9328">
        <v>9326</v>
      </c>
    </row>
    <row r="9329" spans="1:1">
      <c r="A9329">
        <v>9327</v>
      </c>
    </row>
    <row r="9330" spans="1:1">
      <c r="A9330">
        <v>9328</v>
      </c>
    </row>
    <row r="9331" spans="1:1">
      <c r="A9331">
        <v>9329</v>
      </c>
    </row>
    <row r="9332" spans="1:1">
      <c r="A9332">
        <v>9330</v>
      </c>
    </row>
    <row r="9333" spans="1:1">
      <c r="A9333">
        <v>9331</v>
      </c>
    </row>
    <row r="9334" spans="1:1">
      <c r="A9334">
        <v>9332</v>
      </c>
    </row>
    <row r="9335" spans="1:1">
      <c r="A9335">
        <v>9333</v>
      </c>
    </row>
    <row r="9336" spans="1:1">
      <c r="A9336">
        <v>9334</v>
      </c>
    </row>
    <row r="9337" spans="1:1">
      <c r="A9337">
        <v>9335</v>
      </c>
    </row>
    <row r="9338" spans="1:1">
      <c r="A9338">
        <v>9336</v>
      </c>
    </row>
    <row r="9339" spans="1:1">
      <c r="A9339">
        <v>9337</v>
      </c>
    </row>
    <row r="9340" spans="1:1">
      <c r="A9340">
        <v>9338</v>
      </c>
    </row>
    <row r="9341" spans="1:1">
      <c r="A9341">
        <v>9339</v>
      </c>
    </row>
    <row r="9342" spans="1:1">
      <c r="A9342">
        <v>9340</v>
      </c>
    </row>
    <row r="9343" spans="1:1">
      <c r="A9343">
        <v>9341</v>
      </c>
    </row>
    <row r="9344" spans="1:1">
      <c r="A9344">
        <v>9342</v>
      </c>
    </row>
    <row r="9345" spans="1:1">
      <c r="A9345">
        <v>9343</v>
      </c>
    </row>
    <row r="9346" spans="1:1">
      <c r="A9346">
        <v>9344</v>
      </c>
    </row>
    <row r="9347" spans="1:1">
      <c r="A9347">
        <v>9345</v>
      </c>
    </row>
    <row r="9348" spans="1:1">
      <c r="A9348">
        <v>9346</v>
      </c>
    </row>
    <row r="9349" spans="1:1">
      <c r="A9349">
        <v>9347</v>
      </c>
    </row>
    <row r="9350" spans="1:1">
      <c r="A9350">
        <v>9348</v>
      </c>
    </row>
    <row r="9351" spans="1:1">
      <c r="A9351">
        <v>9349</v>
      </c>
    </row>
    <row r="9352" spans="1:1">
      <c r="A9352">
        <v>9350</v>
      </c>
    </row>
    <row r="9353" spans="1:1">
      <c r="A9353">
        <v>9351</v>
      </c>
    </row>
    <row r="9354" spans="1:1">
      <c r="A9354">
        <v>9352</v>
      </c>
    </row>
    <row r="9355" spans="1:1">
      <c r="A9355">
        <v>9353</v>
      </c>
    </row>
    <row r="9356" spans="1:1">
      <c r="A9356">
        <v>9354</v>
      </c>
    </row>
    <row r="9357" spans="1:1">
      <c r="A9357">
        <v>9355</v>
      </c>
    </row>
    <row r="9358" spans="1:1">
      <c r="A9358">
        <v>9356</v>
      </c>
    </row>
    <row r="9359" spans="1:1">
      <c r="A9359">
        <v>9357</v>
      </c>
    </row>
    <row r="9360" spans="1:1">
      <c r="A9360">
        <v>9358</v>
      </c>
    </row>
    <row r="9361" spans="1:1">
      <c r="A9361">
        <v>9359</v>
      </c>
    </row>
    <row r="9362" spans="1:1">
      <c r="A9362">
        <v>9360</v>
      </c>
    </row>
    <row r="9363" spans="1:1">
      <c r="A9363">
        <v>9361</v>
      </c>
    </row>
    <row r="9364" spans="1:1">
      <c r="A9364">
        <v>9362</v>
      </c>
    </row>
    <row r="9365" spans="1:1">
      <c r="A9365">
        <v>9363</v>
      </c>
    </row>
    <row r="9366" spans="1:1">
      <c r="A9366">
        <v>9364</v>
      </c>
    </row>
    <row r="9367" spans="1:1">
      <c r="A9367">
        <v>9365</v>
      </c>
    </row>
    <row r="9368" spans="1:1">
      <c r="A9368">
        <v>9366</v>
      </c>
    </row>
    <row r="9369" spans="1:1">
      <c r="A9369">
        <v>9367</v>
      </c>
    </row>
    <row r="9370" spans="1:1">
      <c r="A9370">
        <v>9368</v>
      </c>
    </row>
    <row r="9371" spans="1:1">
      <c r="A9371">
        <v>9369</v>
      </c>
    </row>
    <row r="9372" spans="1:1">
      <c r="A9372">
        <v>9370</v>
      </c>
    </row>
    <row r="9373" spans="1:1">
      <c r="A9373">
        <v>9371</v>
      </c>
    </row>
    <row r="9374" spans="1:1">
      <c r="A9374">
        <v>9372</v>
      </c>
    </row>
    <row r="9375" spans="1:1">
      <c r="A9375">
        <v>9373</v>
      </c>
    </row>
    <row r="9376" spans="1:1">
      <c r="A9376">
        <v>9374</v>
      </c>
    </row>
    <row r="9377" spans="1:1">
      <c r="A9377">
        <v>9375</v>
      </c>
    </row>
    <row r="9378" spans="1:1">
      <c r="A9378">
        <v>9376</v>
      </c>
    </row>
    <row r="9379" spans="1:1">
      <c r="A9379">
        <v>9377</v>
      </c>
    </row>
    <row r="9380" spans="1:1">
      <c r="A9380">
        <v>9378</v>
      </c>
    </row>
    <row r="9381" spans="1:1">
      <c r="A9381">
        <v>9379</v>
      </c>
    </row>
    <row r="9382" spans="1:1">
      <c r="A9382">
        <v>9380</v>
      </c>
    </row>
    <row r="9383" spans="1:1">
      <c r="A9383">
        <v>9381</v>
      </c>
    </row>
    <row r="9384" spans="1:1">
      <c r="A9384">
        <v>9382</v>
      </c>
    </row>
    <row r="9385" spans="1:1">
      <c r="A9385">
        <v>9383</v>
      </c>
    </row>
    <row r="9386" spans="1:1">
      <c r="A9386">
        <v>9384</v>
      </c>
    </row>
    <row r="9387" spans="1:1">
      <c r="A9387">
        <v>9385</v>
      </c>
    </row>
    <row r="9388" spans="1:1">
      <c r="A9388">
        <v>9386</v>
      </c>
    </row>
    <row r="9389" spans="1:1">
      <c r="A9389">
        <v>9387</v>
      </c>
    </row>
    <row r="9390" spans="1:1">
      <c r="A9390">
        <v>9388</v>
      </c>
    </row>
    <row r="9391" spans="1:1">
      <c r="A9391">
        <v>9389</v>
      </c>
    </row>
    <row r="9392" spans="1:1">
      <c r="A9392">
        <v>9390</v>
      </c>
    </row>
    <row r="9393" spans="1:1">
      <c r="A9393">
        <v>9391</v>
      </c>
    </row>
    <row r="9394" spans="1:1">
      <c r="A9394">
        <v>9392</v>
      </c>
    </row>
    <row r="9395" spans="1:1">
      <c r="A9395">
        <v>9393</v>
      </c>
    </row>
    <row r="9396" spans="1:1">
      <c r="A9396">
        <v>9394</v>
      </c>
    </row>
    <row r="9397" spans="1:1">
      <c r="A9397">
        <v>9395</v>
      </c>
    </row>
    <row r="9398" spans="1:1">
      <c r="A9398">
        <v>9396</v>
      </c>
    </row>
    <row r="9399" spans="1:1">
      <c r="A9399">
        <v>9397</v>
      </c>
    </row>
    <row r="9400" spans="1:1">
      <c r="A9400">
        <v>9398</v>
      </c>
    </row>
    <row r="9401" spans="1:1">
      <c r="A9401">
        <v>9399</v>
      </c>
    </row>
    <row r="9402" spans="1:1">
      <c r="A9402">
        <v>9400</v>
      </c>
    </row>
    <row r="9403" spans="1:1">
      <c r="A9403">
        <v>9401</v>
      </c>
    </row>
    <row r="9404" spans="1:1">
      <c r="A9404">
        <v>9402</v>
      </c>
    </row>
    <row r="9405" spans="1:1">
      <c r="A9405">
        <v>9403</v>
      </c>
    </row>
    <row r="9406" spans="1:1">
      <c r="A9406">
        <v>9404</v>
      </c>
    </row>
    <row r="9407" spans="1:1">
      <c r="A9407">
        <v>9405</v>
      </c>
    </row>
    <row r="9408" spans="1:1">
      <c r="A9408">
        <v>9406</v>
      </c>
    </row>
    <row r="9409" spans="1:1">
      <c r="A9409">
        <v>9407</v>
      </c>
    </row>
    <row r="9410" spans="1:1">
      <c r="A9410">
        <v>9408</v>
      </c>
    </row>
    <row r="9411" spans="1:1">
      <c r="A9411">
        <v>9409</v>
      </c>
    </row>
    <row r="9412" spans="1:1">
      <c r="A9412">
        <v>9410</v>
      </c>
    </row>
    <row r="9413" spans="1:1">
      <c r="A9413">
        <v>9411</v>
      </c>
    </row>
    <row r="9414" spans="1:1">
      <c r="A9414">
        <v>9412</v>
      </c>
    </row>
    <row r="9415" spans="1:1">
      <c r="A9415">
        <v>9413</v>
      </c>
    </row>
    <row r="9416" spans="1:1">
      <c r="A9416">
        <v>9414</v>
      </c>
    </row>
    <row r="9417" spans="1:1">
      <c r="A9417">
        <v>9415</v>
      </c>
    </row>
    <row r="9418" spans="1:1">
      <c r="A9418">
        <v>9416</v>
      </c>
    </row>
    <row r="9419" spans="1:1">
      <c r="A9419">
        <v>9417</v>
      </c>
    </row>
    <row r="9420" spans="1:1">
      <c r="A9420">
        <v>9418</v>
      </c>
    </row>
    <row r="9421" spans="1:1">
      <c r="A9421">
        <v>9419</v>
      </c>
    </row>
    <row r="9422" spans="1:1">
      <c r="A9422">
        <v>9420</v>
      </c>
    </row>
    <row r="9423" spans="1:1">
      <c r="A9423">
        <v>9421</v>
      </c>
    </row>
    <row r="9424" spans="1:1">
      <c r="A9424">
        <v>9422</v>
      </c>
    </row>
    <row r="9425" spans="1:1">
      <c r="A9425">
        <v>9423</v>
      </c>
    </row>
    <row r="9426" spans="1:1">
      <c r="A9426">
        <v>9424</v>
      </c>
    </row>
    <row r="9427" spans="1:1">
      <c r="A9427">
        <v>9425</v>
      </c>
    </row>
    <row r="9428" spans="1:1">
      <c r="A9428">
        <v>9426</v>
      </c>
    </row>
    <row r="9429" spans="1:1">
      <c r="A9429">
        <v>9427</v>
      </c>
    </row>
    <row r="9430" spans="1:1">
      <c r="A9430">
        <v>9428</v>
      </c>
    </row>
    <row r="9431" spans="1:1">
      <c r="A9431">
        <v>9429</v>
      </c>
    </row>
    <row r="9432" spans="1:1">
      <c r="A9432">
        <v>9430</v>
      </c>
    </row>
    <row r="9433" spans="1:1">
      <c r="A9433">
        <v>9431</v>
      </c>
    </row>
    <row r="9434" spans="1:1">
      <c r="A9434">
        <v>9432</v>
      </c>
    </row>
    <row r="9435" spans="1:1">
      <c r="A9435">
        <v>9433</v>
      </c>
    </row>
    <row r="9436" spans="1:1">
      <c r="A9436">
        <v>9434</v>
      </c>
    </row>
    <row r="9437" spans="1:1">
      <c r="A9437">
        <v>9435</v>
      </c>
    </row>
    <row r="9438" spans="1:1">
      <c r="A9438">
        <v>9436</v>
      </c>
    </row>
    <row r="9439" spans="1:1">
      <c r="A9439">
        <v>9437</v>
      </c>
    </row>
    <row r="9440" spans="1:1">
      <c r="A9440">
        <v>9438</v>
      </c>
    </row>
    <row r="9441" spans="1:1">
      <c r="A9441">
        <v>9439</v>
      </c>
    </row>
    <row r="9442" spans="1:1">
      <c r="A9442">
        <v>9440</v>
      </c>
    </row>
    <row r="9443" spans="1:1">
      <c r="A9443">
        <v>9441</v>
      </c>
    </row>
    <row r="9444" spans="1:1">
      <c r="A9444">
        <v>9442</v>
      </c>
    </row>
    <row r="9445" spans="1:1">
      <c r="A9445">
        <v>9443</v>
      </c>
    </row>
    <row r="9446" spans="1:1">
      <c r="A9446">
        <v>9444</v>
      </c>
    </row>
    <row r="9447" spans="1:1">
      <c r="A9447">
        <v>9445</v>
      </c>
    </row>
    <row r="9448" spans="1:1">
      <c r="A9448">
        <v>9446</v>
      </c>
    </row>
    <row r="9449" spans="1:1">
      <c r="A9449">
        <v>9447</v>
      </c>
    </row>
    <row r="9450" spans="1:1">
      <c r="A9450">
        <v>9448</v>
      </c>
    </row>
    <row r="9451" spans="1:1">
      <c r="A9451">
        <v>9449</v>
      </c>
    </row>
    <row r="9452" spans="1:1">
      <c r="A9452">
        <v>9450</v>
      </c>
    </row>
    <row r="9453" spans="1:1">
      <c r="A9453">
        <v>9451</v>
      </c>
    </row>
    <row r="9454" spans="1:1">
      <c r="A9454">
        <v>9452</v>
      </c>
    </row>
    <row r="9455" spans="1:1">
      <c r="A9455">
        <v>9453</v>
      </c>
    </row>
    <row r="9456" spans="1:1">
      <c r="A9456">
        <v>9454</v>
      </c>
    </row>
    <row r="9457" spans="1:1">
      <c r="A9457">
        <v>9455</v>
      </c>
    </row>
    <row r="9458" spans="1:1">
      <c r="A9458">
        <v>9456</v>
      </c>
    </row>
    <row r="9459" spans="1:1">
      <c r="A9459">
        <v>9457</v>
      </c>
    </row>
    <row r="9460" spans="1:1">
      <c r="A9460">
        <v>9458</v>
      </c>
    </row>
    <row r="9461" spans="1:1">
      <c r="A9461">
        <v>9459</v>
      </c>
    </row>
    <row r="9462" spans="1:1">
      <c r="A9462">
        <v>9460</v>
      </c>
    </row>
    <row r="9463" spans="1:1">
      <c r="A9463">
        <v>9461</v>
      </c>
    </row>
    <row r="9464" spans="1:1">
      <c r="A9464">
        <v>9462</v>
      </c>
    </row>
    <row r="9465" spans="1:1">
      <c r="A9465">
        <v>9463</v>
      </c>
    </row>
    <row r="9466" spans="1:1">
      <c r="A9466">
        <v>9464</v>
      </c>
    </row>
    <row r="9467" spans="1:1">
      <c r="A9467">
        <v>9465</v>
      </c>
    </row>
    <row r="9468" spans="1:1">
      <c r="A9468">
        <v>9466</v>
      </c>
    </row>
    <row r="9469" spans="1:1">
      <c r="A9469">
        <v>9467</v>
      </c>
    </row>
    <row r="9470" spans="1:1">
      <c r="A9470">
        <v>9468</v>
      </c>
    </row>
    <row r="9471" spans="1:1">
      <c r="A9471">
        <v>9469</v>
      </c>
    </row>
    <row r="9472" spans="1:1">
      <c r="A9472">
        <v>9470</v>
      </c>
    </row>
    <row r="9473" spans="1:1">
      <c r="A9473">
        <v>9471</v>
      </c>
    </row>
    <row r="9474" spans="1:1">
      <c r="A9474">
        <v>9472</v>
      </c>
    </row>
    <row r="9475" spans="1:1">
      <c r="A9475">
        <v>9473</v>
      </c>
    </row>
    <row r="9476" spans="1:1">
      <c r="A9476">
        <v>9474</v>
      </c>
    </row>
    <row r="9477" spans="1:1">
      <c r="A9477">
        <v>9475</v>
      </c>
    </row>
    <row r="9478" spans="1:1">
      <c r="A9478">
        <v>9476</v>
      </c>
    </row>
    <row r="9479" spans="1:1">
      <c r="A9479">
        <v>9477</v>
      </c>
    </row>
    <row r="9480" spans="1:1">
      <c r="A9480">
        <v>9478</v>
      </c>
    </row>
    <row r="9481" spans="1:1">
      <c r="A9481">
        <v>9479</v>
      </c>
    </row>
    <row r="9482" spans="1:1">
      <c r="A9482">
        <v>9480</v>
      </c>
    </row>
    <row r="9483" spans="1:1">
      <c r="A9483">
        <v>9481</v>
      </c>
    </row>
    <row r="9484" spans="1:1">
      <c r="A9484">
        <v>9482</v>
      </c>
    </row>
    <row r="9485" spans="1:1">
      <c r="A9485">
        <v>9483</v>
      </c>
    </row>
    <row r="9486" spans="1:1">
      <c r="A9486">
        <v>9484</v>
      </c>
    </row>
    <row r="9487" spans="1:1">
      <c r="A9487">
        <v>9485</v>
      </c>
    </row>
    <row r="9488" spans="1:1">
      <c r="A9488">
        <v>9486</v>
      </c>
    </row>
    <row r="9489" spans="1:1">
      <c r="A9489">
        <v>9487</v>
      </c>
    </row>
    <row r="9490" spans="1:1">
      <c r="A9490">
        <v>9488</v>
      </c>
    </row>
    <row r="9491" spans="1:1">
      <c r="A9491">
        <v>9489</v>
      </c>
    </row>
    <row r="9492" spans="1:1">
      <c r="A9492">
        <v>9490</v>
      </c>
    </row>
    <row r="9493" spans="1:1">
      <c r="A9493">
        <v>9491</v>
      </c>
    </row>
    <row r="9494" spans="1:1">
      <c r="A9494">
        <v>9492</v>
      </c>
    </row>
    <row r="9495" spans="1:1">
      <c r="A9495">
        <v>9493</v>
      </c>
    </row>
    <row r="9496" spans="1:1">
      <c r="A9496">
        <v>9494</v>
      </c>
    </row>
    <row r="9497" spans="1:1">
      <c r="A9497">
        <v>9495</v>
      </c>
    </row>
    <row r="9498" spans="1:1">
      <c r="A9498">
        <v>9496</v>
      </c>
    </row>
    <row r="9499" spans="1:1">
      <c r="A9499">
        <v>9497</v>
      </c>
    </row>
    <row r="9500" spans="1:1">
      <c r="A9500">
        <v>9498</v>
      </c>
    </row>
    <row r="9501" spans="1:1">
      <c r="A9501">
        <v>9499</v>
      </c>
    </row>
    <row r="9502" spans="1:1">
      <c r="A9502">
        <v>9500</v>
      </c>
    </row>
    <row r="9503" spans="1:1">
      <c r="A9503">
        <v>9501</v>
      </c>
    </row>
    <row r="9504" spans="1:1">
      <c r="A9504">
        <v>9502</v>
      </c>
    </row>
    <row r="9505" spans="1:1">
      <c r="A9505">
        <v>9503</v>
      </c>
    </row>
    <row r="9506" spans="1:1">
      <c r="A9506">
        <v>9504</v>
      </c>
    </row>
    <row r="9507" spans="1:1">
      <c r="A9507">
        <v>9505</v>
      </c>
    </row>
    <row r="9508" spans="1:1">
      <c r="A9508">
        <v>9506</v>
      </c>
    </row>
    <row r="9509" spans="1:1">
      <c r="A9509">
        <v>9507</v>
      </c>
    </row>
    <row r="9510" spans="1:1">
      <c r="A9510">
        <v>9508</v>
      </c>
    </row>
    <row r="9511" spans="1:1">
      <c r="A9511">
        <v>9509</v>
      </c>
    </row>
    <row r="9512" spans="1:1">
      <c r="A9512">
        <v>9510</v>
      </c>
    </row>
    <row r="9513" spans="1:1">
      <c r="A9513">
        <v>9511</v>
      </c>
    </row>
    <row r="9514" spans="1:1">
      <c r="A9514">
        <v>9512</v>
      </c>
    </row>
    <row r="9515" spans="1:1">
      <c r="A9515">
        <v>9513</v>
      </c>
    </row>
    <row r="9516" spans="1:1">
      <c r="A9516">
        <v>9514</v>
      </c>
    </row>
    <row r="9517" spans="1:1">
      <c r="A9517">
        <v>9515</v>
      </c>
    </row>
    <row r="9518" spans="1:1">
      <c r="A9518">
        <v>9516</v>
      </c>
    </row>
    <row r="9519" spans="1:1">
      <c r="A9519">
        <v>9517</v>
      </c>
    </row>
    <row r="9520" spans="1:1">
      <c r="A9520">
        <v>9518</v>
      </c>
    </row>
    <row r="9521" spans="1:1">
      <c r="A9521">
        <v>9519</v>
      </c>
    </row>
    <row r="9522" spans="1:1">
      <c r="A9522">
        <v>9520</v>
      </c>
    </row>
    <row r="9523" spans="1:1">
      <c r="A9523">
        <v>9521</v>
      </c>
    </row>
    <row r="9524" spans="1:1">
      <c r="A9524">
        <v>9522</v>
      </c>
    </row>
    <row r="9525" spans="1:1">
      <c r="A9525">
        <v>9523</v>
      </c>
    </row>
    <row r="9526" spans="1:1">
      <c r="A9526">
        <v>9524</v>
      </c>
    </row>
    <row r="9527" spans="1:1">
      <c r="A9527">
        <v>9525</v>
      </c>
    </row>
    <row r="9528" spans="1:1">
      <c r="A9528">
        <v>9526</v>
      </c>
    </row>
    <row r="9529" spans="1:1">
      <c r="A9529">
        <v>9527</v>
      </c>
    </row>
    <row r="9530" spans="1:1">
      <c r="A9530">
        <v>9528</v>
      </c>
    </row>
    <row r="9531" spans="1:1">
      <c r="A9531">
        <v>9529</v>
      </c>
    </row>
    <row r="9532" spans="1:1">
      <c r="A9532">
        <v>9530</v>
      </c>
    </row>
    <row r="9533" spans="1:1">
      <c r="A9533">
        <v>9531</v>
      </c>
    </row>
    <row r="9534" spans="1:1">
      <c r="A9534">
        <v>9532</v>
      </c>
    </row>
    <row r="9535" spans="1:1">
      <c r="A9535">
        <v>9533</v>
      </c>
    </row>
    <row r="9536" spans="1:1">
      <c r="A9536">
        <v>9534</v>
      </c>
    </row>
    <row r="9537" spans="1:1">
      <c r="A9537">
        <v>9535</v>
      </c>
    </row>
    <row r="9538" spans="1:1">
      <c r="A9538">
        <v>9536</v>
      </c>
    </row>
    <row r="9539" spans="1:1">
      <c r="A9539">
        <v>9537</v>
      </c>
    </row>
    <row r="9540" spans="1:1">
      <c r="A9540">
        <v>9538</v>
      </c>
    </row>
    <row r="9541" spans="1:1">
      <c r="A9541">
        <v>9539</v>
      </c>
    </row>
    <row r="9542" spans="1:1">
      <c r="A9542">
        <v>9540</v>
      </c>
    </row>
    <row r="9543" spans="1:1">
      <c r="A9543">
        <v>9541</v>
      </c>
    </row>
    <row r="9544" spans="1:1">
      <c r="A9544">
        <v>9542</v>
      </c>
    </row>
    <row r="9545" spans="1:1">
      <c r="A9545">
        <v>9543</v>
      </c>
    </row>
    <row r="9546" spans="1:1">
      <c r="A9546">
        <v>9544</v>
      </c>
    </row>
    <row r="9547" spans="1:1">
      <c r="A9547">
        <v>9545</v>
      </c>
    </row>
    <row r="9548" spans="1:1">
      <c r="A9548">
        <v>9546</v>
      </c>
    </row>
    <row r="9549" spans="1:1">
      <c r="A9549">
        <v>9547</v>
      </c>
    </row>
    <row r="9550" spans="1:1">
      <c r="A9550">
        <v>9548</v>
      </c>
    </row>
    <row r="9551" spans="1:1">
      <c r="A9551">
        <v>9549</v>
      </c>
    </row>
    <row r="9552" spans="1:1">
      <c r="A9552">
        <v>9550</v>
      </c>
    </row>
    <row r="9553" spans="1:1">
      <c r="A9553">
        <v>9551</v>
      </c>
    </row>
    <row r="9554" spans="1:1">
      <c r="A9554">
        <v>9552</v>
      </c>
    </row>
    <row r="9555" spans="1:1">
      <c r="A9555">
        <v>9553</v>
      </c>
    </row>
    <row r="9556" spans="1:1">
      <c r="A9556">
        <v>9554</v>
      </c>
    </row>
    <row r="9557" spans="1:1">
      <c r="A9557">
        <v>9555</v>
      </c>
    </row>
    <row r="9558" spans="1:1">
      <c r="A9558">
        <v>9556</v>
      </c>
    </row>
    <row r="9559" spans="1:1">
      <c r="A9559">
        <v>9557</v>
      </c>
    </row>
    <row r="9560" spans="1:1">
      <c r="A9560">
        <v>9558</v>
      </c>
    </row>
    <row r="9561" spans="1:1">
      <c r="A9561">
        <v>9559</v>
      </c>
    </row>
    <row r="9562" spans="1:1">
      <c r="A9562">
        <v>9560</v>
      </c>
    </row>
    <row r="9563" spans="1:1">
      <c r="A9563">
        <v>9561</v>
      </c>
    </row>
    <row r="9564" spans="1:1">
      <c r="A9564">
        <v>9562</v>
      </c>
    </row>
    <row r="9565" spans="1:1">
      <c r="A9565">
        <v>9563</v>
      </c>
    </row>
    <row r="9566" spans="1:1">
      <c r="A9566">
        <v>9564</v>
      </c>
    </row>
    <row r="9567" spans="1:1">
      <c r="A9567">
        <v>9565</v>
      </c>
    </row>
    <row r="9568" spans="1:1">
      <c r="A9568">
        <v>9566</v>
      </c>
    </row>
    <row r="9569" spans="1:1">
      <c r="A9569">
        <v>9567</v>
      </c>
    </row>
    <row r="9570" spans="1:1">
      <c r="A9570">
        <v>9568</v>
      </c>
    </row>
    <row r="9571" spans="1:1">
      <c r="A9571">
        <v>9569</v>
      </c>
    </row>
    <row r="9572" spans="1:1">
      <c r="A9572">
        <v>9570</v>
      </c>
    </row>
    <row r="9573" spans="1:1">
      <c r="A9573">
        <v>9571</v>
      </c>
    </row>
    <row r="9574" spans="1:1">
      <c r="A9574">
        <v>9572</v>
      </c>
    </row>
    <row r="9575" spans="1:1">
      <c r="A9575">
        <v>9573</v>
      </c>
    </row>
    <row r="9576" spans="1:1">
      <c r="A9576">
        <v>9574</v>
      </c>
    </row>
    <row r="9577" spans="1:1">
      <c r="A9577">
        <v>9575</v>
      </c>
    </row>
    <row r="9578" spans="1:1">
      <c r="A9578">
        <v>9576</v>
      </c>
    </row>
    <row r="9579" spans="1:1">
      <c r="A9579">
        <v>9577</v>
      </c>
    </row>
    <row r="9580" spans="1:1">
      <c r="A9580">
        <v>9578</v>
      </c>
    </row>
    <row r="9581" spans="1:1">
      <c r="A9581">
        <v>9579</v>
      </c>
    </row>
    <row r="9582" spans="1:1">
      <c r="A9582">
        <v>9580</v>
      </c>
    </row>
    <row r="9583" spans="1:1">
      <c r="A9583">
        <v>9581</v>
      </c>
    </row>
    <row r="9584" spans="1:1">
      <c r="A9584">
        <v>9582</v>
      </c>
    </row>
    <row r="9585" spans="1:1">
      <c r="A9585">
        <v>9583</v>
      </c>
    </row>
    <row r="9586" spans="1:1">
      <c r="A9586">
        <v>9584</v>
      </c>
    </row>
    <row r="9587" spans="1:1">
      <c r="A9587">
        <v>9585</v>
      </c>
    </row>
    <row r="9588" spans="1:1">
      <c r="A9588">
        <v>9586</v>
      </c>
    </row>
    <row r="9589" spans="1:1">
      <c r="A9589">
        <v>9587</v>
      </c>
    </row>
    <row r="9590" spans="1:1">
      <c r="A9590">
        <v>9588</v>
      </c>
    </row>
    <row r="9591" spans="1:1">
      <c r="A9591">
        <v>9589</v>
      </c>
    </row>
    <row r="9592" spans="1:1">
      <c r="A9592">
        <v>9590</v>
      </c>
    </row>
    <row r="9593" spans="1:1">
      <c r="A9593">
        <v>9591</v>
      </c>
    </row>
    <row r="9594" spans="1:1">
      <c r="A9594">
        <v>9592</v>
      </c>
    </row>
    <row r="9595" spans="1:1">
      <c r="A9595">
        <v>9593</v>
      </c>
    </row>
    <row r="9596" spans="1:1">
      <c r="A9596">
        <v>9594</v>
      </c>
    </row>
    <row r="9597" spans="1:1">
      <c r="A9597">
        <v>9595</v>
      </c>
    </row>
    <row r="9598" spans="1:1">
      <c r="A9598">
        <v>9596</v>
      </c>
    </row>
    <row r="9599" spans="1:1">
      <c r="A9599">
        <v>9597</v>
      </c>
    </row>
    <row r="9600" spans="1:1">
      <c r="A9600">
        <v>9598</v>
      </c>
    </row>
    <row r="9601" spans="1:1">
      <c r="A9601">
        <v>9599</v>
      </c>
    </row>
    <row r="9602" spans="1:1">
      <c r="A9602">
        <v>9600</v>
      </c>
    </row>
    <row r="9603" spans="1:1">
      <c r="A9603">
        <v>9601</v>
      </c>
    </row>
    <row r="9604" spans="1:1">
      <c r="A9604">
        <v>9602</v>
      </c>
    </row>
    <row r="9605" spans="1:1">
      <c r="A9605">
        <v>9603</v>
      </c>
    </row>
    <row r="9606" spans="1:1">
      <c r="A9606">
        <v>9604</v>
      </c>
    </row>
    <row r="9607" spans="1:1">
      <c r="A9607">
        <v>9605</v>
      </c>
    </row>
    <row r="9608" spans="1:1">
      <c r="A9608">
        <v>9606</v>
      </c>
    </row>
    <row r="9609" spans="1:1">
      <c r="A9609">
        <v>9607</v>
      </c>
    </row>
    <row r="9610" spans="1:1">
      <c r="A9610">
        <v>9608</v>
      </c>
    </row>
    <row r="9611" spans="1:1">
      <c r="A9611">
        <v>9609</v>
      </c>
    </row>
    <row r="9612" spans="1:1">
      <c r="A9612">
        <v>9610</v>
      </c>
    </row>
    <row r="9613" spans="1:1">
      <c r="A9613">
        <v>9611</v>
      </c>
    </row>
    <row r="9614" spans="1:1">
      <c r="A9614">
        <v>9612</v>
      </c>
    </row>
    <row r="9615" spans="1:1">
      <c r="A9615">
        <v>9613</v>
      </c>
    </row>
    <row r="9616" spans="1:1">
      <c r="A9616">
        <v>9614</v>
      </c>
    </row>
    <row r="9617" spans="1:1">
      <c r="A9617">
        <v>9615</v>
      </c>
    </row>
    <row r="9618" spans="1:1">
      <c r="A9618">
        <v>9616</v>
      </c>
    </row>
    <row r="9619" spans="1:1">
      <c r="A9619">
        <v>9617</v>
      </c>
    </row>
    <row r="9620" spans="1:1">
      <c r="A9620">
        <v>9618</v>
      </c>
    </row>
    <row r="9621" spans="1:1">
      <c r="A9621">
        <v>9619</v>
      </c>
    </row>
    <row r="9622" spans="1:1">
      <c r="A9622">
        <v>9620</v>
      </c>
    </row>
    <row r="9623" spans="1:1">
      <c r="A9623">
        <v>9621</v>
      </c>
    </row>
    <row r="9624" spans="1:1">
      <c r="A9624">
        <v>9622</v>
      </c>
    </row>
    <row r="9625" spans="1:1">
      <c r="A9625">
        <v>9623</v>
      </c>
    </row>
    <row r="9626" spans="1:1">
      <c r="A9626">
        <v>9624</v>
      </c>
    </row>
    <row r="9627" spans="1:1">
      <c r="A9627">
        <v>9625</v>
      </c>
    </row>
    <row r="9628" spans="1:1">
      <c r="A9628">
        <v>9626</v>
      </c>
    </row>
    <row r="9629" spans="1:1">
      <c r="A9629">
        <v>9627</v>
      </c>
    </row>
    <row r="9630" spans="1:1">
      <c r="A9630">
        <v>9628</v>
      </c>
    </row>
    <row r="9631" spans="1:1">
      <c r="A9631">
        <v>9629</v>
      </c>
    </row>
    <row r="9632" spans="1:1">
      <c r="A9632">
        <v>9630</v>
      </c>
    </row>
    <row r="9633" spans="1:1">
      <c r="A9633">
        <v>9631</v>
      </c>
    </row>
    <row r="9634" spans="1:1">
      <c r="A9634">
        <v>9632</v>
      </c>
    </row>
    <row r="9635" spans="1:1">
      <c r="A9635">
        <v>9633</v>
      </c>
    </row>
    <row r="9636" spans="1:1">
      <c r="A9636">
        <v>9634</v>
      </c>
    </row>
    <row r="9637" spans="1:1">
      <c r="A9637">
        <v>9635</v>
      </c>
    </row>
    <row r="9638" spans="1:1">
      <c r="A9638">
        <v>9636</v>
      </c>
    </row>
    <row r="9639" spans="1:1">
      <c r="A9639">
        <v>9637</v>
      </c>
    </row>
    <row r="9640" spans="1:1">
      <c r="A9640">
        <v>9638</v>
      </c>
    </row>
    <row r="9641" spans="1:1">
      <c r="A9641">
        <v>9639</v>
      </c>
    </row>
    <row r="9642" spans="1:1">
      <c r="A9642">
        <v>9640</v>
      </c>
    </row>
    <row r="9643" spans="1:1">
      <c r="A9643">
        <v>9641</v>
      </c>
    </row>
    <row r="9644" spans="1:1">
      <c r="A9644">
        <v>9642</v>
      </c>
    </row>
    <row r="9645" spans="1:1">
      <c r="A9645">
        <v>9643</v>
      </c>
    </row>
    <row r="9646" spans="1:1">
      <c r="A9646">
        <v>9644</v>
      </c>
    </row>
    <row r="9647" spans="1:1">
      <c r="A9647">
        <v>9645</v>
      </c>
    </row>
    <row r="9648" spans="1:1">
      <c r="A9648">
        <v>9646</v>
      </c>
    </row>
    <row r="9649" spans="1:1">
      <c r="A9649">
        <v>9647</v>
      </c>
    </row>
    <row r="9650" spans="1:1">
      <c r="A9650">
        <v>9648</v>
      </c>
    </row>
    <row r="9651" spans="1:1">
      <c r="A9651">
        <v>9649</v>
      </c>
    </row>
    <row r="9652" spans="1:1">
      <c r="A9652">
        <v>9650</v>
      </c>
    </row>
    <row r="9653" spans="1:1">
      <c r="A9653">
        <v>9651</v>
      </c>
    </row>
    <row r="9654" spans="1:1">
      <c r="A9654">
        <v>9652</v>
      </c>
    </row>
    <row r="9655" spans="1:1">
      <c r="A9655">
        <v>9653</v>
      </c>
    </row>
    <row r="9656" spans="1:1">
      <c r="A9656">
        <v>9654</v>
      </c>
    </row>
    <row r="9657" spans="1:1">
      <c r="A9657">
        <v>9655</v>
      </c>
    </row>
    <row r="9658" spans="1:1">
      <c r="A9658">
        <v>9656</v>
      </c>
    </row>
    <row r="9659" spans="1:1">
      <c r="A9659">
        <v>9657</v>
      </c>
    </row>
    <row r="9660" spans="1:1">
      <c r="A9660">
        <v>9658</v>
      </c>
    </row>
    <row r="9661" spans="1:1">
      <c r="A9661">
        <v>9659</v>
      </c>
    </row>
    <row r="9662" spans="1:1">
      <c r="A9662">
        <v>9660</v>
      </c>
    </row>
    <row r="9663" spans="1:1">
      <c r="A9663">
        <v>9661</v>
      </c>
    </row>
    <row r="9664" spans="1:1">
      <c r="A9664">
        <v>9662</v>
      </c>
    </row>
    <row r="9665" spans="1:1">
      <c r="A9665">
        <v>9663</v>
      </c>
    </row>
    <row r="9666" spans="1:1">
      <c r="A9666">
        <v>9664</v>
      </c>
    </row>
    <row r="9667" spans="1:1">
      <c r="A9667">
        <v>9665</v>
      </c>
    </row>
    <row r="9668" spans="1:1">
      <c r="A9668">
        <v>9666</v>
      </c>
    </row>
    <row r="9669" spans="1:1">
      <c r="A9669">
        <v>9667</v>
      </c>
    </row>
    <row r="9670" spans="1:1">
      <c r="A9670">
        <v>9668</v>
      </c>
    </row>
    <row r="9671" spans="1:1">
      <c r="A9671">
        <v>9669</v>
      </c>
    </row>
    <row r="9672" spans="1:1">
      <c r="A9672">
        <v>9670</v>
      </c>
    </row>
    <row r="9673" spans="1:1">
      <c r="A9673">
        <v>9671</v>
      </c>
    </row>
    <row r="9674" spans="1:1">
      <c r="A9674">
        <v>9672</v>
      </c>
    </row>
    <row r="9675" spans="1:1">
      <c r="A9675">
        <v>9673</v>
      </c>
    </row>
    <row r="9676" spans="1:1">
      <c r="A9676">
        <v>9674</v>
      </c>
    </row>
    <row r="9677" spans="1:1">
      <c r="A9677">
        <v>9675</v>
      </c>
    </row>
    <row r="9678" spans="1:1">
      <c r="A9678">
        <v>9676</v>
      </c>
    </row>
    <row r="9679" spans="1:1">
      <c r="A9679">
        <v>9677</v>
      </c>
    </row>
    <row r="9680" spans="1:1">
      <c r="A9680">
        <v>9678</v>
      </c>
    </row>
    <row r="9681" spans="1:1">
      <c r="A9681">
        <v>9679</v>
      </c>
    </row>
    <row r="9682" spans="1:1">
      <c r="A9682">
        <v>9680</v>
      </c>
    </row>
    <row r="9683" spans="1:1">
      <c r="A9683">
        <v>9681</v>
      </c>
    </row>
    <row r="9684" spans="1:1">
      <c r="A9684">
        <v>9682</v>
      </c>
    </row>
    <row r="9685" spans="1:1">
      <c r="A9685">
        <v>9683</v>
      </c>
    </row>
    <row r="9686" spans="1:1">
      <c r="A9686">
        <v>9684</v>
      </c>
    </row>
    <row r="9687" spans="1:1">
      <c r="A9687">
        <v>9685</v>
      </c>
    </row>
    <row r="9688" spans="1:1">
      <c r="A9688">
        <v>9686</v>
      </c>
    </row>
    <row r="9689" spans="1:1">
      <c r="A9689">
        <v>9687</v>
      </c>
    </row>
    <row r="9690" spans="1:1">
      <c r="A9690">
        <v>9688</v>
      </c>
    </row>
    <row r="9691" spans="1:1">
      <c r="A9691">
        <v>9689</v>
      </c>
    </row>
    <row r="9692" spans="1:1">
      <c r="A9692">
        <v>9690</v>
      </c>
    </row>
    <row r="9693" spans="1:1">
      <c r="A9693">
        <v>9691</v>
      </c>
    </row>
    <row r="9694" spans="1:1">
      <c r="A9694">
        <v>9692</v>
      </c>
    </row>
    <row r="9695" spans="1:1">
      <c r="A9695">
        <v>9693</v>
      </c>
    </row>
    <row r="9696" spans="1:1">
      <c r="A9696">
        <v>9694</v>
      </c>
    </row>
    <row r="9697" spans="1:1">
      <c r="A9697">
        <v>9695</v>
      </c>
    </row>
    <row r="9698" spans="1:1">
      <c r="A9698">
        <v>9696</v>
      </c>
    </row>
    <row r="9699" spans="1:1">
      <c r="A9699">
        <v>9697</v>
      </c>
    </row>
    <row r="9700" spans="1:1">
      <c r="A9700">
        <v>9698</v>
      </c>
    </row>
    <row r="9701" spans="1:1">
      <c r="A9701">
        <v>9699</v>
      </c>
    </row>
    <row r="9702" spans="1:1">
      <c r="A9702">
        <v>9700</v>
      </c>
    </row>
    <row r="9703" spans="1:1">
      <c r="A9703">
        <v>9701</v>
      </c>
    </row>
    <row r="9704" spans="1:1">
      <c r="A9704">
        <v>9702</v>
      </c>
    </row>
    <row r="9705" spans="1:1">
      <c r="A9705">
        <v>9703</v>
      </c>
    </row>
    <row r="9706" spans="1:1">
      <c r="A9706">
        <v>9704</v>
      </c>
    </row>
    <row r="9707" spans="1:1">
      <c r="A9707">
        <v>9705</v>
      </c>
    </row>
    <row r="9708" spans="1:1">
      <c r="A9708">
        <v>9706</v>
      </c>
    </row>
    <row r="9709" spans="1:1">
      <c r="A9709">
        <v>9707</v>
      </c>
    </row>
    <row r="9710" spans="1:1">
      <c r="A9710">
        <v>9708</v>
      </c>
    </row>
    <row r="9711" spans="1:1">
      <c r="A9711">
        <v>9709</v>
      </c>
    </row>
    <row r="9712" spans="1:1">
      <c r="A9712">
        <v>9710</v>
      </c>
    </row>
    <row r="9713" spans="1:1">
      <c r="A9713">
        <v>9711</v>
      </c>
    </row>
    <row r="9714" spans="1:1">
      <c r="A9714">
        <v>9712</v>
      </c>
    </row>
    <row r="9715" spans="1:1">
      <c r="A9715">
        <v>9713</v>
      </c>
    </row>
    <row r="9716" spans="1:1">
      <c r="A9716">
        <v>9714</v>
      </c>
    </row>
    <row r="9717" spans="1:1">
      <c r="A9717">
        <v>9715</v>
      </c>
    </row>
    <row r="9718" spans="1:1">
      <c r="A9718">
        <v>9716</v>
      </c>
    </row>
    <row r="9719" spans="1:1">
      <c r="A9719">
        <v>9717</v>
      </c>
    </row>
    <row r="9720" spans="1:1">
      <c r="A9720">
        <v>9718</v>
      </c>
    </row>
    <row r="9721" spans="1:1">
      <c r="A9721">
        <v>9719</v>
      </c>
    </row>
    <row r="9722" spans="1:1">
      <c r="A9722">
        <v>9720</v>
      </c>
    </row>
    <row r="9723" spans="1:1">
      <c r="A9723">
        <v>9721</v>
      </c>
    </row>
    <row r="9724" spans="1:1">
      <c r="A9724">
        <v>9722</v>
      </c>
    </row>
    <row r="9725" spans="1:1">
      <c r="A9725">
        <v>9723</v>
      </c>
    </row>
    <row r="9726" spans="1:1">
      <c r="A9726">
        <v>9724</v>
      </c>
    </row>
    <row r="9727" spans="1:1">
      <c r="A9727">
        <v>9725</v>
      </c>
    </row>
    <row r="9728" spans="1:1">
      <c r="A9728">
        <v>9726</v>
      </c>
    </row>
    <row r="9729" spans="1:1">
      <c r="A9729">
        <v>9727</v>
      </c>
    </row>
    <row r="9730" spans="1:1">
      <c r="A9730">
        <v>9728</v>
      </c>
    </row>
    <row r="9731" spans="1:1">
      <c r="A9731">
        <v>9729</v>
      </c>
    </row>
    <row r="9732" spans="1:1">
      <c r="A9732">
        <v>9730</v>
      </c>
    </row>
    <row r="9733" spans="1:1">
      <c r="A9733">
        <v>9731</v>
      </c>
    </row>
    <row r="9734" spans="1:1">
      <c r="A9734">
        <v>9732</v>
      </c>
    </row>
    <row r="9735" spans="1:1">
      <c r="A9735">
        <v>9733</v>
      </c>
    </row>
    <row r="9736" spans="1:1">
      <c r="A9736">
        <v>9734</v>
      </c>
    </row>
    <row r="9737" spans="1:1">
      <c r="A9737">
        <v>9735</v>
      </c>
    </row>
    <row r="9738" spans="1:1">
      <c r="A9738">
        <v>9736</v>
      </c>
    </row>
    <row r="9739" spans="1:1">
      <c r="A9739">
        <v>9737</v>
      </c>
    </row>
    <row r="9740" spans="1:1">
      <c r="A9740">
        <v>9738</v>
      </c>
    </row>
    <row r="9741" spans="1:1">
      <c r="A9741">
        <v>9739</v>
      </c>
    </row>
    <row r="9742" spans="1:1">
      <c r="A9742">
        <v>9740</v>
      </c>
    </row>
    <row r="9743" spans="1:1">
      <c r="A9743">
        <v>9741</v>
      </c>
    </row>
    <row r="9744" spans="1:1">
      <c r="A9744">
        <v>9742</v>
      </c>
    </row>
    <row r="9745" spans="1:1">
      <c r="A9745">
        <v>9743</v>
      </c>
    </row>
    <row r="9746" spans="1:1">
      <c r="A9746">
        <v>9744</v>
      </c>
    </row>
    <row r="9747" spans="1:1">
      <c r="A9747">
        <v>9745</v>
      </c>
    </row>
    <row r="9748" spans="1:1">
      <c r="A9748">
        <v>9746</v>
      </c>
    </row>
    <row r="9749" spans="1:1">
      <c r="A9749">
        <v>9747</v>
      </c>
    </row>
    <row r="9750" spans="1:1">
      <c r="A9750">
        <v>9748</v>
      </c>
    </row>
    <row r="9751" spans="1:1">
      <c r="A9751">
        <v>9749</v>
      </c>
    </row>
    <row r="9752" spans="1:1">
      <c r="A9752">
        <v>9750</v>
      </c>
    </row>
    <row r="9753" spans="1:1">
      <c r="A9753">
        <v>9751</v>
      </c>
    </row>
    <row r="9754" spans="1:1">
      <c r="A9754">
        <v>9752</v>
      </c>
    </row>
    <row r="9755" spans="1:1">
      <c r="A9755">
        <v>9753</v>
      </c>
    </row>
    <row r="9756" spans="1:1">
      <c r="A9756">
        <v>9754</v>
      </c>
    </row>
    <row r="9757" spans="1:1">
      <c r="A9757">
        <v>9755</v>
      </c>
    </row>
    <row r="9758" spans="1:1">
      <c r="A9758">
        <v>9756</v>
      </c>
    </row>
    <row r="9759" spans="1:1">
      <c r="A9759">
        <v>9757</v>
      </c>
    </row>
    <row r="9760" spans="1:1">
      <c r="A9760">
        <v>9758</v>
      </c>
    </row>
    <row r="9761" spans="1:1">
      <c r="A9761">
        <v>9759</v>
      </c>
    </row>
    <row r="9762" spans="1:1">
      <c r="A9762">
        <v>9760</v>
      </c>
    </row>
    <row r="9763" spans="1:1">
      <c r="A9763">
        <v>9761</v>
      </c>
    </row>
    <row r="9764" spans="1:1">
      <c r="A9764">
        <v>9762</v>
      </c>
    </row>
    <row r="9765" spans="1:1">
      <c r="A9765">
        <v>9763</v>
      </c>
    </row>
    <row r="9766" spans="1:1">
      <c r="A9766">
        <v>9764</v>
      </c>
    </row>
    <row r="9767" spans="1:1">
      <c r="A9767">
        <v>9765</v>
      </c>
    </row>
    <row r="9768" spans="1:1">
      <c r="A9768">
        <v>9766</v>
      </c>
    </row>
    <row r="9769" spans="1:1">
      <c r="A9769">
        <v>9767</v>
      </c>
    </row>
    <row r="9770" spans="1:1">
      <c r="A9770">
        <v>9768</v>
      </c>
    </row>
    <row r="9771" spans="1:1">
      <c r="A9771">
        <v>9769</v>
      </c>
    </row>
    <row r="9772" spans="1:1">
      <c r="A9772">
        <v>9770</v>
      </c>
    </row>
    <row r="9773" spans="1:1">
      <c r="A9773">
        <v>9771</v>
      </c>
    </row>
    <row r="9774" spans="1:1">
      <c r="A9774">
        <v>9772</v>
      </c>
    </row>
    <row r="9775" spans="1:1">
      <c r="A9775">
        <v>9773</v>
      </c>
    </row>
    <row r="9776" spans="1:1">
      <c r="A9776">
        <v>9774</v>
      </c>
    </row>
    <row r="9777" spans="1:1">
      <c r="A9777">
        <v>9775</v>
      </c>
    </row>
    <row r="9778" spans="1:1">
      <c r="A9778">
        <v>9776</v>
      </c>
    </row>
    <row r="9779" spans="1:1">
      <c r="A9779">
        <v>9777</v>
      </c>
    </row>
    <row r="9780" spans="1:1">
      <c r="A9780">
        <v>9778</v>
      </c>
    </row>
    <row r="9781" spans="1:1">
      <c r="A9781">
        <v>9779</v>
      </c>
    </row>
    <row r="9782" spans="1:1">
      <c r="A9782">
        <v>9780</v>
      </c>
    </row>
    <row r="9783" spans="1:1">
      <c r="A9783">
        <v>9781</v>
      </c>
    </row>
    <row r="9784" spans="1:1">
      <c r="A9784">
        <v>9782</v>
      </c>
    </row>
    <row r="9785" spans="1:1">
      <c r="A9785">
        <v>9783</v>
      </c>
    </row>
    <row r="9786" spans="1:1">
      <c r="A9786">
        <v>9784</v>
      </c>
    </row>
    <row r="9787" spans="1:1">
      <c r="A9787">
        <v>9785</v>
      </c>
    </row>
    <row r="9788" spans="1:1">
      <c r="A9788">
        <v>9786</v>
      </c>
    </row>
    <row r="9789" spans="1:1">
      <c r="A9789">
        <v>9787</v>
      </c>
    </row>
    <row r="9790" spans="1:1">
      <c r="A9790">
        <v>9788</v>
      </c>
    </row>
    <row r="9791" spans="1:1">
      <c r="A9791">
        <v>9789</v>
      </c>
    </row>
    <row r="9792" spans="1:1">
      <c r="A9792">
        <v>9790</v>
      </c>
    </row>
    <row r="9793" spans="1:1">
      <c r="A9793">
        <v>9791</v>
      </c>
    </row>
    <row r="9794" spans="1:1">
      <c r="A9794">
        <v>9792</v>
      </c>
    </row>
    <row r="9795" spans="1:1">
      <c r="A9795">
        <v>9793</v>
      </c>
    </row>
    <row r="9796" spans="1:1">
      <c r="A9796">
        <v>9794</v>
      </c>
    </row>
    <row r="9797" spans="1:1">
      <c r="A9797">
        <v>9795</v>
      </c>
    </row>
    <row r="9798" spans="1:1">
      <c r="A9798">
        <v>9796</v>
      </c>
    </row>
    <row r="9799" spans="1:1">
      <c r="A9799">
        <v>9797</v>
      </c>
    </row>
    <row r="9800" spans="1:1">
      <c r="A9800">
        <v>9798</v>
      </c>
    </row>
    <row r="9801" spans="1:1">
      <c r="A9801">
        <v>9799</v>
      </c>
    </row>
    <row r="9802" spans="1:1">
      <c r="A9802">
        <v>9800</v>
      </c>
    </row>
    <row r="9803" spans="1:1">
      <c r="A9803">
        <v>9801</v>
      </c>
    </row>
    <row r="9804" spans="1:1">
      <c r="A9804">
        <v>9802</v>
      </c>
    </row>
    <row r="9805" spans="1:1">
      <c r="A9805">
        <v>9803</v>
      </c>
    </row>
    <row r="9806" spans="1:1">
      <c r="A9806">
        <v>9804</v>
      </c>
    </row>
    <row r="9807" spans="1:1">
      <c r="A9807">
        <v>9805</v>
      </c>
    </row>
    <row r="9808" spans="1:1">
      <c r="A9808">
        <v>9806</v>
      </c>
    </row>
    <row r="9809" spans="1:1">
      <c r="A9809">
        <v>9807</v>
      </c>
    </row>
    <row r="9810" spans="1:1">
      <c r="A9810">
        <v>9808</v>
      </c>
    </row>
    <row r="9811" spans="1:1">
      <c r="A9811">
        <v>9809</v>
      </c>
    </row>
    <row r="9812" spans="1:1">
      <c r="A9812">
        <v>9810</v>
      </c>
    </row>
    <row r="9813" spans="1:1">
      <c r="A9813">
        <v>9811</v>
      </c>
    </row>
    <row r="9814" spans="1:1">
      <c r="A9814">
        <v>9812</v>
      </c>
    </row>
    <row r="9815" spans="1:1">
      <c r="A9815">
        <v>9813</v>
      </c>
    </row>
    <row r="9816" spans="1:1">
      <c r="A9816">
        <v>9814</v>
      </c>
    </row>
    <row r="9817" spans="1:1">
      <c r="A9817">
        <v>9815</v>
      </c>
    </row>
    <row r="9818" spans="1:1">
      <c r="A9818">
        <v>9816</v>
      </c>
    </row>
    <row r="9819" spans="1:1">
      <c r="A9819">
        <v>9817</v>
      </c>
    </row>
    <row r="9820" spans="1:1">
      <c r="A9820">
        <v>9818</v>
      </c>
    </row>
    <row r="9821" spans="1:1">
      <c r="A9821">
        <v>9819</v>
      </c>
    </row>
    <row r="9822" spans="1:1">
      <c r="A9822">
        <v>9820</v>
      </c>
    </row>
    <row r="9823" spans="1:1">
      <c r="A9823">
        <v>9821</v>
      </c>
    </row>
    <row r="9824" spans="1:1">
      <c r="A9824">
        <v>9822</v>
      </c>
    </row>
    <row r="9825" spans="1:1">
      <c r="A9825">
        <v>9823</v>
      </c>
    </row>
    <row r="9826" spans="1:1">
      <c r="A9826">
        <v>9824</v>
      </c>
    </row>
    <row r="9827" spans="1:1">
      <c r="A9827">
        <v>9825</v>
      </c>
    </row>
    <row r="9828" spans="1:1">
      <c r="A9828">
        <v>9826</v>
      </c>
    </row>
    <row r="9829" spans="1:1">
      <c r="A9829">
        <v>9827</v>
      </c>
    </row>
    <row r="9830" spans="1:1">
      <c r="A9830">
        <v>9828</v>
      </c>
    </row>
    <row r="9831" spans="1:1">
      <c r="A9831">
        <v>9829</v>
      </c>
    </row>
    <row r="9832" spans="1:1">
      <c r="A9832">
        <v>9830</v>
      </c>
    </row>
    <row r="9833" spans="1:1">
      <c r="A9833">
        <v>9831</v>
      </c>
    </row>
    <row r="9834" spans="1:1">
      <c r="A9834">
        <v>9832</v>
      </c>
    </row>
    <row r="9835" spans="1:1">
      <c r="A9835">
        <v>9833</v>
      </c>
    </row>
    <row r="9836" spans="1:1">
      <c r="A9836">
        <v>9834</v>
      </c>
    </row>
    <row r="9837" spans="1:1">
      <c r="A9837">
        <v>9835</v>
      </c>
    </row>
    <row r="9838" spans="1:1">
      <c r="A9838">
        <v>9836</v>
      </c>
    </row>
    <row r="9839" spans="1:1">
      <c r="A9839">
        <v>9837</v>
      </c>
    </row>
    <row r="9840" spans="1:1">
      <c r="A9840">
        <v>9838</v>
      </c>
    </row>
    <row r="9841" spans="1:1">
      <c r="A9841">
        <v>9839</v>
      </c>
    </row>
    <row r="9842" spans="1:1">
      <c r="A9842">
        <v>9840</v>
      </c>
    </row>
    <row r="9843" spans="1:1">
      <c r="A9843">
        <v>9841</v>
      </c>
    </row>
    <row r="9844" spans="1:1">
      <c r="A9844">
        <v>9842</v>
      </c>
    </row>
    <row r="9845" spans="1:1">
      <c r="A9845">
        <v>9843</v>
      </c>
    </row>
    <row r="9846" spans="1:1">
      <c r="A9846">
        <v>9844</v>
      </c>
    </row>
    <row r="9847" spans="1:1">
      <c r="A9847">
        <v>9845</v>
      </c>
    </row>
    <row r="9848" spans="1:1">
      <c r="A9848">
        <v>9846</v>
      </c>
    </row>
    <row r="9849" spans="1:1">
      <c r="A9849">
        <v>9847</v>
      </c>
    </row>
    <row r="9850" spans="1:1">
      <c r="A9850">
        <v>9848</v>
      </c>
    </row>
    <row r="9851" spans="1:1">
      <c r="A9851">
        <v>9849</v>
      </c>
    </row>
    <row r="9852" spans="1:1">
      <c r="A9852">
        <v>9850</v>
      </c>
    </row>
    <row r="9853" spans="1:1">
      <c r="A9853">
        <v>9851</v>
      </c>
    </row>
    <row r="9854" spans="1:1">
      <c r="A9854">
        <v>9852</v>
      </c>
    </row>
    <row r="9855" spans="1:1">
      <c r="A9855">
        <v>9853</v>
      </c>
    </row>
    <row r="9856" spans="1:1">
      <c r="A9856">
        <v>9854</v>
      </c>
    </row>
    <row r="9857" spans="1:1">
      <c r="A9857">
        <v>9855</v>
      </c>
    </row>
    <row r="9858" spans="1:1">
      <c r="A9858">
        <v>9856</v>
      </c>
    </row>
    <row r="9859" spans="1:1">
      <c r="A9859">
        <v>9857</v>
      </c>
    </row>
    <row r="9860" spans="1:1">
      <c r="A9860">
        <v>9858</v>
      </c>
    </row>
    <row r="9861" spans="1:1">
      <c r="A9861">
        <v>9859</v>
      </c>
    </row>
    <row r="9862" spans="1:1">
      <c r="A9862">
        <v>9860</v>
      </c>
    </row>
    <row r="9863" spans="1:1">
      <c r="A9863">
        <v>9861</v>
      </c>
    </row>
    <row r="9864" spans="1:1">
      <c r="A9864">
        <v>9862</v>
      </c>
    </row>
    <row r="9865" spans="1:1">
      <c r="A9865">
        <v>9863</v>
      </c>
    </row>
    <row r="9866" spans="1:1">
      <c r="A9866">
        <v>9864</v>
      </c>
    </row>
    <row r="9867" spans="1:1">
      <c r="A9867">
        <v>9865</v>
      </c>
    </row>
    <row r="9868" spans="1:1">
      <c r="A9868">
        <v>9866</v>
      </c>
    </row>
    <row r="9869" spans="1:1">
      <c r="A9869">
        <v>9867</v>
      </c>
    </row>
    <row r="9870" spans="1:1">
      <c r="A9870">
        <v>9868</v>
      </c>
    </row>
    <row r="9871" spans="1:1">
      <c r="A9871">
        <v>9869</v>
      </c>
    </row>
    <row r="9872" spans="1:1">
      <c r="A9872">
        <v>9870</v>
      </c>
    </row>
    <row r="9873" spans="1:1">
      <c r="A9873">
        <v>9871</v>
      </c>
    </row>
    <row r="9874" spans="1:1">
      <c r="A9874">
        <v>9872</v>
      </c>
    </row>
    <row r="9875" spans="1:1">
      <c r="A9875">
        <v>9873</v>
      </c>
    </row>
    <row r="9876" spans="1:1">
      <c r="A9876">
        <v>9874</v>
      </c>
    </row>
    <row r="9877" spans="1:1">
      <c r="A9877">
        <v>9875</v>
      </c>
    </row>
    <row r="9878" spans="1:1">
      <c r="A9878">
        <v>9876</v>
      </c>
    </row>
    <row r="9879" spans="1:1">
      <c r="A9879">
        <v>9877</v>
      </c>
    </row>
    <row r="9880" spans="1:1">
      <c r="A9880">
        <v>9878</v>
      </c>
    </row>
    <row r="9881" spans="1:1">
      <c r="A9881">
        <v>9879</v>
      </c>
    </row>
    <row r="9882" spans="1:1">
      <c r="A9882">
        <v>9880</v>
      </c>
    </row>
    <row r="9883" spans="1:1">
      <c r="A9883">
        <v>9881</v>
      </c>
    </row>
    <row r="9884" spans="1:1">
      <c r="A9884">
        <v>9882</v>
      </c>
    </row>
    <row r="9885" spans="1:1">
      <c r="A9885">
        <v>9883</v>
      </c>
    </row>
    <row r="9886" spans="1:1">
      <c r="A9886">
        <v>9884</v>
      </c>
    </row>
    <row r="9887" spans="1:1">
      <c r="A9887">
        <v>9885</v>
      </c>
    </row>
    <row r="9888" spans="1:1">
      <c r="A9888">
        <v>9886</v>
      </c>
    </row>
    <row r="9889" spans="1:1">
      <c r="A9889">
        <v>9887</v>
      </c>
    </row>
    <row r="9890" spans="1:1">
      <c r="A9890">
        <v>9888</v>
      </c>
    </row>
    <row r="9891" spans="1:1">
      <c r="A9891">
        <v>9889</v>
      </c>
    </row>
    <row r="9892" spans="1:1">
      <c r="A9892">
        <v>9890</v>
      </c>
    </row>
    <row r="9893" spans="1:1">
      <c r="A9893">
        <v>9891</v>
      </c>
    </row>
    <row r="9894" spans="1:1">
      <c r="A9894">
        <v>9892</v>
      </c>
    </row>
    <row r="9895" spans="1:1">
      <c r="A9895">
        <v>9893</v>
      </c>
    </row>
    <row r="9896" spans="1:1">
      <c r="A9896">
        <v>9894</v>
      </c>
    </row>
    <row r="9897" spans="1:1">
      <c r="A9897">
        <v>9895</v>
      </c>
    </row>
    <row r="9898" spans="1:1">
      <c r="A9898">
        <v>9896</v>
      </c>
    </row>
    <row r="9899" spans="1:1">
      <c r="A9899">
        <v>9897</v>
      </c>
    </row>
    <row r="9900" spans="1:1">
      <c r="A9900">
        <v>9898</v>
      </c>
    </row>
    <row r="9901" spans="1:1">
      <c r="A9901">
        <v>9899</v>
      </c>
    </row>
    <row r="9902" spans="1:1">
      <c r="A9902">
        <v>9900</v>
      </c>
    </row>
    <row r="9903" spans="1:1">
      <c r="A9903">
        <v>9901</v>
      </c>
    </row>
    <row r="9904" spans="1:1">
      <c r="A9904">
        <v>9902</v>
      </c>
    </row>
    <row r="9905" spans="1:1">
      <c r="A9905">
        <v>9903</v>
      </c>
    </row>
    <row r="9906" spans="1:1">
      <c r="A9906">
        <v>9904</v>
      </c>
    </row>
    <row r="9907" spans="1:1">
      <c r="A9907">
        <v>9905</v>
      </c>
    </row>
    <row r="9908" spans="1:1">
      <c r="A9908">
        <v>9906</v>
      </c>
    </row>
    <row r="9909" spans="1:1">
      <c r="A9909">
        <v>9907</v>
      </c>
    </row>
    <row r="9910" spans="1:1">
      <c r="A9910">
        <v>9908</v>
      </c>
    </row>
    <row r="9911" spans="1:1">
      <c r="A9911">
        <v>9909</v>
      </c>
    </row>
    <row r="9912" spans="1:1">
      <c r="A9912">
        <v>9910</v>
      </c>
    </row>
    <row r="9913" spans="1:1">
      <c r="A9913">
        <v>9911</v>
      </c>
    </row>
    <row r="9914" spans="1:1">
      <c r="A9914">
        <v>9912</v>
      </c>
    </row>
    <row r="9915" spans="1:1">
      <c r="A9915">
        <v>9913</v>
      </c>
    </row>
    <row r="9916" spans="1:1">
      <c r="A9916">
        <v>9914</v>
      </c>
    </row>
    <row r="9917" spans="1:1">
      <c r="A9917">
        <v>9915</v>
      </c>
    </row>
    <row r="9918" spans="1:1">
      <c r="A9918">
        <v>9916</v>
      </c>
    </row>
    <row r="9919" spans="1:1">
      <c r="A9919">
        <v>9917</v>
      </c>
    </row>
    <row r="9920" spans="1:1">
      <c r="A9920">
        <v>9918</v>
      </c>
    </row>
    <row r="9921" spans="1:1">
      <c r="A9921">
        <v>9919</v>
      </c>
    </row>
    <row r="9922" spans="1:1">
      <c r="A9922">
        <v>9920</v>
      </c>
    </row>
    <row r="9923" spans="1:1">
      <c r="A9923">
        <v>9921</v>
      </c>
    </row>
    <row r="9924" spans="1:1">
      <c r="A9924">
        <v>9922</v>
      </c>
    </row>
    <row r="9925" spans="1:1">
      <c r="A9925">
        <v>9923</v>
      </c>
    </row>
    <row r="9926" spans="1:1">
      <c r="A9926">
        <v>9924</v>
      </c>
    </row>
    <row r="9927" spans="1:1">
      <c r="A9927">
        <v>9925</v>
      </c>
    </row>
    <row r="9928" spans="1:1">
      <c r="A9928">
        <v>9926</v>
      </c>
    </row>
    <row r="9929" spans="1:1">
      <c r="A9929">
        <v>9927</v>
      </c>
    </row>
    <row r="9930" spans="1:1">
      <c r="A9930">
        <v>9928</v>
      </c>
    </row>
    <row r="9931" spans="1:1">
      <c r="A9931">
        <v>9929</v>
      </c>
    </row>
    <row r="9932" spans="1:1">
      <c r="A9932">
        <v>9930</v>
      </c>
    </row>
    <row r="9933" spans="1:1">
      <c r="A9933">
        <v>9931</v>
      </c>
    </row>
    <row r="9934" spans="1:1">
      <c r="A9934">
        <v>9932</v>
      </c>
    </row>
    <row r="9935" spans="1:1">
      <c r="A9935">
        <v>9933</v>
      </c>
    </row>
    <row r="9936" spans="1:1">
      <c r="A9936">
        <v>9934</v>
      </c>
    </row>
    <row r="9937" spans="1:1">
      <c r="A9937">
        <v>9935</v>
      </c>
    </row>
    <row r="9938" spans="1:1">
      <c r="A9938">
        <v>9936</v>
      </c>
    </row>
    <row r="9939" spans="1:1">
      <c r="A9939">
        <v>9937</v>
      </c>
    </row>
    <row r="9940" spans="1:1">
      <c r="A9940">
        <v>9938</v>
      </c>
    </row>
    <row r="9941" spans="1:1">
      <c r="A9941">
        <v>9939</v>
      </c>
    </row>
    <row r="9942" spans="1:1">
      <c r="A9942">
        <v>9940</v>
      </c>
    </row>
    <row r="9943" spans="1:1">
      <c r="A9943">
        <v>9941</v>
      </c>
    </row>
    <row r="9944" spans="1:1">
      <c r="A9944">
        <v>9942</v>
      </c>
    </row>
    <row r="9945" spans="1:1">
      <c r="A9945">
        <v>9943</v>
      </c>
    </row>
    <row r="9946" spans="1:1">
      <c r="A9946">
        <v>9944</v>
      </c>
    </row>
    <row r="9947" spans="1:1">
      <c r="A9947">
        <v>9945</v>
      </c>
    </row>
    <row r="9948" spans="1:1">
      <c r="A9948">
        <v>9946</v>
      </c>
    </row>
    <row r="9949" spans="1:1">
      <c r="A9949">
        <v>9947</v>
      </c>
    </row>
    <row r="9950" spans="1:1">
      <c r="A9950">
        <v>9948</v>
      </c>
    </row>
    <row r="9951" spans="1:1">
      <c r="A9951">
        <v>9949</v>
      </c>
    </row>
    <row r="9952" spans="1:1">
      <c r="A9952">
        <v>9950</v>
      </c>
    </row>
    <row r="9953" spans="1:1">
      <c r="A9953">
        <v>9951</v>
      </c>
    </row>
    <row r="9954" spans="1:1">
      <c r="A9954">
        <v>9952</v>
      </c>
    </row>
    <row r="9955" spans="1:1">
      <c r="A9955">
        <v>9953</v>
      </c>
    </row>
    <row r="9956" spans="1:1">
      <c r="A9956">
        <v>9954</v>
      </c>
    </row>
    <row r="9957" spans="1:1">
      <c r="A9957">
        <v>9955</v>
      </c>
    </row>
    <row r="9958" spans="1:1">
      <c r="A9958">
        <v>9956</v>
      </c>
    </row>
    <row r="9959" spans="1:1">
      <c r="A9959">
        <v>9957</v>
      </c>
    </row>
    <row r="9960" spans="1:1">
      <c r="A9960">
        <v>9958</v>
      </c>
    </row>
    <row r="9961" spans="1:1">
      <c r="A9961">
        <v>9959</v>
      </c>
    </row>
    <row r="9962" spans="1:1">
      <c r="A9962">
        <v>9960</v>
      </c>
    </row>
    <row r="9963" spans="1:1">
      <c r="A9963">
        <v>9961</v>
      </c>
    </row>
    <row r="9964" spans="1:1">
      <c r="A9964">
        <v>9962</v>
      </c>
    </row>
    <row r="9965" spans="1:1">
      <c r="A9965">
        <v>9963</v>
      </c>
    </row>
    <row r="9966" spans="1:1">
      <c r="A9966">
        <v>9964</v>
      </c>
    </row>
    <row r="9967" spans="1:1">
      <c r="A9967">
        <v>9965</v>
      </c>
    </row>
    <row r="9968" spans="1:1">
      <c r="A9968">
        <v>9966</v>
      </c>
    </row>
    <row r="9969" spans="1:1">
      <c r="A9969">
        <v>9967</v>
      </c>
    </row>
    <row r="9970" spans="1:1">
      <c r="A9970">
        <v>9968</v>
      </c>
    </row>
    <row r="9971" spans="1:1">
      <c r="A9971">
        <v>9969</v>
      </c>
    </row>
    <row r="9972" spans="1:1">
      <c r="A9972">
        <v>9970</v>
      </c>
    </row>
    <row r="9973" spans="1:1">
      <c r="A9973">
        <v>9971</v>
      </c>
    </row>
    <row r="9974" spans="1:1">
      <c r="A9974">
        <v>9972</v>
      </c>
    </row>
    <row r="9975" spans="1:1">
      <c r="A9975">
        <v>9973</v>
      </c>
    </row>
    <row r="9976" spans="1:1">
      <c r="A9976">
        <v>9974</v>
      </c>
    </row>
    <row r="9977" spans="1:1">
      <c r="A9977">
        <v>9975</v>
      </c>
    </row>
    <row r="9978" spans="1:1">
      <c r="A9978">
        <v>9976</v>
      </c>
    </row>
    <row r="9979" spans="1:1">
      <c r="A9979">
        <v>9977</v>
      </c>
    </row>
    <row r="9980" spans="1:1">
      <c r="A9980">
        <v>9978</v>
      </c>
    </row>
    <row r="9981" spans="1:1">
      <c r="A9981">
        <v>9979</v>
      </c>
    </row>
    <row r="9982" spans="1:1">
      <c r="A9982">
        <v>9980</v>
      </c>
    </row>
    <row r="9983" spans="1:1">
      <c r="A9983">
        <v>9981</v>
      </c>
    </row>
    <row r="9984" spans="1:1">
      <c r="A9984">
        <v>9982</v>
      </c>
    </row>
    <row r="9985" spans="1:1">
      <c r="A9985">
        <v>9983</v>
      </c>
    </row>
    <row r="9986" spans="1:1">
      <c r="A9986">
        <v>9984</v>
      </c>
    </row>
    <row r="9987" spans="1:1">
      <c r="A9987">
        <v>9985</v>
      </c>
    </row>
    <row r="9988" spans="1:1">
      <c r="A9988">
        <v>9986</v>
      </c>
    </row>
    <row r="9989" spans="1:1">
      <c r="A9989">
        <v>9987</v>
      </c>
    </row>
    <row r="9990" spans="1:1">
      <c r="A9990">
        <v>9988</v>
      </c>
    </row>
    <row r="9991" spans="1:1">
      <c r="A9991">
        <v>9989</v>
      </c>
    </row>
    <row r="9992" spans="1:1">
      <c r="A9992">
        <v>9990</v>
      </c>
    </row>
    <row r="9993" spans="1:1">
      <c r="A9993">
        <v>9991</v>
      </c>
    </row>
    <row r="9994" spans="1:1">
      <c r="A9994">
        <v>9992</v>
      </c>
    </row>
    <row r="9995" spans="1:1">
      <c r="A9995">
        <v>9993</v>
      </c>
    </row>
    <row r="9996" spans="1:1">
      <c r="A9996">
        <v>9994</v>
      </c>
    </row>
    <row r="9997" spans="1:1">
      <c r="A9997">
        <v>9995</v>
      </c>
    </row>
    <row r="9998" spans="1:1">
      <c r="A9998">
        <v>9996</v>
      </c>
    </row>
    <row r="9999" spans="1:1">
      <c r="A9999">
        <v>9997</v>
      </c>
    </row>
    <row r="10000" spans="1:1">
      <c r="A10000">
        <v>9998</v>
      </c>
    </row>
    <row r="10001" spans="1:1">
      <c r="A10001">
        <v>9999</v>
      </c>
    </row>
    <row r="10002" spans="1:1">
      <c r="A10002">
        <v>10000</v>
      </c>
    </row>
    <row r="10003" spans="1:1">
      <c r="A10003">
        <v>10001</v>
      </c>
    </row>
    <row r="10004" spans="1:1">
      <c r="A10004">
        <v>10002</v>
      </c>
    </row>
    <row r="10005" spans="1:1">
      <c r="A10005">
        <v>10003</v>
      </c>
    </row>
    <row r="10006" spans="1:1">
      <c r="A10006">
        <v>10004</v>
      </c>
    </row>
    <row r="10007" spans="1:1">
      <c r="A10007">
        <v>10005</v>
      </c>
    </row>
    <row r="10008" spans="1:1">
      <c r="A10008">
        <v>10006</v>
      </c>
    </row>
    <row r="10009" spans="1:1">
      <c r="A10009">
        <v>10007</v>
      </c>
    </row>
    <row r="10010" spans="1:1">
      <c r="A10010">
        <v>10008</v>
      </c>
    </row>
    <row r="10011" spans="1:1">
      <c r="A10011">
        <v>10009</v>
      </c>
    </row>
    <row r="10012" spans="1:1">
      <c r="A10012">
        <v>10010</v>
      </c>
    </row>
    <row r="10013" spans="1:1">
      <c r="A10013">
        <v>10011</v>
      </c>
    </row>
    <row r="10014" spans="1:1">
      <c r="A10014">
        <v>10012</v>
      </c>
    </row>
    <row r="10015" spans="1:1">
      <c r="A10015">
        <v>10013</v>
      </c>
    </row>
    <row r="10016" spans="1:1">
      <c r="A10016">
        <v>10014</v>
      </c>
    </row>
    <row r="10017" spans="1:1">
      <c r="A10017">
        <v>10015</v>
      </c>
    </row>
    <row r="10018" spans="1:1">
      <c r="A10018">
        <v>10016</v>
      </c>
    </row>
    <row r="10019" spans="1:1">
      <c r="A10019">
        <v>10017</v>
      </c>
    </row>
    <row r="10020" spans="1:1">
      <c r="A10020">
        <v>10018</v>
      </c>
    </row>
    <row r="10021" spans="1:1">
      <c r="A10021">
        <v>10019</v>
      </c>
    </row>
    <row r="10022" spans="1:1">
      <c r="A10022">
        <v>10020</v>
      </c>
    </row>
    <row r="10023" spans="1:1">
      <c r="A10023">
        <v>10021</v>
      </c>
    </row>
    <row r="10024" spans="1:1">
      <c r="A10024">
        <v>10022</v>
      </c>
    </row>
    <row r="10025" spans="1:1">
      <c r="A10025">
        <v>10023</v>
      </c>
    </row>
    <row r="10026" spans="1:1">
      <c r="A10026">
        <v>10024</v>
      </c>
    </row>
    <row r="10027" spans="1:1">
      <c r="A10027">
        <v>10025</v>
      </c>
    </row>
    <row r="10028" spans="1:1">
      <c r="A10028">
        <v>10026</v>
      </c>
    </row>
    <row r="10029" spans="1:1">
      <c r="A10029">
        <v>10027</v>
      </c>
    </row>
    <row r="10030" spans="1:1">
      <c r="A10030">
        <v>10028</v>
      </c>
    </row>
    <row r="10031" spans="1:1">
      <c r="A10031">
        <v>10029</v>
      </c>
    </row>
    <row r="10032" spans="1:1">
      <c r="A10032">
        <v>10030</v>
      </c>
    </row>
    <row r="10033" spans="1:1">
      <c r="A10033">
        <v>10031</v>
      </c>
    </row>
    <row r="10034" spans="1:1">
      <c r="A10034">
        <v>10032</v>
      </c>
    </row>
    <row r="10035" spans="1:1">
      <c r="A10035">
        <v>10033</v>
      </c>
    </row>
    <row r="10036" spans="1:1">
      <c r="A10036">
        <v>10034</v>
      </c>
    </row>
    <row r="10037" spans="1:1">
      <c r="A10037">
        <v>10035</v>
      </c>
    </row>
    <row r="10038" spans="1:1">
      <c r="A10038">
        <v>10036</v>
      </c>
    </row>
    <row r="10039" spans="1:1">
      <c r="A10039">
        <v>10037</v>
      </c>
    </row>
    <row r="10040" spans="1:1">
      <c r="A10040">
        <v>10038</v>
      </c>
    </row>
    <row r="10041" spans="1:1">
      <c r="A10041">
        <v>10039</v>
      </c>
    </row>
    <row r="10042" spans="1:1">
      <c r="A10042">
        <v>10040</v>
      </c>
    </row>
    <row r="10043" spans="1:1">
      <c r="A10043">
        <v>10041</v>
      </c>
    </row>
    <row r="10044" spans="1:1">
      <c r="A10044">
        <v>10042</v>
      </c>
    </row>
    <row r="10045" spans="1:1">
      <c r="A10045">
        <v>10043</v>
      </c>
    </row>
    <row r="10046" spans="1:1">
      <c r="A10046">
        <v>10044</v>
      </c>
    </row>
    <row r="10047" spans="1:1">
      <c r="A10047">
        <v>10045</v>
      </c>
    </row>
    <row r="10048" spans="1:1">
      <c r="A10048">
        <v>10046</v>
      </c>
    </row>
    <row r="10049" spans="1:1">
      <c r="A10049">
        <v>10047</v>
      </c>
    </row>
    <row r="10050" spans="1:1">
      <c r="A10050">
        <v>10048</v>
      </c>
    </row>
    <row r="10051" spans="1:1">
      <c r="A10051">
        <v>10049</v>
      </c>
    </row>
    <row r="10052" spans="1:1">
      <c r="A10052">
        <v>10050</v>
      </c>
    </row>
    <row r="10053" spans="1:1">
      <c r="A10053">
        <v>10051</v>
      </c>
    </row>
    <row r="10054" spans="1:1">
      <c r="A10054">
        <v>10052</v>
      </c>
    </row>
    <row r="10055" spans="1:1">
      <c r="A10055">
        <v>10053</v>
      </c>
    </row>
    <row r="10056" spans="1:1">
      <c r="A10056">
        <v>10054</v>
      </c>
    </row>
    <row r="10057" spans="1:1">
      <c r="A10057">
        <v>10055</v>
      </c>
    </row>
    <row r="10058" spans="1:1">
      <c r="A10058">
        <v>10056</v>
      </c>
    </row>
    <row r="10059" spans="1:1">
      <c r="A10059">
        <v>10057</v>
      </c>
    </row>
    <row r="10060" spans="1:1">
      <c r="A10060">
        <v>10058</v>
      </c>
    </row>
    <row r="10061" spans="1:1">
      <c r="A10061">
        <v>10059</v>
      </c>
    </row>
    <row r="10062" spans="1:1">
      <c r="A10062">
        <v>10060</v>
      </c>
    </row>
    <row r="10063" spans="1:1">
      <c r="A10063">
        <v>10061</v>
      </c>
    </row>
    <row r="10064" spans="1:1">
      <c r="A10064">
        <v>10062</v>
      </c>
    </row>
    <row r="10065" spans="1:1">
      <c r="A10065">
        <v>10063</v>
      </c>
    </row>
    <row r="10066" spans="1:1">
      <c r="A10066">
        <v>10064</v>
      </c>
    </row>
    <row r="10067" spans="1:1">
      <c r="A10067">
        <v>10065</v>
      </c>
    </row>
    <row r="10068" spans="1:1">
      <c r="A10068">
        <v>10066</v>
      </c>
    </row>
    <row r="10069" spans="1:1">
      <c r="A10069">
        <v>10067</v>
      </c>
    </row>
    <row r="10070" spans="1:1">
      <c r="A10070">
        <v>10068</v>
      </c>
    </row>
    <row r="10071" spans="1:1">
      <c r="A10071">
        <v>10069</v>
      </c>
    </row>
    <row r="10072" spans="1:1">
      <c r="A10072">
        <v>10070</v>
      </c>
    </row>
    <row r="10073" spans="1:1">
      <c r="A10073">
        <v>10071</v>
      </c>
    </row>
    <row r="10074" spans="1:1">
      <c r="A10074">
        <v>10072</v>
      </c>
    </row>
    <row r="10075" spans="1:1">
      <c r="A10075">
        <v>10073</v>
      </c>
    </row>
    <row r="10076" spans="1:1">
      <c r="A10076">
        <v>10074</v>
      </c>
    </row>
    <row r="10077" spans="1:1">
      <c r="A10077">
        <v>10075</v>
      </c>
    </row>
    <row r="10078" spans="1:1">
      <c r="A10078">
        <v>10076</v>
      </c>
    </row>
    <row r="10079" spans="1:1">
      <c r="A10079">
        <v>10077</v>
      </c>
    </row>
    <row r="10080" spans="1:1">
      <c r="A10080">
        <v>10078</v>
      </c>
    </row>
    <row r="10081" spans="1:1">
      <c r="A10081">
        <v>10079</v>
      </c>
    </row>
    <row r="10082" spans="1:1">
      <c r="A10082">
        <v>10080</v>
      </c>
    </row>
    <row r="10083" spans="1:1">
      <c r="A10083">
        <v>10081</v>
      </c>
    </row>
    <row r="10084" spans="1:1">
      <c r="A10084">
        <v>10082</v>
      </c>
    </row>
    <row r="10085" spans="1:1">
      <c r="A10085">
        <v>10083</v>
      </c>
    </row>
    <row r="10086" spans="1:1">
      <c r="A10086">
        <v>10084</v>
      </c>
    </row>
    <row r="10087" spans="1:1">
      <c r="A10087">
        <v>10085</v>
      </c>
    </row>
    <row r="10088" spans="1:1">
      <c r="A10088">
        <v>10086</v>
      </c>
    </row>
    <row r="10089" spans="1:1">
      <c r="A10089">
        <v>10087</v>
      </c>
    </row>
    <row r="10090" spans="1:1">
      <c r="A10090">
        <v>10088</v>
      </c>
    </row>
    <row r="10091" spans="1:1">
      <c r="A10091">
        <v>10089</v>
      </c>
    </row>
    <row r="10092" spans="1:1">
      <c r="A10092">
        <v>10090</v>
      </c>
    </row>
    <row r="10093" spans="1:1">
      <c r="A10093">
        <v>10091</v>
      </c>
    </row>
    <row r="10094" spans="1:1">
      <c r="A10094">
        <v>10092</v>
      </c>
    </row>
    <row r="10095" spans="1:1">
      <c r="A10095">
        <v>10093</v>
      </c>
    </row>
    <row r="10096" spans="1:1">
      <c r="A10096">
        <v>10094</v>
      </c>
    </row>
    <row r="10097" spans="1:1">
      <c r="A10097">
        <v>10095</v>
      </c>
    </row>
    <row r="10098" spans="1:1">
      <c r="A10098">
        <v>10096</v>
      </c>
    </row>
    <row r="10099" spans="1:1">
      <c r="A10099">
        <v>10097</v>
      </c>
    </row>
    <row r="10100" spans="1:1">
      <c r="A10100">
        <v>10098</v>
      </c>
    </row>
    <row r="10101" spans="1:1">
      <c r="A10101">
        <v>10099</v>
      </c>
    </row>
    <row r="10102" spans="1:1">
      <c r="A10102">
        <v>10100</v>
      </c>
    </row>
    <row r="10103" spans="1:1">
      <c r="A10103">
        <v>10101</v>
      </c>
    </row>
    <row r="10104" spans="1:1">
      <c r="A10104">
        <v>10102</v>
      </c>
    </row>
    <row r="10105" spans="1:1">
      <c r="A10105">
        <v>10103</v>
      </c>
    </row>
    <row r="10106" spans="1:1">
      <c r="A10106">
        <v>10104</v>
      </c>
    </row>
    <row r="10107" spans="1:1">
      <c r="A10107">
        <v>10105</v>
      </c>
    </row>
    <row r="10108" spans="1:1">
      <c r="A10108">
        <v>10106</v>
      </c>
    </row>
    <row r="10109" spans="1:1">
      <c r="A10109">
        <v>10107</v>
      </c>
    </row>
    <row r="10110" spans="1:1">
      <c r="A10110">
        <v>10108</v>
      </c>
    </row>
    <row r="10111" spans="1:1">
      <c r="A10111">
        <v>10109</v>
      </c>
    </row>
    <row r="10112" spans="1:1">
      <c r="A10112">
        <v>10110</v>
      </c>
    </row>
    <row r="10113" spans="1:1">
      <c r="A10113">
        <v>10111</v>
      </c>
    </row>
    <row r="10114" spans="1:1">
      <c r="A10114">
        <v>10112</v>
      </c>
    </row>
    <row r="10115" spans="1:1">
      <c r="A10115">
        <v>10113</v>
      </c>
    </row>
    <row r="10116" spans="1:1">
      <c r="A10116">
        <v>10114</v>
      </c>
    </row>
    <row r="10117" spans="1:1">
      <c r="A10117">
        <v>10115</v>
      </c>
    </row>
    <row r="10118" spans="1:1">
      <c r="A10118">
        <v>10116</v>
      </c>
    </row>
    <row r="10119" spans="1:1">
      <c r="A10119">
        <v>10117</v>
      </c>
    </row>
    <row r="10120" spans="1:1">
      <c r="A10120">
        <v>10118</v>
      </c>
    </row>
    <row r="10121" spans="1:1">
      <c r="A10121">
        <v>10119</v>
      </c>
    </row>
    <row r="10122" spans="1:1">
      <c r="A10122">
        <v>10120</v>
      </c>
    </row>
    <row r="10123" spans="1:1">
      <c r="A10123">
        <v>10121</v>
      </c>
    </row>
    <row r="10124" spans="1:1">
      <c r="A10124">
        <v>10122</v>
      </c>
    </row>
    <row r="10125" spans="1:1">
      <c r="A10125">
        <v>10123</v>
      </c>
    </row>
    <row r="10126" spans="1:1">
      <c r="A10126">
        <v>10124</v>
      </c>
    </row>
    <row r="10127" spans="1:1">
      <c r="A10127">
        <v>10125</v>
      </c>
    </row>
    <row r="10128" spans="1:1">
      <c r="A10128">
        <v>10126</v>
      </c>
    </row>
    <row r="10129" spans="1:1">
      <c r="A10129">
        <v>10127</v>
      </c>
    </row>
    <row r="10130" spans="1:1">
      <c r="A10130">
        <v>10128</v>
      </c>
    </row>
    <row r="10131" spans="1:1">
      <c r="A10131">
        <v>10129</v>
      </c>
    </row>
    <row r="10132" spans="1:1">
      <c r="A10132">
        <v>10130</v>
      </c>
    </row>
    <row r="10133" spans="1:1">
      <c r="A10133">
        <v>10131</v>
      </c>
    </row>
    <row r="10134" spans="1:1">
      <c r="A10134">
        <v>10132</v>
      </c>
    </row>
    <row r="10135" spans="1:1">
      <c r="A10135">
        <v>10133</v>
      </c>
    </row>
    <row r="10136" spans="1:1">
      <c r="A10136">
        <v>10134</v>
      </c>
    </row>
    <row r="10137" spans="1:1">
      <c r="A10137">
        <v>10135</v>
      </c>
    </row>
    <row r="10138" spans="1:1">
      <c r="A10138">
        <v>10136</v>
      </c>
    </row>
    <row r="10139" spans="1:1">
      <c r="A10139">
        <v>10137</v>
      </c>
    </row>
    <row r="10140" spans="1:1">
      <c r="A10140">
        <v>10138</v>
      </c>
    </row>
    <row r="10141" spans="1:1">
      <c r="A10141">
        <v>10139</v>
      </c>
    </row>
    <row r="10142" spans="1:1">
      <c r="A10142">
        <v>10140</v>
      </c>
    </row>
    <row r="10143" spans="1:1">
      <c r="A10143">
        <v>10141</v>
      </c>
    </row>
    <row r="10144" spans="1:1">
      <c r="A10144">
        <v>10142</v>
      </c>
    </row>
    <row r="10145" spans="1:1">
      <c r="A10145">
        <v>10143</v>
      </c>
    </row>
    <row r="10146" spans="1:1">
      <c r="A10146">
        <v>10144</v>
      </c>
    </row>
    <row r="10147" spans="1:1">
      <c r="A10147">
        <v>10145</v>
      </c>
    </row>
    <row r="10148" spans="1:1">
      <c r="A10148">
        <v>10146</v>
      </c>
    </row>
    <row r="10149" spans="1:1">
      <c r="A10149">
        <v>10147</v>
      </c>
    </row>
    <row r="10150" spans="1:1">
      <c r="A10150">
        <v>10148</v>
      </c>
    </row>
    <row r="10151" spans="1:1">
      <c r="A10151">
        <v>10149</v>
      </c>
    </row>
    <row r="10152" spans="1:1">
      <c r="A10152">
        <v>10150</v>
      </c>
    </row>
    <row r="10153" spans="1:1">
      <c r="A10153">
        <v>10151</v>
      </c>
    </row>
    <row r="10154" spans="1:1">
      <c r="A10154">
        <v>10152</v>
      </c>
    </row>
    <row r="10155" spans="1:1">
      <c r="A10155">
        <v>10153</v>
      </c>
    </row>
    <row r="10156" spans="1:1">
      <c r="A10156">
        <v>10154</v>
      </c>
    </row>
    <row r="10157" spans="1:1">
      <c r="A10157">
        <v>10155</v>
      </c>
    </row>
    <row r="10158" spans="1:1">
      <c r="A10158">
        <v>10156</v>
      </c>
    </row>
    <row r="10159" spans="1:1">
      <c r="A10159">
        <v>10157</v>
      </c>
    </row>
    <row r="10160" spans="1:1">
      <c r="A10160">
        <v>10158</v>
      </c>
    </row>
    <row r="10161" spans="1:1">
      <c r="A10161">
        <v>10159</v>
      </c>
    </row>
    <row r="10162" spans="1:1">
      <c r="A10162">
        <v>10160</v>
      </c>
    </row>
    <row r="10163" spans="1:1">
      <c r="A10163">
        <v>10161</v>
      </c>
    </row>
    <row r="10164" spans="1:1">
      <c r="A10164">
        <v>10162</v>
      </c>
    </row>
    <row r="10165" spans="1:1">
      <c r="A10165">
        <v>10163</v>
      </c>
    </row>
    <row r="10166" spans="1:1">
      <c r="A10166">
        <v>10164</v>
      </c>
    </row>
    <row r="10167" spans="1:1">
      <c r="A10167">
        <v>10165</v>
      </c>
    </row>
    <row r="10168" spans="1:1">
      <c r="A10168">
        <v>10166</v>
      </c>
    </row>
    <row r="10169" spans="1:1">
      <c r="A10169">
        <v>10167</v>
      </c>
    </row>
    <row r="10170" spans="1:1">
      <c r="A10170">
        <v>10168</v>
      </c>
    </row>
    <row r="10171" spans="1:1">
      <c r="A10171">
        <v>10169</v>
      </c>
    </row>
    <row r="10172" spans="1:1">
      <c r="A10172">
        <v>10170</v>
      </c>
    </row>
    <row r="10173" spans="1:1">
      <c r="A10173">
        <v>10171</v>
      </c>
    </row>
    <row r="10174" spans="1:1">
      <c r="A10174">
        <v>10172</v>
      </c>
    </row>
    <row r="10175" spans="1:1">
      <c r="A10175">
        <v>10173</v>
      </c>
    </row>
    <row r="10176" spans="1:1">
      <c r="A10176">
        <v>10174</v>
      </c>
    </row>
    <row r="10177" spans="1:1">
      <c r="A10177">
        <v>10175</v>
      </c>
    </row>
    <row r="10178" spans="1:1">
      <c r="A10178">
        <v>10176</v>
      </c>
    </row>
    <row r="10179" spans="1:1">
      <c r="A10179">
        <v>10177</v>
      </c>
    </row>
    <row r="10180" spans="1:1">
      <c r="A10180">
        <v>10178</v>
      </c>
    </row>
    <row r="10181" spans="1:1">
      <c r="A10181">
        <v>10179</v>
      </c>
    </row>
    <row r="10182" spans="1:1">
      <c r="A10182">
        <v>10180</v>
      </c>
    </row>
    <row r="10183" spans="1:1">
      <c r="A10183">
        <v>10181</v>
      </c>
    </row>
    <row r="10184" spans="1:1">
      <c r="A10184">
        <v>10182</v>
      </c>
    </row>
    <row r="10185" spans="1:1">
      <c r="A10185">
        <v>10183</v>
      </c>
    </row>
    <row r="10186" spans="1:1">
      <c r="A10186">
        <v>10184</v>
      </c>
    </row>
    <row r="10187" spans="1:1">
      <c r="A10187">
        <v>10185</v>
      </c>
    </row>
    <row r="10188" spans="1:1">
      <c r="A10188">
        <v>10186</v>
      </c>
    </row>
    <row r="10189" spans="1:1">
      <c r="A10189">
        <v>10187</v>
      </c>
    </row>
    <row r="10190" spans="1:1">
      <c r="A10190">
        <v>10188</v>
      </c>
    </row>
    <row r="10191" spans="1:1">
      <c r="A10191">
        <v>10189</v>
      </c>
    </row>
    <row r="10192" spans="1:1">
      <c r="A10192">
        <v>10190</v>
      </c>
    </row>
    <row r="10193" spans="1:1">
      <c r="A10193">
        <v>10191</v>
      </c>
    </row>
    <row r="10194" spans="1:1">
      <c r="A10194">
        <v>10192</v>
      </c>
    </row>
    <row r="10195" spans="1:1">
      <c r="A10195">
        <v>10193</v>
      </c>
    </row>
    <row r="10196" spans="1:1">
      <c r="A10196">
        <v>10194</v>
      </c>
    </row>
    <row r="10197" spans="1:1">
      <c r="A10197">
        <v>10195</v>
      </c>
    </row>
    <row r="10198" spans="1:1">
      <c r="A10198">
        <v>10196</v>
      </c>
    </row>
    <row r="10199" spans="1:1">
      <c r="A10199">
        <v>10197</v>
      </c>
    </row>
    <row r="10200" spans="1:1">
      <c r="A10200">
        <v>10198</v>
      </c>
    </row>
    <row r="10201" spans="1:1">
      <c r="A10201">
        <v>10199</v>
      </c>
    </row>
    <row r="10202" spans="1:1">
      <c r="A10202">
        <v>10200</v>
      </c>
    </row>
    <row r="10203" spans="1:1">
      <c r="A10203">
        <v>10201</v>
      </c>
    </row>
    <row r="10204" spans="1:1">
      <c r="A10204">
        <v>10202</v>
      </c>
    </row>
    <row r="10205" spans="1:1">
      <c r="A10205">
        <v>10203</v>
      </c>
    </row>
    <row r="10206" spans="1:1">
      <c r="A10206">
        <v>10204</v>
      </c>
    </row>
    <row r="10207" spans="1:1">
      <c r="A10207">
        <v>10205</v>
      </c>
    </row>
    <row r="10208" spans="1:1">
      <c r="A10208">
        <v>10206</v>
      </c>
    </row>
    <row r="10209" spans="1:1">
      <c r="A10209">
        <v>10207</v>
      </c>
    </row>
    <row r="10210" spans="1:1">
      <c r="A10210">
        <v>10208</v>
      </c>
    </row>
    <row r="10211" spans="1:1">
      <c r="A10211">
        <v>10209</v>
      </c>
    </row>
    <row r="10212" spans="1:1">
      <c r="A10212">
        <v>10210</v>
      </c>
    </row>
    <row r="10213" spans="1:1">
      <c r="A10213">
        <v>10211</v>
      </c>
    </row>
    <row r="10214" spans="1:1">
      <c r="A10214">
        <v>10212</v>
      </c>
    </row>
    <row r="10215" spans="1:1">
      <c r="A10215">
        <v>10213</v>
      </c>
    </row>
    <row r="10216" spans="1:1">
      <c r="A10216">
        <v>10214</v>
      </c>
    </row>
    <row r="10217" spans="1:1">
      <c r="A10217">
        <v>10215</v>
      </c>
    </row>
    <row r="10218" spans="1:1">
      <c r="A10218">
        <v>10216</v>
      </c>
    </row>
    <row r="10219" spans="1:1">
      <c r="A10219">
        <v>10217</v>
      </c>
    </row>
    <row r="10220" spans="1:1">
      <c r="A10220">
        <v>10218</v>
      </c>
    </row>
    <row r="10221" spans="1:1">
      <c r="A10221">
        <v>10219</v>
      </c>
    </row>
    <row r="10222" spans="1:1">
      <c r="A10222">
        <v>10220</v>
      </c>
    </row>
    <row r="10223" spans="1:1">
      <c r="A10223">
        <v>10221</v>
      </c>
    </row>
    <row r="10224" spans="1:1">
      <c r="A10224">
        <v>10222</v>
      </c>
    </row>
    <row r="10225" spans="1:1">
      <c r="A10225">
        <v>10223</v>
      </c>
    </row>
    <row r="10226" spans="1:1">
      <c r="A10226">
        <v>10224</v>
      </c>
    </row>
    <row r="10227" spans="1:1">
      <c r="A10227">
        <v>10225</v>
      </c>
    </row>
    <row r="10228" spans="1:1">
      <c r="A10228">
        <v>10226</v>
      </c>
    </row>
    <row r="10229" spans="1:1">
      <c r="A10229">
        <v>10227</v>
      </c>
    </row>
    <row r="10230" spans="1:1">
      <c r="A10230">
        <v>10228</v>
      </c>
    </row>
    <row r="10231" spans="1:1">
      <c r="A10231">
        <v>10229</v>
      </c>
    </row>
    <row r="10232" spans="1:1">
      <c r="A10232">
        <v>10230</v>
      </c>
    </row>
    <row r="10233" spans="1:1">
      <c r="A10233">
        <v>10231</v>
      </c>
    </row>
    <row r="10234" spans="1:1">
      <c r="A10234">
        <v>10232</v>
      </c>
    </row>
    <row r="10235" spans="1:1">
      <c r="A10235">
        <v>10233</v>
      </c>
    </row>
    <row r="10236" spans="1:1">
      <c r="A10236">
        <v>10234</v>
      </c>
    </row>
    <row r="10237" spans="1:1">
      <c r="A10237">
        <v>10235</v>
      </c>
    </row>
    <row r="10238" spans="1:1">
      <c r="A10238">
        <v>10236</v>
      </c>
    </row>
    <row r="10239" spans="1:1">
      <c r="A10239">
        <v>10237</v>
      </c>
    </row>
    <row r="10240" spans="1:1">
      <c r="A10240">
        <v>10238</v>
      </c>
    </row>
    <row r="10241" spans="1:1">
      <c r="A10241">
        <v>10239</v>
      </c>
    </row>
    <row r="10242" spans="1:1">
      <c r="A10242">
        <v>10240</v>
      </c>
    </row>
    <row r="10243" spans="1:1">
      <c r="A10243">
        <v>10241</v>
      </c>
    </row>
    <row r="10244" spans="1:1">
      <c r="A10244">
        <v>10242</v>
      </c>
    </row>
    <row r="10245" spans="1:1">
      <c r="A10245">
        <v>10243</v>
      </c>
    </row>
    <row r="10246" spans="1:1">
      <c r="A10246">
        <v>10244</v>
      </c>
    </row>
    <row r="10247" spans="1:1">
      <c r="A10247">
        <v>10245</v>
      </c>
    </row>
    <row r="10248" spans="1:1">
      <c r="A10248">
        <v>10246</v>
      </c>
    </row>
    <row r="10249" spans="1:1">
      <c r="A10249">
        <v>10247</v>
      </c>
    </row>
    <row r="10250" spans="1:1">
      <c r="A10250">
        <v>10248</v>
      </c>
    </row>
    <row r="10251" spans="1:1">
      <c r="A10251">
        <v>10249</v>
      </c>
    </row>
    <row r="10252" spans="1:1">
      <c r="A10252">
        <v>10250</v>
      </c>
    </row>
    <row r="10253" spans="1:1">
      <c r="A10253">
        <v>10251</v>
      </c>
    </row>
    <row r="10254" spans="1:1">
      <c r="A10254">
        <v>10252</v>
      </c>
    </row>
    <row r="10255" spans="1:1">
      <c r="A10255">
        <v>10253</v>
      </c>
    </row>
    <row r="10256" spans="1:1">
      <c r="A10256">
        <v>10254</v>
      </c>
    </row>
    <row r="10257" spans="1:1">
      <c r="A10257">
        <v>10255</v>
      </c>
    </row>
    <row r="10258" spans="1:1">
      <c r="A10258">
        <v>10256</v>
      </c>
    </row>
    <row r="10259" spans="1:1">
      <c r="A10259">
        <v>10257</v>
      </c>
    </row>
    <row r="10260" spans="1:1">
      <c r="A10260">
        <v>10258</v>
      </c>
    </row>
    <row r="10261" spans="1:1">
      <c r="A10261">
        <v>10259</v>
      </c>
    </row>
    <row r="10262" spans="1:1">
      <c r="A10262">
        <v>10260</v>
      </c>
    </row>
    <row r="10263" spans="1:1">
      <c r="A10263">
        <v>10261</v>
      </c>
    </row>
    <row r="10264" spans="1:1">
      <c r="A10264">
        <v>10262</v>
      </c>
    </row>
    <row r="10265" spans="1:1">
      <c r="A10265">
        <v>10263</v>
      </c>
    </row>
    <row r="10266" spans="1:1">
      <c r="A10266">
        <v>10264</v>
      </c>
    </row>
    <row r="10267" spans="1:1">
      <c r="A10267">
        <v>10265</v>
      </c>
    </row>
    <row r="10268" spans="1:1">
      <c r="A10268">
        <v>10266</v>
      </c>
    </row>
    <row r="10269" spans="1:1">
      <c r="A10269">
        <v>10267</v>
      </c>
    </row>
    <row r="10270" spans="1:1">
      <c r="A10270">
        <v>10268</v>
      </c>
    </row>
    <row r="10271" spans="1:1">
      <c r="A10271">
        <v>10269</v>
      </c>
    </row>
    <row r="10272" spans="1:1">
      <c r="A10272">
        <v>10270</v>
      </c>
    </row>
    <row r="10273" spans="1:1">
      <c r="A10273">
        <v>10271</v>
      </c>
    </row>
    <row r="10274" spans="1:1">
      <c r="A10274">
        <v>10272</v>
      </c>
    </row>
    <row r="10275" spans="1:1">
      <c r="A10275">
        <v>10273</v>
      </c>
    </row>
    <row r="10276" spans="1:1">
      <c r="A10276">
        <v>10274</v>
      </c>
    </row>
    <row r="10277" spans="1:1">
      <c r="A10277">
        <v>10275</v>
      </c>
    </row>
    <row r="10278" spans="1:1">
      <c r="A10278">
        <v>10276</v>
      </c>
    </row>
    <row r="10279" spans="1:1">
      <c r="A10279">
        <v>10277</v>
      </c>
    </row>
    <row r="10280" spans="1:1">
      <c r="A10280">
        <v>10278</v>
      </c>
    </row>
    <row r="10281" spans="1:1">
      <c r="A10281">
        <v>10279</v>
      </c>
    </row>
    <row r="10282" spans="1:1">
      <c r="A10282">
        <v>10280</v>
      </c>
    </row>
    <row r="10283" spans="1:1">
      <c r="A10283">
        <v>10281</v>
      </c>
    </row>
    <row r="10284" spans="1:1">
      <c r="A10284">
        <v>10282</v>
      </c>
    </row>
    <row r="10285" spans="1:1">
      <c r="A10285">
        <v>10283</v>
      </c>
    </row>
    <row r="10286" spans="1:1">
      <c r="A10286">
        <v>10284</v>
      </c>
    </row>
    <row r="10287" spans="1:1">
      <c r="A10287">
        <v>10285</v>
      </c>
    </row>
    <row r="10288" spans="1:1">
      <c r="A10288">
        <v>10286</v>
      </c>
    </row>
    <row r="10289" spans="1:1">
      <c r="A10289">
        <v>10287</v>
      </c>
    </row>
    <row r="10290" spans="1:1">
      <c r="A10290">
        <v>10288</v>
      </c>
    </row>
    <row r="10291" spans="1:1">
      <c r="A10291">
        <v>10289</v>
      </c>
    </row>
    <row r="10292" spans="1:1">
      <c r="A10292">
        <v>10290</v>
      </c>
    </row>
    <row r="10293" spans="1:1">
      <c r="A10293">
        <v>10291</v>
      </c>
    </row>
    <row r="10294" spans="1:1">
      <c r="A10294">
        <v>10292</v>
      </c>
    </row>
    <row r="10295" spans="1:1">
      <c r="A10295">
        <v>10293</v>
      </c>
    </row>
    <row r="10296" spans="1:1">
      <c r="A10296">
        <v>10294</v>
      </c>
    </row>
    <row r="10297" spans="1:1">
      <c r="A10297">
        <v>10295</v>
      </c>
    </row>
    <row r="10298" spans="1:1">
      <c r="A10298">
        <v>10296</v>
      </c>
    </row>
    <row r="10299" spans="1:1">
      <c r="A10299">
        <v>10297</v>
      </c>
    </row>
    <row r="10300" spans="1:1">
      <c r="A10300">
        <v>10298</v>
      </c>
    </row>
    <row r="10301" spans="1:1">
      <c r="A10301">
        <v>10299</v>
      </c>
    </row>
    <row r="10302" spans="1:1">
      <c r="A10302">
        <v>10300</v>
      </c>
    </row>
    <row r="10303" spans="1:1">
      <c r="A10303">
        <v>10301</v>
      </c>
    </row>
    <row r="10304" spans="1:1">
      <c r="A10304">
        <v>10302</v>
      </c>
    </row>
    <row r="10305" spans="1:1">
      <c r="A10305">
        <v>10303</v>
      </c>
    </row>
    <row r="10306" spans="1:1">
      <c r="A10306">
        <v>10304</v>
      </c>
    </row>
    <row r="10307" spans="1:1">
      <c r="A10307">
        <v>10305</v>
      </c>
    </row>
    <row r="10308" spans="1:1">
      <c r="A10308">
        <v>10306</v>
      </c>
    </row>
    <row r="10309" spans="1:1">
      <c r="A10309">
        <v>10307</v>
      </c>
    </row>
    <row r="10310" spans="1:1">
      <c r="A10310">
        <v>10308</v>
      </c>
    </row>
    <row r="10311" spans="1:1">
      <c r="A10311">
        <v>10309</v>
      </c>
    </row>
    <row r="10312" spans="1:1">
      <c r="A10312">
        <v>10310</v>
      </c>
    </row>
    <row r="10313" spans="1:1">
      <c r="A10313">
        <v>10311</v>
      </c>
    </row>
    <row r="10314" spans="1:1">
      <c r="A10314">
        <v>10312</v>
      </c>
    </row>
    <row r="10315" spans="1:1">
      <c r="A10315">
        <v>10313</v>
      </c>
    </row>
    <row r="10316" spans="1:1">
      <c r="A10316">
        <v>10314</v>
      </c>
    </row>
    <row r="10317" spans="1:1">
      <c r="A10317">
        <v>10315</v>
      </c>
    </row>
    <row r="10318" spans="1:1">
      <c r="A10318">
        <v>10316</v>
      </c>
    </row>
    <row r="10319" spans="1:1">
      <c r="A10319">
        <v>10317</v>
      </c>
    </row>
    <row r="10320" spans="1:1">
      <c r="A10320">
        <v>10318</v>
      </c>
    </row>
    <row r="10321" spans="1:1">
      <c r="A10321">
        <v>10319</v>
      </c>
    </row>
    <row r="10322" spans="1:1">
      <c r="A10322">
        <v>10320</v>
      </c>
    </row>
    <row r="10323" spans="1:1">
      <c r="A10323">
        <v>10321</v>
      </c>
    </row>
    <row r="10324" spans="1:1">
      <c r="A10324">
        <v>10322</v>
      </c>
    </row>
    <row r="10325" spans="1:1">
      <c r="A10325">
        <v>10323</v>
      </c>
    </row>
    <row r="10326" spans="1:1">
      <c r="A10326">
        <v>10324</v>
      </c>
    </row>
    <row r="10327" spans="1:1">
      <c r="A10327">
        <v>10325</v>
      </c>
    </row>
    <row r="10328" spans="1:1">
      <c r="A10328">
        <v>10326</v>
      </c>
    </row>
    <row r="10329" spans="1:1">
      <c r="A10329">
        <v>10327</v>
      </c>
    </row>
    <row r="10330" spans="1:1">
      <c r="A10330">
        <v>10328</v>
      </c>
    </row>
    <row r="10331" spans="1:1">
      <c r="A10331">
        <v>10329</v>
      </c>
    </row>
    <row r="10332" spans="1:1">
      <c r="A10332">
        <v>10330</v>
      </c>
    </row>
    <row r="10333" spans="1:1">
      <c r="A10333">
        <v>10331</v>
      </c>
    </row>
    <row r="10334" spans="1:1">
      <c r="A10334">
        <v>10332</v>
      </c>
    </row>
    <row r="10335" spans="1:1">
      <c r="A10335">
        <v>10333</v>
      </c>
    </row>
    <row r="10336" spans="1:1">
      <c r="A10336">
        <v>10334</v>
      </c>
    </row>
    <row r="10337" spans="1:1">
      <c r="A10337">
        <v>10335</v>
      </c>
    </row>
    <row r="10338" spans="1:1">
      <c r="A10338">
        <v>10336</v>
      </c>
    </row>
    <row r="10339" spans="1:1">
      <c r="A10339">
        <v>10337</v>
      </c>
    </row>
    <row r="10340" spans="1:1">
      <c r="A10340">
        <v>10338</v>
      </c>
    </row>
    <row r="10341" spans="1:1">
      <c r="A10341">
        <v>10339</v>
      </c>
    </row>
    <row r="10342" spans="1:1">
      <c r="A10342">
        <v>10340</v>
      </c>
    </row>
    <row r="10343" spans="1:1">
      <c r="A10343">
        <v>10341</v>
      </c>
    </row>
    <row r="10344" spans="1:1">
      <c r="A10344">
        <v>10342</v>
      </c>
    </row>
    <row r="10345" spans="1:1">
      <c r="A10345">
        <v>10343</v>
      </c>
    </row>
    <row r="10346" spans="1:1">
      <c r="A10346">
        <v>10344</v>
      </c>
    </row>
    <row r="10347" spans="1:1">
      <c r="A10347">
        <v>10345</v>
      </c>
    </row>
    <row r="10348" spans="1:1">
      <c r="A10348">
        <v>10346</v>
      </c>
    </row>
    <row r="10349" spans="1:1">
      <c r="A10349">
        <v>10347</v>
      </c>
    </row>
    <row r="10350" spans="1:1">
      <c r="A10350">
        <v>10348</v>
      </c>
    </row>
    <row r="10351" spans="1:1">
      <c r="A10351">
        <v>10349</v>
      </c>
    </row>
    <row r="10352" spans="1:1">
      <c r="A10352">
        <v>10350</v>
      </c>
    </row>
    <row r="10353" spans="1:1">
      <c r="A10353">
        <v>10351</v>
      </c>
    </row>
    <row r="10354" spans="1:1">
      <c r="A10354">
        <v>10352</v>
      </c>
    </row>
    <row r="10355" spans="1:1">
      <c r="A10355">
        <v>10353</v>
      </c>
    </row>
    <row r="10356" spans="1:1">
      <c r="A10356">
        <v>10354</v>
      </c>
    </row>
    <row r="10357" spans="1:1">
      <c r="A10357">
        <v>10355</v>
      </c>
    </row>
    <row r="10358" spans="1:1">
      <c r="A10358">
        <v>10356</v>
      </c>
    </row>
    <row r="10359" spans="1:1">
      <c r="A10359">
        <v>10357</v>
      </c>
    </row>
    <row r="10360" spans="1:1">
      <c r="A10360">
        <v>10358</v>
      </c>
    </row>
    <row r="10361" spans="1:1">
      <c r="A10361">
        <v>10359</v>
      </c>
    </row>
    <row r="10362" spans="1:1">
      <c r="A10362">
        <v>10360</v>
      </c>
    </row>
    <row r="10363" spans="1:1">
      <c r="A10363">
        <v>10361</v>
      </c>
    </row>
    <row r="10364" spans="1:1">
      <c r="A10364">
        <v>10362</v>
      </c>
    </row>
    <row r="10365" spans="1:1">
      <c r="A10365">
        <v>10363</v>
      </c>
    </row>
    <row r="10366" spans="1:1">
      <c r="A10366">
        <v>10364</v>
      </c>
    </row>
    <row r="10367" spans="1:1">
      <c r="A10367">
        <v>10365</v>
      </c>
    </row>
    <row r="10368" spans="1:1">
      <c r="A10368">
        <v>10366</v>
      </c>
    </row>
    <row r="10369" spans="1:1">
      <c r="A10369">
        <v>10367</v>
      </c>
    </row>
    <row r="10370" spans="1:1">
      <c r="A10370">
        <v>10368</v>
      </c>
    </row>
    <row r="10371" spans="1:1">
      <c r="A10371">
        <v>10369</v>
      </c>
    </row>
    <row r="10372" spans="1:1">
      <c r="A10372">
        <v>10370</v>
      </c>
    </row>
    <row r="10373" spans="1:1">
      <c r="A10373">
        <v>10371</v>
      </c>
    </row>
    <row r="10374" spans="1:1">
      <c r="A10374">
        <v>10372</v>
      </c>
    </row>
    <row r="10375" spans="1:1">
      <c r="A10375">
        <v>10373</v>
      </c>
    </row>
    <row r="10376" spans="1:1">
      <c r="A10376">
        <v>10374</v>
      </c>
    </row>
    <row r="10377" spans="1:1">
      <c r="A10377">
        <v>10375</v>
      </c>
    </row>
    <row r="10378" spans="1:1">
      <c r="A10378">
        <v>10376</v>
      </c>
    </row>
    <row r="10379" spans="1:1">
      <c r="A10379">
        <v>10377</v>
      </c>
    </row>
    <row r="10380" spans="1:1">
      <c r="A10380">
        <v>10378</v>
      </c>
    </row>
    <row r="10381" spans="1:1">
      <c r="A10381">
        <v>10379</v>
      </c>
    </row>
    <row r="10382" spans="1:1">
      <c r="A10382">
        <v>10380</v>
      </c>
    </row>
    <row r="10383" spans="1:1">
      <c r="A10383">
        <v>10381</v>
      </c>
    </row>
    <row r="10384" spans="1:1">
      <c r="A10384">
        <v>10382</v>
      </c>
    </row>
    <row r="10385" spans="1:1">
      <c r="A10385">
        <v>10383</v>
      </c>
    </row>
    <row r="10386" spans="1:1">
      <c r="A10386">
        <v>10384</v>
      </c>
    </row>
    <row r="10387" spans="1:1">
      <c r="A10387">
        <v>10385</v>
      </c>
    </row>
    <row r="10388" spans="1:1">
      <c r="A10388">
        <v>10386</v>
      </c>
    </row>
    <row r="10389" spans="1:1">
      <c r="A10389">
        <v>10387</v>
      </c>
    </row>
    <row r="10390" spans="1:1">
      <c r="A10390">
        <v>10388</v>
      </c>
    </row>
    <row r="10391" spans="1:1">
      <c r="A10391">
        <v>10389</v>
      </c>
    </row>
    <row r="10392" spans="1:1">
      <c r="A10392">
        <v>10390</v>
      </c>
    </row>
    <row r="10393" spans="1:1">
      <c r="A10393">
        <v>10391</v>
      </c>
    </row>
    <row r="10394" spans="1:1">
      <c r="A10394">
        <v>10392</v>
      </c>
    </row>
    <row r="10395" spans="1:1">
      <c r="A10395">
        <v>10393</v>
      </c>
    </row>
    <row r="10396" spans="1:1">
      <c r="A10396">
        <v>10394</v>
      </c>
    </row>
    <row r="10397" spans="1:1">
      <c r="A10397">
        <v>10395</v>
      </c>
    </row>
    <row r="10398" spans="1:1">
      <c r="A10398">
        <v>10396</v>
      </c>
    </row>
    <row r="10399" spans="1:1">
      <c r="A10399">
        <v>10397</v>
      </c>
    </row>
    <row r="10400" spans="1:1">
      <c r="A10400">
        <v>10398</v>
      </c>
    </row>
    <row r="10401" spans="1:11">
      <c r="A10401">
        <v>10399</v>
      </c>
    </row>
    <row r="10402" spans="1:11">
      <c r="A10402">
        <v>10400</v>
      </c>
    </row>
    <row r="10403" spans="1:11">
      <c r="A10403">
        <v>10401</v>
      </c>
    </row>
    <row r="10404" spans="1:11">
      <c r="A10404">
        <v>10402</v>
      </c>
    </row>
    <row r="10405" spans="1:11">
      <c r="A10405">
        <v>10403</v>
      </c>
    </row>
    <row r="10406" spans="1:11">
      <c r="A10406">
        <v>10404</v>
      </c>
    </row>
    <row r="10407" spans="1:11">
      <c r="A10407">
        <v>10405</v>
      </c>
    </row>
    <row r="10408" spans="1:11">
      <c r="A10408">
        <v>10406</v>
      </c>
    </row>
    <row r="10409" spans="1:11">
      <c r="A10409">
        <v>10407</v>
      </c>
    </row>
    <row r="10410" spans="1:11">
      <c r="A10410">
        <v>10408</v>
      </c>
    </row>
    <row r="10411" spans="1:11">
      <c r="A10411">
        <v>10409</v>
      </c>
    </row>
    <row r="10412" spans="1:11">
      <c r="A10412">
        <v>10410</v>
      </c>
      <c r="J10412">
        <v>555.33697500000005</v>
      </c>
      <c r="K10412">
        <v>270.89898699999998</v>
      </c>
    </row>
    <row r="10413" spans="1:11">
      <c r="A10413">
        <v>10411</v>
      </c>
      <c r="D10413">
        <v>243.81899999999999</v>
      </c>
      <c r="E10413">
        <v>132.27499399999999</v>
      </c>
    </row>
    <row r="10414" spans="1:11">
      <c r="A10414">
        <v>10412</v>
      </c>
      <c r="D10414">
        <v>243.81899999999999</v>
      </c>
      <c r="E10414">
        <v>132.27499399999999</v>
      </c>
    </row>
    <row r="10415" spans="1:11">
      <c r="A10415">
        <v>10413</v>
      </c>
      <c r="D10415">
        <v>243.81899999999999</v>
      </c>
      <c r="E10415">
        <v>132.27499399999999</v>
      </c>
      <c r="F10415">
        <v>181.93899500000001</v>
      </c>
      <c r="G10415">
        <v>160.84700000000001</v>
      </c>
    </row>
    <row r="10416" spans="1:11">
      <c r="A10416">
        <v>10414</v>
      </c>
      <c r="D10416">
        <v>243.81899999999999</v>
      </c>
      <c r="E10416">
        <v>132.27499399999999</v>
      </c>
      <c r="F10416">
        <v>182.46800200000001</v>
      </c>
      <c r="G10416">
        <v>160.84700000000001</v>
      </c>
    </row>
    <row r="10417" spans="1:9">
      <c r="A10417">
        <v>10415</v>
      </c>
      <c r="D10417">
        <v>243.81899999999999</v>
      </c>
      <c r="E10417">
        <v>132.27499399999999</v>
      </c>
      <c r="F10417">
        <v>182.46800200000001</v>
      </c>
      <c r="G10417">
        <v>160.84700000000001</v>
      </c>
    </row>
    <row r="10418" spans="1:9">
      <c r="A10418">
        <v>10416</v>
      </c>
      <c r="D10418">
        <v>243.81899999999999</v>
      </c>
      <c r="E10418">
        <v>132.27499399999999</v>
      </c>
      <c r="F10418">
        <v>182.46800200000001</v>
      </c>
      <c r="G10418">
        <v>160.84700000000001</v>
      </c>
    </row>
    <row r="10419" spans="1:9">
      <c r="A10419">
        <v>10417</v>
      </c>
      <c r="B10419">
        <v>335.84698500000002</v>
      </c>
      <c r="C10419">
        <v>136.50799599999999</v>
      </c>
      <c r="D10419">
        <v>243.81899999999999</v>
      </c>
      <c r="E10419">
        <v>132.27499399999999</v>
      </c>
      <c r="F10419">
        <v>182.46800200000001</v>
      </c>
      <c r="G10419">
        <v>160.84700000000001</v>
      </c>
    </row>
    <row r="10420" spans="1:9">
      <c r="A10420">
        <v>10418</v>
      </c>
      <c r="B10420">
        <v>335.84698500000002</v>
      </c>
      <c r="C10420">
        <v>136.50799599999999</v>
      </c>
      <c r="D10420">
        <v>243.81899999999999</v>
      </c>
      <c r="E10420">
        <v>132.27499399999999</v>
      </c>
      <c r="F10420">
        <v>182.46800200000001</v>
      </c>
      <c r="G10420">
        <v>160.84700000000001</v>
      </c>
    </row>
    <row r="10421" spans="1:9">
      <c r="A10421">
        <v>10419</v>
      </c>
      <c r="B10421">
        <v>335.84698500000002</v>
      </c>
      <c r="C10421">
        <v>136.50799599999999</v>
      </c>
      <c r="F10421">
        <v>182.46800200000001</v>
      </c>
      <c r="G10421">
        <v>160.84700000000001</v>
      </c>
    </row>
    <row r="10422" spans="1:9">
      <c r="A10422">
        <v>10420</v>
      </c>
      <c r="B10422">
        <v>335.84698500000002</v>
      </c>
      <c r="C10422">
        <v>136.50799599999999</v>
      </c>
      <c r="F10422">
        <v>182.46800200000001</v>
      </c>
      <c r="G10422">
        <v>160.84700000000001</v>
      </c>
    </row>
    <row r="10423" spans="1:9">
      <c r="A10423">
        <v>10421</v>
      </c>
      <c r="B10423">
        <v>335.84698500000002</v>
      </c>
      <c r="C10423">
        <v>136.50799599999999</v>
      </c>
      <c r="F10423">
        <v>182.46800200000001</v>
      </c>
      <c r="G10423">
        <v>160.84700000000001</v>
      </c>
    </row>
    <row r="10424" spans="1:9">
      <c r="A10424">
        <v>10422</v>
      </c>
      <c r="B10424">
        <v>335.84698500000002</v>
      </c>
      <c r="C10424">
        <v>136.50799599999999</v>
      </c>
      <c r="F10424">
        <v>182.46800200000001</v>
      </c>
      <c r="G10424">
        <v>160.84700000000001</v>
      </c>
      <c r="H10424">
        <v>273.43701199999998</v>
      </c>
      <c r="I10424">
        <v>122.75099899999999</v>
      </c>
    </row>
    <row r="10425" spans="1:9">
      <c r="A10425">
        <v>10423</v>
      </c>
      <c r="B10425">
        <v>335.84698500000002</v>
      </c>
      <c r="C10425">
        <v>136.50799599999999</v>
      </c>
      <c r="H10425">
        <v>273.43701199999998</v>
      </c>
      <c r="I10425">
        <v>122.75099899999999</v>
      </c>
    </row>
    <row r="10426" spans="1:9">
      <c r="A10426">
        <v>10424</v>
      </c>
      <c r="B10426">
        <v>335.84698500000002</v>
      </c>
      <c r="C10426">
        <v>136.50799599999999</v>
      </c>
      <c r="H10426">
        <v>273.43701199999998</v>
      </c>
      <c r="I10426">
        <v>122.75099899999999</v>
      </c>
    </row>
    <row r="10427" spans="1:9">
      <c r="A10427">
        <v>10425</v>
      </c>
      <c r="B10427">
        <v>335.84698500000002</v>
      </c>
      <c r="C10427">
        <v>136.50799599999999</v>
      </c>
      <c r="H10427">
        <v>273.43701199999998</v>
      </c>
      <c r="I10427">
        <v>122.75099899999999</v>
      </c>
    </row>
    <row r="10428" spans="1:9">
      <c r="A10428">
        <v>10426</v>
      </c>
      <c r="B10428">
        <v>335.84698500000002</v>
      </c>
      <c r="C10428">
        <v>136.50799599999999</v>
      </c>
      <c r="H10428">
        <v>273.43701199999998</v>
      </c>
      <c r="I10428">
        <v>122.75099899999999</v>
      </c>
    </row>
    <row r="10429" spans="1:9">
      <c r="A10429">
        <v>10427</v>
      </c>
      <c r="B10429">
        <v>335.84698500000002</v>
      </c>
      <c r="C10429">
        <v>136.50799599999999</v>
      </c>
      <c r="D10429">
        <v>390.32299799999998</v>
      </c>
      <c r="E10429">
        <v>112.697998</v>
      </c>
      <c r="H10429">
        <v>273.43701199999998</v>
      </c>
      <c r="I10429">
        <v>122.75099899999999</v>
      </c>
    </row>
    <row r="10430" spans="1:9">
      <c r="A10430">
        <v>10428</v>
      </c>
      <c r="B10430">
        <v>335.84698500000002</v>
      </c>
      <c r="C10430">
        <v>136.50799599999999</v>
      </c>
      <c r="D10430">
        <v>390.32299799999998</v>
      </c>
      <c r="E10430">
        <v>112.697998</v>
      </c>
      <c r="H10430">
        <v>273.43701199999998</v>
      </c>
      <c r="I10430">
        <v>122.75099899999999</v>
      </c>
    </row>
    <row r="10431" spans="1:9">
      <c r="A10431">
        <v>10429</v>
      </c>
      <c r="B10431">
        <v>335.84698500000002</v>
      </c>
      <c r="C10431">
        <v>136.50799599999999</v>
      </c>
      <c r="D10431">
        <v>390.32299799999998</v>
      </c>
      <c r="E10431">
        <v>112.697998</v>
      </c>
      <c r="H10431">
        <v>273.43701199999998</v>
      </c>
      <c r="I10431">
        <v>122.75099899999999</v>
      </c>
    </row>
    <row r="10432" spans="1:9">
      <c r="A10432">
        <v>10430</v>
      </c>
      <c r="B10432">
        <v>335.84698500000002</v>
      </c>
      <c r="C10432">
        <v>136.50799599999999</v>
      </c>
      <c r="D10432">
        <v>390.32299799999998</v>
      </c>
      <c r="E10432">
        <v>112.697998</v>
      </c>
      <c r="H10432">
        <v>273.43701199999998</v>
      </c>
      <c r="I10432">
        <v>122.75099899999999</v>
      </c>
    </row>
    <row r="10433" spans="1:9">
      <c r="A10433">
        <v>10431</v>
      </c>
      <c r="B10433">
        <v>335.84698500000002</v>
      </c>
      <c r="C10433">
        <v>136.50799599999999</v>
      </c>
      <c r="D10433">
        <v>390.32299799999998</v>
      </c>
      <c r="E10433">
        <v>112.697998</v>
      </c>
      <c r="F10433">
        <v>341.665009</v>
      </c>
      <c r="G10433">
        <v>156.61399800000001</v>
      </c>
      <c r="H10433">
        <v>273.43701199999998</v>
      </c>
      <c r="I10433">
        <v>122.75099899999999</v>
      </c>
    </row>
    <row r="10434" spans="1:9">
      <c r="A10434">
        <v>10432</v>
      </c>
      <c r="D10434">
        <v>390.32299799999998</v>
      </c>
      <c r="E10434">
        <v>112.697998</v>
      </c>
      <c r="F10434">
        <v>341.665009</v>
      </c>
      <c r="G10434">
        <v>156.61399800000001</v>
      </c>
      <c r="H10434">
        <v>273.43701199999998</v>
      </c>
      <c r="I10434">
        <v>122.75099899999999</v>
      </c>
    </row>
    <row r="10435" spans="1:9">
      <c r="A10435">
        <v>10433</v>
      </c>
      <c r="D10435">
        <v>390.32299799999998</v>
      </c>
      <c r="E10435">
        <v>112.697998</v>
      </c>
      <c r="F10435">
        <v>341.665009</v>
      </c>
      <c r="G10435">
        <v>156.61399800000001</v>
      </c>
      <c r="H10435">
        <v>273.43701199999998</v>
      </c>
      <c r="I10435">
        <v>122.75099899999999</v>
      </c>
    </row>
    <row r="10436" spans="1:9">
      <c r="A10436">
        <v>10434</v>
      </c>
      <c r="D10436">
        <v>390.32299799999998</v>
      </c>
      <c r="E10436">
        <v>112.697998</v>
      </c>
      <c r="F10436">
        <v>341.665009</v>
      </c>
      <c r="G10436">
        <v>156.61399800000001</v>
      </c>
      <c r="H10436">
        <v>273.43701199999998</v>
      </c>
      <c r="I10436">
        <v>122.75099899999999</v>
      </c>
    </row>
    <row r="10437" spans="1:9">
      <c r="A10437">
        <v>10435</v>
      </c>
      <c r="D10437">
        <v>390.32299799999998</v>
      </c>
      <c r="E10437">
        <v>112.697998</v>
      </c>
      <c r="F10437">
        <v>341.665009</v>
      </c>
      <c r="G10437">
        <v>156.61399800000001</v>
      </c>
      <c r="H10437">
        <v>273.43701199999998</v>
      </c>
      <c r="I10437">
        <v>122.75099899999999</v>
      </c>
    </row>
    <row r="10438" spans="1:9">
      <c r="A10438">
        <v>10436</v>
      </c>
      <c r="D10438">
        <v>390.32299799999998</v>
      </c>
      <c r="E10438">
        <v>112.697998</v>
      </c>
      <c r="F10438">
        <v>341.665009</v>
      </c>
      <c r="G10438">
        <v>156.61399800000001</v>
      </c>
      <c r="H10438">
        <v>273.43701199999998</v>
      </c>
      <c r="I10438">
        <v>122.75099899999999</v>
      </c>
    </row>
    <row r="10439" spans="1:9">
      <c r="A10439">
        <v>10437</v>
      </c>
      <c r="D10439">
        <v>390.32299799999998</v>
      </c>
      <c r="E10439">
        <v>112.697998</v>
      </c>
      <c r="F10439">
        <v>341.665009</v>
      </c>
      <c r="G10439">
        <v>156.61399800000001</v>
      </c>
    </row>
    <row r="10440" spans="1:9">
      <c r="A10440">
        <v>10438</v>
      </c>
      <c r="D10440">
        <v>390.32299799999998</v>
      </c>
      <c r="E10440">
        <v>112.697998</v>
      </c>
      <c r="F10440">
        <v>341.665009</v>
      </c>
      <c r="G10440">
        <v>156.61399800000001</v>
      </c>
    </row>
    <row r="10441" spans="1:9">
      <c r="A10441">
        <v>10439</v>
      </c>
      <c r="D10441">
        <v>390.32299799999998</v>
      </c>
      <c r="E10441">
        <v>112.697998</v>
      </c>
      <c r="F10441">
        <v>341.665009</v>
      </c>
      <c r="G10441">
        <v>156.61399800000001</v>
      </c>
    </row>
    <row r="10442" spans="1:9">
      <c r="A10442">
        <v>10440</v>
      </c>
      <c r="D10442">
        <v>390.32299799999998</v>
      </c>
      <c r="E10442">
        <v>112.697998</v>
      </c>
      <c r="F10442">
        <v>341.665009</v>
      </c>
      <c r="G10442">
        <v>156.61399800000001</v>
      </c>
    </row>
    <row r="10443" spans="1:9">
      <c r="A10443">
        <v>10441</v>
      </c>
      <c r="B10443">
        <v>469.12799100000001</v>
      </c>
      <c r="C10443">
        <v>133.86199999999999</v>
      </c>
      <c r="D10443">
        <v>390.32299799999998</v>
      </c>
      <c r="E10443">
        <v>112.697998</v>
      </c>
      <c r="F10443">
        <v>341.665009</v>
      </c>
      <c r="G10443">
        <v>156.61399800000001</v>
      </c>
    </row>
    <row r="10444" spans="1:9">
      <c r="A10444">
        <v>10442</v>
      </c>
      <c r="B10444">
        <v>469.12799100000001</v>
      </c>
      <c r="C10444">
        <v>133.86199999999999</v>
      </c>
      <c r="D10444">
        <v>390.32299799999998</v>
      </c>
      <c r="E10444">
        <v>112.697998</v>
      </c>
      <c r="F10444">
        <v>341.665009</v>
      </c>
      <c r="G10444">
        <v>156.61399800000001</v>
      </c>
    </row>
    <row r="10445" spans="1:9">
      <c r="A10445">
        <v>10443</v>
      </c>
      <c r="B10445">
        <v>469.12799100000001</v>
      </c>
      <c r="C10445">
        <v>133.86199999999999</v>
      </c>
      <c r="D10445">
        <v>390.32299799999998</v>
      </c>
      <c r="E10445">
        <v>112.697998</v>
      </c>
      <c r="F10445">
        <v>341.665009</v>
      </c>
      <c r="G10445">
        <v>156.61399800000001</v>
      </c>
    </row>
    <row r="10446" spans="1:9">
      <c r="A10446">
        <v>10444</v>
      </c>
      <c r="B10446">
        <v>469.12799100000001</v>
      </c>
      <c r="C10446">
        <v>133.86199999999999</v>
      </c>
      <c r="D10446">
        <v>390.32299799999998</v>
      </c>
      <c r="E10446">
        <v>112.697998</v>
      </c>
      <c r="F10446">
        <v>341.665009</v>
      </c>
      <c r="G10446">
        <v>156.61399800000001</v>
      </c>
      <c r="H10446">
        <v>389.26501500000001</v>
      </c>
      <c r="I10446">
        <v>126.45500199999999</v>
      </c>
    </row>
    <row r="10447" spans="1:9">
      <c r="A10447">
        <v>10445</v>
      </c>
      <c r="B10447">
        <v>469.12799100000001</v>
      </c>
      <c r="C10447">
        <v>133.86199999999999</v>
      </c>
      <c r="F10447">
        <v>341.665009</v>
      </c>
      <c r="G10447">
        <v>156.61399800000001</v>
      </c>
      <c r="H10447">
        <v>389.26501500000001</v>
      </c>
      <c r="I10447">
        <v>126.45500199999999</v>
      </c>
    </row>
    <row r="10448" spans="1:9">
      <c r="A10448">
        <v>10446</v>
      </c>
      <c r="B10448">
        <v>469.12799100000001</v>
      </c>
      <c r="C10448">
        <v>133.86199999999999</v>
      </c>
      <c r="F10448">
        <v>341.665009</v>
      </c>
      <c r="G10448">
        <v>156.61399800000001</v>
      </c>
      <c r="H10448">
        <v>389.26501500000001</v>
      </c>
      <c r="I10448">
        <v>126.45500199999999</v>
      </c>
    </row>
    <row r="10449" spans="1:9">
      <c r="A10449">
        <v>10447</v>
      </c>
      <c r="B10449">
        <v>469.12799100000001</v>
      </c>
      <c r="C10449">
        <v>133.86199999999999</v>
      </c>
      <c r="F10449">
        <v>341.665009</v>
      </c>
      <c r="G10449">
        <v>156.61399800000001</v>
      </c>
      <c r="H10449">
        <v>389.26501500000001</v>
      </c>
      <c r="I10449">
        <v>126.45500199999999</v>
      </c>
    </row>
    <row r="10450" spans="1:9">
      <c r="A10450">
        <v>10448</v>
      </c>
      <c r="B10450">
        <v>469.12799100000001</v>
      </c>
      <c r="C10450">
        <v>133.86199999999999</v>
      </c>
      <c r="F10450">
        <v>341.665009</v>
      </c>
      <c r="G10450">
        <v>156.61399800000001</v>
      </c>
      <c r="H10450">
        <v>389.26501500000001</v>
      </c>
      <c r="I10450">
        <v>126.45500199999999</v>
      </c>
    </row>
    <row r="10451" spans="1:9">
      <c r="A10451">
        <v>10449</v>
      </c>
      <c r="B10451">
        <v>469.12799100000001</v>
      </c>
      <c r="C10451">
        <v>133.86199999999999</v>
      </c>
      <c r="H10451">
        <v>389.26501500000001</v>
      </c>
      <c r="I10451">
        <v>126.45500199999999</v>
      </c>
    </row>
    <row r="10452" spans="1:9">
      <c r="A10452">
        <v>10450</v>
      </c>
      <c r="B10452">
        <v>469.12799100000001</v>
      </c>
      <c r="C10452">
        <v>133.86199999999999</v>
      </c>
      <c r="H10452">
        <v>389.26501500000001</v>
      </c>
      <c r="I10452">
        <v>126.45500199999999</v>
      </c>
    </row>
    <row r="10453" spans="1:9">
      <c r="A10453">
        <v>10451</v>
      </c>
      <c r="B10453">
        <v>469.12799100000001</v>
      </c>
      <c r="C10453">
        <v>133.86199999999999</v>
      </c>
      <c r="H10453">
        <v>389.26501500000001</v>
      </c>
      <c r="I10453">
        <v>126.45500199999999</v>
      </c>
    </row>
    <row r="10454" spans="1:9">
      <c r="A10454">
        <v>10452</v>
      </c>
      <c r="B10454">
        <v>469.12799100000001</v>
      </c>
      <c r="C10454">
        <v>133.86199999999999</v>
      </c>
      <c r="H10454">
        <v>389.26501500000001</v>
      </c>
      <c r="I10454">
        <v>126.45500199999999</v>
      </c>
    </row>
    <row r="10455" spans="1:9">
      <c r="A10455">
        <v>10453</v>
      </c>
      <c r="B10455">
        <v>469.12799100000001</v>
      </c>
      <c r="C10455">
        <v>133.86199999999999</v>
      </c>
      <c r="H10455">
        <v>389.26501500000001</v>
      </c>
      <c r="I10455">
        <v>126.45500199999999</v>
      </c>
    </row>
    <row r="10456" spans="1:9">
      <c r="A10456">
        <v>10454</v>
      </c>
      <c r="B10456">
        <v>469.12799100000001</v>
      </c>
      <c r="C10456">
        <v>133.86199999999999</v>
      </c>
      <c r="D10456">
        <v>537.35497999999995</v>
      </c>
      <c r="E10456">
        <v>116.402</v>
      </c>
      <c r="H10456">
        <v>389.26501500000001</v>
      </c>
      <c r="I10456">
        <v>126.45500199999999</v>
      </c>
    </row>
    <row r="10457" spans="1:9">
      <c r="A10457">
        <v>10455</v>
      </c>
      <c r="B10457">
        <v>469.12799100000001</v>
      </c>
      <c r="C10457">
        <v>133.86199999999999</v>
      </c>
      <c r="D10457">
        <v>537.35497999999995</v>
      </c>
      <c r="E10457">
        <v>116.402</v>
      </c>
      <c r="H10457">
        <v>389.26501500000001</v>
      </c>
      <c r="I10457">
        <v>126.45500199999999</v>
      </c>
    </row>
    <row r="10458" spans="1:9">
      <c r="A10458">
        <v>10456</v>
      </c>
      <c r="B10458">
        <v>469.12799100000001</v>
      </c>
      <c r="C10458">
        <v>133.86199999999999</v>
      </c>
      <c r="D10458">
        <v>537.35497999999995</v>
      </c>
      <c r="E10458">
        <v>116.402</v>
      </c>
      <c r="F10458">
        <v>470.71398900000003</v>
      </c>
      <c r="G10458">
        <v>156.08500699999999</v>
      </c>
      <c r="H10458">
        <v>389.26501500000001</v>
      </c>
      <c r="I10458">
        <v>126.45500199999999</v>
      </c>
    </row>
    <row r="10459" spans="1:9">
      <c r="A10459">
        <v>10457</v>
      </c>
      <c r="D10459">
        <v>537.35497999999995</v>
      </c>
      <c r="E10459">
        <v>116.402</v>
      </c>
      <c r="F10459">
        <v>470.71398900000003</v>
      </c>
      <c r="G10459">
        <v>155.55600000000001</v>
      </c>
      <c r="H10459">
        <v>389.26501500000001</v>
      </c>
      <c r="I10459">
        <v>126.45500199999999</v>
      </c>
    </row>
    <row r="10460" spans="1:9">
      <c r="A10460">
        <v>10458</v>
      </c>
      <c r="D10460">
        <v>537.35497999999995</v>
      </c>
      <c r="E10460">
        <v>116.402</v>
      </c>
      <c r="F10460">
        <v>470.71398900000003</v>
      </c>
      <c r="G10460">
        <v>155.55600000000001</v>
      </c>
      <c r="H10460">
        <v>389.26501500000001</v>
      </c>
      <c r="I10460">
        <v>126.45500199999999</v>
      </c>
    </row>
    <row r="10461" spans="1:9">
      <c r="A10461">
        <v>10459</v>
      </c>
      <c r="D10461">
        <v>537.35497999999995</v>
      </c>
      <c r="E10461">
        <v>116.402</v>
      </c>
      <c r="F10461">
        <v>470.71398900000003</v>
      </c>
      <c r="G10461">
        <v>155.55600000000001</v>
      </c>
      <c r="H10461">
        <v>389.26501500000001</v>
      </c>
      <c r="I10461">
        <v>126.45500199999999</v>
      </c>
    </row>
    <row r="10462" spans="1:9">
      <c r="A10462">
        <v>10460</v>
      </c>
      <c r="D10462">
        <v>537.35497999999995</v>
      </c>
      <c r="E10462">
        <v>116.402</v>
      </c>
      <c r="F10462">
        <v>470.71398900000003</v>
      </c>
      <c r="G10462">
        <v>155.55600000000001</v>
      </c>
    </row>
    <row r="10463" spans="1:9">
      <c r="A10463">
        <v>10461</v>
      </c>
      <c r="D10463">
        <v>537.35497999999995</v>
      </c>
      <c r="E10463">
        <v>116.402</v>
      </c>
      <c r="F10463">
        <v>470.71398900000003</v>
      </c>
      <c r="G10463">
        <v>155.55600000000001</v>
      </c>
    </row>
    <row r="10464" spans="1:9">
      <c r="A10464">
        <v>10462</v>
      </c>
      <c r="D10464">
        <v>537.35497999999995</v>
      </c>
      <c r="E10464">
        <v>116.402</v>
      </c>
      <c r="F10464">
        <v>470.71398900000003</v>
      </c>
      <c r="G10464">
        <v>155.55600000000001</v>
      </c>
    </row>
    <row r="10465" spans="1:9">
      <c r="A10465">
        <v>10463</v>
      </c>
      <c r="D10465">
        <v>537.35497999999995</v>
      </c>
      <c r="E10465">
        <v>116.402</v>
      </c>
      <c r="F10465">
        <v>470.71398900000003</v>
      </c>
      <c r="G10465">
        <v>155.55600000000001</v>
      </c>
    </row>
    <row r="10466" spans="1:9">
      <c r="A10466">
        <v>10464</v>
      </c>
      <c r="D10466">
        <v>537.35497999999995</v>
      </c>
      <c r="E10466">
        <v>116.402</v>
      </c>
      <c r="F10466">
        <v>470.71398900000003</v>
      </c>
      <c r="G10466">
        <v>155.55600000000001</v>
      </c>
    </row>
    <row r="10467" spans="1:9">
      <c r="A10467">
        <v>10465</v>
      </c>
      <c r="B10467">
        <v>624.09301800000003</v>
      </c>
      <c r="C10467">
        <v>132.804001</v>
      </c>
      <c r="D10467">
        <v>536.82598900000005</v>
      </c>
      <c r="E10467">
        <v>116.402</v>
      </c>
      <c r="F10467">
        <v>470.71398900000003</v>
      </c>
      <c r="G10467">
        <v>155.55600000000001</v>
      </c>
    </row>
    <row r="10468" spans="1:9">
      <c r="A10468">
        <v>10466</v>
      </c>
      <c r="B10468">
        <v>624.09301800000003</v>
      </c>
      <c r="C10468">
        <v>132.804001</v>
      </c>
      <c r="D10468">
        <v>536.82598900000005</v>
      </c>
      <c r="E10468">
        <v>116.402</v>
      </c>
      <c r="F10468">
        <v>470.71398900000003</v>
      </c>
      <c r="G10468">
        <v>155.55600000000001</v>
      </c>
    </row>
    <row r="10469" spans="1:9">
      <c r="A10469">
        <v>10467</v>
      </c>
      <c r="B10469">
        <v>624.09301800000003</v>
      </c>
      <c r="C10469">
        <v>132.804001</v>
      </c>
      <c r="D10469">
        <v>536.82598900000005</v>
      </c>
      <c r="E10469">
        <v>116.402</v>
      </c>
      <c r="F10469">
        <v>470.71398900000003</v>
      </c>
      <c r="G10469">
        <v>155.55600000000001</v>
      </c>
    </row>
    <row r="10470" spans="1:9">
      <c r="A10470">
        <v>10468</v>
      </c>
      <c r="B10470">
        <v>624.09301800000003</v>
      </c>
      <c r="C10470">
        <v>132.804001</v>
      </c>
      <c r="F10470">
        <v>470.71398900000003</v>
      </c>
      <c r="G10470">
        <v>155.55600000000001</v>
      </c>
    </row>
    <row r="10471" spans="1:9">
      <c r="A10471">
        <v>10469</v>
      </c>
      <c r="B10471">
        <v>624.09301800000003</v>
      </c>
      <c r="C10471">
        <v>132.804001</v>
      </c>
      <c r="F10471">
        <v>470.71398900000003</v>
      </c>
      <c r="G10471">
        <v>155.55600000000001</v>
      </c>
      <c r="H10471">
        <v>542.64398200000005</v>
      </c>
      <c r="I10471">
        <v>125.397003</v>
      </c>
    </row>
    <row r="10472" spans="1:9">
      <c r="A10472">
        <v>10470</v>
      </c>
      <c r="B10472">
        <v>624.09301800000003</v>
      </c>
      <c r="C10472">
        <v>132.804001</v>
      </c>
      <c r="F10472">
        <v>470.71398900000003</v>
      </c>
      <c r="G10472">
        <v>155.55600000000001</v>
      </c>
      <c r="H10472">
        <v>542.64398200000005</v>
      </c>
      <c r="I10472">
        <v>125.397003</v>
      </c>
    </row>
    <row r="10473" spans="1:9">
      <c r="A10473">
        <v>10471</v>
      </c>
      <c r="B10473">
        <v>624.09301800000003</v>
      </c>
      <c r="C10473">
        <v>132.804001</v>
      </c>
      <c r="F10473">
        <v>470.71398900000003</v>
      </c>
      <c r="G10473">
        <v>155.55600000000001</v>
      </c>
      <c r="H10473">
        <v>542.64398200000005</v>
      </c>
      <c r="I10473">
        <v>125.397003</v>
      </c>
    </row>
    <row r="10474" spans="1:9">
      <c r="A10474">
        <v>10472</v>
      </c>
      <c r="B10474">
        <v>624.09301800000003</v>
      </c>
      <c r="C10474">
        <v>132.804001</v>
      </c>
      <c r="F10474">
        <v>470.71398900000003</v>
      </c>
      <c r="G10474">
        <v>155.55600000000001</v>
      </c>
      <c r="H10474">
        <v>542.64398200000005</v>
      </c>
      <c r="I10474">
        <v>125.397003</v>
      </c>
    </row>
    <row r="10475" spans="1:9">
      <c r="A10475">
        <v>10473</v>
      </c>
      <c r="B10475">
        <v>624.09301800000003</v>
      </c>
      <c r="C10475">
        <v>132.804001</v>
      </c>
      <c r="F10475">
        <v>470.71398900000003</v>
      </c>
      <c r="G10475">
        <v>155.55600000000001</v>
      </c>
      <c r="H10475">
        <v>542.64398200000005</v>
      </c>
      <c r="I10475">
        <v>125.397003</v>
      </c>
    </row>
    <row r="10476" spans="1:9">
      <c r="A10476">
        <v>10474</v>
      </c>
      <c r="B10476">
        <v>624.09301800000003</v>
      </c>
      <c r="C10476">
        <v>132.804001</v>
      </c>
      <c r="H10476">
        <v>542.64398200000005</v>
      </c>
      <c r="I10476">
        <v>125.397003</v>
      </c>
    </row>
    <row r="10477" spans="1:9">
      <c r="A10477">
        <v>10475</v>
      </c>
      <c r="B10477">
        <v>624.09301800000003</v>
      </c>
      <c r="C10477">
        <v>132.804001</v>
      </c>
      <c r="H10477">
        <v>542.64398200000005</v>
      </c>
      <c r="I10477">
        <v>125.397003</v>
      </c>
    </row>
    <row r="10478" spans="1:9">
      <c r="A10478">
        <v>10476</v>
      </c>
      <c r="B10478">
        <v>624.09301800000003</v>
      </c>
      <c r="C10478">
        <v>132.804001</v>
      </c>
      <c r="H10478">
        <v>542.64398200000005</v>
      </c>
      <c r="I10478">
        <v>125.397003</v>
      </c>
    </row>
    <row r="10479" spans="1:9">
      <c r="A10479">
        <v>10477</v>
      </c>
      <c r="B10479">
        <v>624.09301800000003</v>
      </c>
      <c r="C10479">
        <v>132.804001</v>
      </c>
      <c r="H10479">
        <v>542.64398200000005</v>
      </c>
      <c r="I10479">
        <v>125.397003</v>
      </c>
    </row>
    <row r="10480" spans="1:9">
      <c r="A10480">
        <v>10478</v>
      </c>
      <c r="B10480">
        <v>624.09301800000003</v>
      </c>
      <c r="C10480">
        <v>132.804001</v>
      </c>
      <c r="H10480">
        <v>542.64398200000005</v>
      </c>
      <c r="I10480">
        <v>124.86799600000001</v>
      </c>
    </row>
    <row r="10481" spans="1:11">
      <c r="A10481">
        <v>10479</v>
      </c>
      <c r="B10481">
        <v>624.09301800000003</v>
      </c>
      <c r="C10481">
        <v>132.804001</v>
      </c>
      <c r="H10481">
        <v>542.64398200000005</v>
      </c>
      <c r="I10481">
        <v>124.86799600000001</v>
      </c>
    </row>
    <row r="10482" spans="1:11">
      <c r="A10482">
        <v>10480</v>
      </c>
      <c r="B10482">
        <v>624.09301800000003</v>
      </c>
      <c r="C10482">
        <v>132.804001</v>
      </c>
      <c r="H10482">
        <v>542.64398200000005</v>
      </c>
      <c r="I10482">
        <v>124.86799600000001</v>
      </c>
    </row>
    <row r="10483" spans="1:11">
      <c r="A10483">
        <v>10481</v>
      </c>
      <c r="B10483">
        <v>624.09301800000003</v>
      </c>
      <c r="C10483">
        <v>132.804001</v>
      </c>
      <c r="H10483">
        <v>542.64398200000005</v>
      </c>
      <c r="I10483">
        <v>124.86799600000001</v>
      </c>
    </row>
    <row r="10484" spans="1:11">
      <c r="A10484">
        <v>10482</v>
      </c>
      <c r="B10484">
        <v>624.09301800000003</v>
      </c>
      <c r="C10484">
        <v>132.804001</v>
      </c>
      <c r="H10484">
        <v>542.64398200000005</v>
      </c>
      <c r="I10484">
        <v>124.86799600000001</v>
      </c>
    </row>
    <row r="10485" spans="1:11">
      <c r="A10485">
        <v>10483</v>
      </c>
      <c r="B10485">
        <v>624.09301800000003</v>
      </c>
      <c r="C10485">
        <v>132.804001</v>
      </c>
      <c r="H10485">
        <v>542.64398200000005</v>
      </c>
      <c r="I10485">
        <v>124.86799600000001</v>
      </c>
    </row>
    <row r="10486" spans="1:11">
      <c r="A10486">
        <v>10484</v>
      </c>
      <c r="H10486">
        <v>542.64398200000005</v>
      </c>
      <c r="I10486">
        <v>124.86799600000001</v>
      </c>
    </row>
    <row r="10487" spans="1:11">
      <c r="A10487">
        <v>10485</v>
      </c>
      <c r="H10487">
        <v>542.64398200000005</v>
      </c>
      <c r="I10487">
        <v>124.86799600000001</v>
      </c>
    </row>
    <row r="10488" spans="1:11">
      <c r="A10488">
        <v>10486</v>
      </c>
      <c r="J10488">
        <v>572.262024</v>
      </c>
      <c r="K10488">
        <v>267.72500600000001</v>
      </c>
    </row>
    <row r="10489" spans="1:11">
      <c r="A10489">
        <v>10487</v>
      </c>
    </row>
    <row r="10490" spans="1:11">
      <c r="A10490">
        <v>10488</v>
      </c>
    </row>
    <row r="10491" spans="1:11">
      <c r="A10491">
        <v>10489</v>
      </c>
    </row>
    <row r="10492" spans="1:11">
      <c r="A10492">
        <v>10490</v>
      </c>
    </row>
    <row r="10493" spans="1:11">
      <c r="A10493">
        <v>10491</v>
      </c>
    </row>
    <row r="10494" spans="1:11">
      <c r="A10494">
        <v>10492</v>
      </c>
    </row>
    <row r="10495" spans="1:11">
      <c r="A10495">
        <v>10493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DV549"/>
  <sheetViews>
    <sheetView workbookViewId="0">
      <selection activeCell="DO16" sqref="DO16"/>
    </sheetView>
  </sheetViews>
  <sheetFormatPr defaultRowHeight="15"/>
  <cols>
    <col min="1" max="1" width="6" bestFit="1" customWidth="1"/>
    <col min="2" max="2" width="2.85546875" customWidth="1"/>
    <col min="3" max="3" width="2.7109375" customWidth="1"/>
    <col min="4" max="5" width="2.85546875" customWidth="1"/>
    <col min="6" max="6" width="11.5703125" bestFit="1" customWidth="1"/>
    <col min="7" max="7" width="27.140625" bestFit="1" customWidth="1"/>
    <col min="8" max="8" width="15.28515625" bestFit="1" customWidth="1"/>
    <col min="9" max="9" width="20.85546875" bestFit="1" customWidth="1"/>
    <col min="10" max="10" width="6.85546875" style="22" customWidth="1"/>
    <col min="11" max="11" width="24.85546875" bestFit="1" customWidth="1"/>
    <col min="12" max="12" width="12" bestFit="1" customWidth="1"/>
    <col min="14" max="14" width="18.5703125" bestFit="1" customWidth="1"/>
    <col min="15" max="15" width="8.28515625" bestFit="1" customWidth="1"/>
    <col min="16" max="16" width="9.42578125" customWidth="1"/>
    <col min="18" max="18" width="18" bestFit="1" customWidth="1"/>
    <col min="19" max="20" width="12" bestFit="1" customWidth="1"/>
    <col min="22" max="22" width="8.85546875" bestFit="1" customWidth="1"/>
    <col min="23" max="23" width="5.42578125" bestFit="1" customWidth="1"/>
    <col min="24" max="25" width="12" bestFit="1" customWidth="1"/>
    <col min="26" max="26" width="5.140625" bestFit="1" customWidth="1"/>
    <col min="27" max="28" width="12" bestFit="1" customWidth="1"/>
    <col min="29" max="29" width="5.42578125" bestFit="1" customWidth="1"/>
    <col min="30" max="31" width="12" bestFit="1" customWidth="1"/>
    <col min="32" max="32" width="5.28515625" bestFit="1" customWidth="1"/>
    <col min="33" max="34" width="12" bestFit="1" customWidth="1"/>
    <col min="36" max="36" width="12.5703125" bestFit="1" customWidth="1"/>
    <col min="37" max="37" width="9.5703125" bestFit="1" customWidth="1"/>
    <col min="38" max="39" width="12" bestFit="1" customWidth="1"/>
    <col min="40" max="40" width="9.28515625" bestFit="1" customWidth="1"/>
    <col min="41" max="42" width="12" bestFit="1" customWidth="1"/>
    <col min="43" max="43" width="9.5703125" bestFit="1" customWidth="1"/>
    <col min="44" max="45" width="12" bestFit="1" customWidth="1"/>
    <col min="46" max="46" width="9.42578125" bestFit="1" customWidth="1"/>
    <col min="47" max="48" width="12" bestFit="1" customWidth="1"/>
    <col min="50" max="50" width="24.140625" bestFit="1" customWidth="1"/>
    <col min="51" max="52" width="12" bestFit="1" customWidth="1"/>
    <col min="53" max="53" width="23.85546875" bestFit="1" customWidth="1"/>
    <col min="54" max="55" width="12" bestFit="1" customWidth="1"/>
    <col min="56" max="56" width="24.28515625" bestFit="1" customWidth="1"/>
    <col min="57" max="58" width="12" bestFit="1" customWidth="1"/>
    <col min="59" max="59" width="24" bestFit="1" customWidth="1"/>
    <col min="60" max="61" width="12" bestFit="1" customWidth="1"/>
    <col min="63" max="63" width="19.42578125" bestFit="1" customWidth="1"/>
    <col min="64" max="64" width="13.5703125" customWidth="1"/>
    <col min="65" max="65" width="15.140625" customWidth="1"/>
    <col min="67" max="67" width="17.42578125" bestFit="1" customWidth="1"/>
    <col min="68" max="69" width="12" bestFit="1" customWidth="1"/>
    <col min="71" max="71" width="12.28515625" bestFit="1" customWidth="1"/>
    <col min="72" max="72" width="7.42578125" bestFit="1" customWidth="1"/>
    <col min="73" max="74" width="12" bestFit="1" customWidth="1"/>
    <col min="76" max="76" width="14.7109375" bestFit="1" customWidth="1"/>
    <col min="77" max="77" width="11" bestFit="1" customWidth="1"/>
    <col min="78" max="78" width="12" bestFit="1" customWidth="1"/>
    <col min="79" max="79" width="14.42578125" bestFit="1" customWidth="1"/>
    <col min="80" max="81" width="12" bestFit="1" customWidth="1"/>
    <col min="82" max="82" width="14.7109375" bestFit="1" customWidth="1"/>
    <col min="83" max="84" width="12" bestFit="1" customWidth="1"/>
    <col min="85" max="85" width="14.5703125" bestFit="1" customWidth="1"/>
    <col min="86" max="87" width="12" bestFit="1" customWidth="1"/>
    <col min="89" max="89" width="15.28515625" bestFit="1" customWidth="1"/>
    <col min="90" max="91" width="12" bestFit="1" customWidth="1"/>
    <col min="92" max="92" width="15" bestFit="1" customWidth="1"/>
    <col min="93" max="94" width="12" bestFit="1" customWidth="1"/>
    <col min="95" max="95" width="15.28515625" bestFit="1" customWidth="1"/>
    <col min="96" max="97" width="12" bestFit="1" customWidth="1"/>
    <col min="98" max="98" width="15.140625" bestFit="1" customWidth="1"/>
    <col min="99" max="100" width="12" bestFit="1" customWidth="1"/>
    <col min="102" max="102" width="15.42578125" bestFit="1" customWidth="1"/>
    <col min="103" max="104" width="12" bestFit="1" customWidth="1"/>
    <col min="105" max="105" width="15.140625" bestFit="1" customWidth="1"/>
    <col min="106" max="107" width="12" bestFit="1" customWidth="1"/>
    <col min="108" max="108" width="15.42578125" bestFit="1" customWidth="1"/>
    <col min="109" max="110" width="12" bestFit="1" customWidth="1"/>
    <col min="111" max="111" width="15.28515625" bestFit="1" customWidth="1"/>
    <col min="112" max="113" width="12" bestFit="1" customWidth="1"/>
    <col min="115" max="115" width="16" bestFit="1" customWidth="1"/>
    <col min="116" max="117" width="12" bestFit="1" customWidth="1"/>
    <col min="118" max="118" width="15.7109375" bestFit="1" customWidth="1"/>
    <col min="119" max="120" width="12" bestFit="1" customWidth="1"/>
    <col min="121" max="121" width="16" bestFit="1" customWidth="1"/>
    <col min="122" max="123" width="12" bestFit="1" customWidth="1"/>
    <col min="124" max="124" width="15.85546875" bestFit="1" customWidth="1"/>
    <col min="125" max="126" width="12" bestFit="1" customWidth="1"/>
  </cols>
  <sheetData>
    <row r="1" spans="1:126" s="15" customFormat="1">
      <c r="G1" s="24" t="s">
        <v>309</v>
      </c>
      <c r="H1" s="21" t="s">
        <v>310</v>
      </c>
      <c r="I1" s="17" t="s">
        <v>296</v>
      </c>
      <c r="J1" s="27" t="s">
        <v>326</v>
      </c>
      <c r="K1" s="27"/>
      <c r="L1" s="27"/>
      <c r="N1" s="30" t="s">
        <v>328</v>
      </c>
      <c r="O1" s="30"/>
      <c r="P1" s="30"/>
      <c r="R1" s="35" t="s">
        <v>330</v>
      </c>
      <c r="S1" s="35"/>
      <c r="T1" s="35"/>
      <c r="V1" s="37" t="s">
        <v>214</v>
      </c>
      <c r="W1" s="37" t="s">
        <v>94</v>
      </c>
      <c r="X1" s="37"/>
      <c r="Y1" s="36"/>
      <c r="Z1" s="37" t="s">
        <v>95</v>
      </c>
      <c r="AA1" s="37"/>
      <c r="AB1" s="36"/>
      <c r="AC1" s="37" t="s">
        <v>96</v>
      </c>
      <c r="AD1" s="37"/>
      <c r="AE1" s="36"/>
      <c r="AF1" s="37" t="s">
        <v>97</v>
      </c>
      <c r="AG1" s="37"/>
      <c r="AH1" s="36"/>
      <c r="AJ1" s="40" t="s">
        <v>278</v>
      </c>
      <c r="AK1" s="40" t="s">
        <v>94</v>
      </c>
      <c r="AL1" s="39"/>
      <c r="AM1" s="39"/>
      <c r="AN1" s="40" t="s">
        <v>95</v>
      </c>
      <c r="AO1" s="39"/>
      <c r="AP1" s="41"/>
      <c r="AQ1" s="40" t="s">
        <v>96</v>
      </c>
      <c r="AR1" s="39"/>
      <c r="AS1" s="41"/>
      <c r="AT1" s="40" t="s">
        <v>97</v>
      </c>
      <c r="AU1" s="39"/>
      <c r="AV1" s="39"/>
      <c r="AX1" s="45" t="s">
        <v>334</v>
      </c>
      <c r="AY1" s="45" t="s">
        <v>335</v>
      </c>
      <c r="AZ1" s="45" t="s">
        <v>336</v>
      </c>
      <c r="BA1" s="45" t="s">
        <v>337</v>
      </c>
      <c r="BK1" s="47" t="s">
        <v>276</v>
      </c>
      <c r="BL1" s="47" t="s">
        <v>339</v>
      </c>
      <c r="BM1" s="47" t="s">
        <v>340</v>
      </c>
      <c r="BO1" s="51" t="s">
        <v>343</v>
      </c>
      <c r="BP1" s="51"/>
      <c r="BS1" s="52" t="s">
        <v>344</v>
      </c>
      <c r="BT1" s="52"/>
      <c r="BU1" s="52"/>
      <c r="BV1" s="52"/>
      <c r="BX1" s="54" t="s">
        <v>345</v>
      </c>
      <c r="BY1" s="54"/>
      <c r="BZ1" s="54" t="s">
        <v>346</v>
      </c>
      <c r="CA1" s="54" t="s">
        <v>347</v>
      </c>
      <c r="CB1" s="54"/>
      <c r="CK1" s="55" t="s">
        <v>348</v>
      </c>
      <c r="CL1" s="55"/>
      <c r="CM1" s="55" t="s">
        <v>349</v>
      </c>
      <c r="CN1" s="55" t="s">
        <v>347</v>
      </c>
      <c r="CO1" s="55"/>
      <c r="CX1" s="56" t="s">
        <v>350</v>
      </c>
      <c r="CY1" s="56"/>
      <c r="CZ1" s="56" t="s">
        <v>346</v>
      </c>
      <c r="DA1" s="56" t="s">
        <v>351</v>
      </c>
      <c r="DB1" s="56"/>
      <c r="DK1" s="58" t="s">
        <v>352</v>
      </c>
      <c r="DL1" s="58"/>
      <c r="DM1" s="58" t="s">
        <v>349</v>
      </c>
      <c r="DN1" s="58" t="s">
        <v>351</v>
      </c>
      <c r="DO1" s="58"/>
    </row>
    <row r="2" spans="1:126">
      <c r="A2">
        <v>60</v>
      </c>
      <c r="B2" s="15" t="s">
        <v>209</v>
      </c>
      <c r="C2" s="15" t="s">
        <v>210</v>
      </c>
      <c r="D2" s="15" t="s">
        <v>211</v>
      </c>
      <c r="E2" s="15" t="s">
        <v>212</v>
      </c>
      <c r="F2" t="s">
        <v>10</v>
      </c>
      <c r="G2" s="24" t="s">
        <v>311</v>
      </c>
      <c r="H2" s="21" t="s">
        <v>312</v>
      </c>
      <c r="I2" s="17" t="s">
        <v>206</v>
      </c>
      <c r="J2" s="27" t="s">
        <v>327</v>
      </c>
      <c r="K2" s="29" t="s">
        <v>265</v>
      </c>
      <c r="L2" s="28">
        <v>100</v>
      </c>
      <c r="N2" s="30" t="s">
        <v>234</v>
      </c>
      <c r="O2" s="30" t="s">
        <v>235</v>
      </c>
      <c r="P2" s="30" t="s">
        <v>236</v>
      </c>
      <c r="S2" s="33" t="s">
        <v>27</v>
      </c>
      <c r="T2" s="33" t="s">
        <v>28</v>
      </c>
      <c r="W2" s="37" t="s">
        <v>209</v>
      </c>
      <c r="X2" s="37" t="s">
        <v>27</v>
      </c>
      <c r="Y2" s="37" t="s">
        <v>28</v>
      </c>
      <c r="Z2" s="37" t="s">
        <v>210</v>
      </c>
      <c r="AA2" s="37" t="s">
        <v>27</v>
      </c>
      <c r="AB2" s="37" t="s">
        <v>28</v>
      </c>
      <c r="AC2" s="37" t="s">
        <v>211</v>
      </c>
      <c r="AD2" s="37" t="s">
        <v>27</v>
      </c>
      <c r="AE2" s="37" t="s">
        <v>28</v>
      </c>
      <c r="AF2" s="37" t="s">
        <v>212</v>
      </c>
      <c r="AG2" s="37" t="s">
        <v>27</v>
      </c>
      <c r="AH2" s="37" t="s">
        <v>28</v>
      </c>
      <c r="AJ2" s="39"/>
      <c r="AK2" s="40" t="s">
        <v>209</v>
      </c>
      <c r="AL2" s="40" t="s">
        <v>27</v>
      </c>
      <c r="AM2" s="40" t="s">
        <v>28</v>
      </c>
      <c r="AN2" s="40" t="s">
        <v>210</v>
      </c>
      <c r="AO2" s="40" t="s">
        <v>27</v>
      </c>
      <c r="AP2" s="40" t="s">
        <v>28</v>
      </c>
      <c r="AQ2" s="40" t="s">
        <v>211</v>
      </c>
      <c r="AR2" s="40" t="s">
        <v>27</v>
      </c>
      <c r="AS2" s="40" t="s">
        <v>28</v>
      </c>
      <c r="AT2" s="40" t="s">
        <v>212</v>
      </c>
      <c r="AU2" s="40" t="s">
        <v>27</v>
      </c>
      <c r="AV2" s="40" t="s">
        <v>28</v>
      </c>
      <c r="AX2" s="45" t="s">
        <v>94</v>
      </c>
      <c r="AY2" s="45" t="s">
        <v>27</v>
      </c>
      <c r="AZ2" s="45" t="s">
        <v>28</v>
      </c>
      <c r="BA2" s="45" t="s">
        <v>95</v>
      </c>
      <c r="BB2" s="45" t="s">
        <v>27</v>
      </c>
      <c r="BC2" s="45" t="s">
        <v>28</v>
      </c>
      <c r="BD2" s="45" t="s">
        <v>96</v>
      </c>
      <c r="BE2" s="45" t="s">
        <v>27</v>
      </c>
      <c r="BF2" s="45" t="s">
        <v>28</v>
      </c>
      <c r="BG2" s="45" t="s">
        <v>97</v>
      </c>
      <c r="BH2" s="45" t="s">
        <v>27</v>
      </c>
      <c r="BI2" s="45" t="s">
        <v>28</v>
      </c>
      <c r="BK2" s="47" t="s">
        <v>276</v>
      </c>
      <c r="BL2" s="47" t="s">
        <v>27</v>
      </c>
      <c r="BM2" s="47" t="s">
        <v>28</v>
      </c>
      <c r="BO2" s="51" t="s">
        <v>26</v>
      </c>
      <c r="BP2" s="51" t="s">
        <v>27</v>
      </c>
      <c r="BQ2" s="51" t="s">
        <v>28</v>
      </c>
      <c r="BT2" s="53" t="s">
        <v>206</v>
      </c>
      <c r="BU2" s="53" t="s">
        <v>207</v>
      </c>
      <c r="BV2" s="53" t="s">
        <v>208</v>
      </c>
      <c r="BX2" s="54" t="s">
        <v>158</v>
      </c>
      <c r="BY2" s="54" t="s">
        <v>27</v>
      </c>
      <c r="BZ2" s="54" t="s">
        <v>28</v>
      </c>
      <c r="CA2" s="54" t="s">
        <v>159</v>
      </c>
      <c r="CB2" s="54" t="s">
        <v>27</v>
      </c>
      <c r="CC2" s="54" t="s">
        <v>28</v>
      </c>
      <c r="CD2" s="54" t="s">
        <v>160</v>
      </c>
      <c r="CE2" s="54" t="s">
        <v>27</v>
      </c>
      <c r="CF2" s="54" t="s">
        <v>28</v>
      </c>
      <c r="CG2" s="54" t="s">
        <v>161</v>
      </c>
      <c r="CH2" s="54" t="s">
        <v>27</v>
      </c>
      <c r="CI2" s="54" t="s">
        <v>28</v>
      </c>
      <c r="CK2" s="55" t="s">
        <v>162</v>
      </c>
      <c r="CL2" s="55" t="s">
        <v>27</v>
      </c>
      <c r="CM2" s="55" t="s">
        <v>28</v>
      </c>
      <c r="CN2" s="55" t="s">
        <v>163</v>
      </c>
      <c r="CO2" s="55" t="s">
        <v>27</v>
      </c>
      <c r="CP2" s="55" t="s">
        <v>28</v>
      </c>
      <c r="CQ2" s="55" t="s">
        <v>164</v>
      </c>
      <c r="CR2" s="55" t="s">
        <v>27</v>
      </c>
      <c r="CS2" s="55" t="s">
        <v>28</v>
      </c>
      <c r="CT2" s="55" t="s">
        <v>165</v>
      </c>
      <c r="CU2" s="55" t="s">
        <v>27</v>
      </c>
      <c r="CV2" s="55" t="s">
        <v>28</v>
      </c>
      <c r="CX2" s="56" t="s">
        <v>166</v>
      </c>
      <c r="CY2" s="56" t="s">
        <v>27</v>
      </c>
      <c r="CZ2" s="56" t="s">
        <v>28</v>
      </c>
      <c r="DA2" s="56" t="s">
        <v>167</v>
      </c>
      <c r="DB2" s="56" t="s">
        <v>27</v>
      </c>
      <c r="DC2" s="56" t="s">
        <v>28</v>
      </c>
      <c r="DD2" s="56" t="s">
        <v>168</v>
      </c>
      <c r="DE2" s="56" t="s">
        <v>27</v>
      </c>
      <c r="DF2" s="56" t="s">
        <v>28</v>
      </c>
      <c r="DG2" s="56" t="s">
        <v>169</v>
      </c>
      <c r="DH2" s="56" t="s">
        <v>27</v>
      </c>
      <c r="DI2" s="56" t="s">
        <v>28</v>
      </c>
      <c r="DK2" s="56" t="s">
        <v>182</v>
      </c>
      <c r="DL2" s="56" t="s">
        <v>27</v>
      </c>
      <c r="DM2" s="56" t="s">
        <v>28</v>
      </c>
      <c r="DN2" s="56" t="s">
        <v>183</v>
      </c>
      <c r="DO2" s="56" t="s">
        <v>27</v>
      </c>
      <c r="DP2" s="56" t="s">
        <v>28</v>
      </c>
      <c r="DQ2" s="56" t="s">
        <v>184</v>
      </c>
      <c r="DR2" s="56" t="s">
        <v>27</v>
      </c>
      <c r="DS2" s="56" t="s">
        <v>28</v>
      </c>
      <c r="DT2" s="56" t="s">
        <v>185</v>
      </c>
      <c r="DU2" s="56" t="s">
        <v>27</v>
      </c>
      <c r="DV2" s="56" t="s">
        <v>28</v>
      </c>
    </row>
    <row r="3" spans="1:126">
      <c r="A3">
        <v>1</v>
      </c>
      <c r="G3" s="25" t="s">
        <v>313</v>
      </c>
      <c r="H3" s="26" t="s">
        <v>314</v>
      </c>
      <c r="I3" s="26" t="s">
        <v>315</v>
      </c>
      <c r="J3" s="27" t="s">
        <v>327</v>
      </c>
      <c r="K3" s="29" t="s">
        <v>266</v>
      </c>
      <c r="L3" s="28">
        <v>85.106382978723403</v>
      </c>
      <c r="N3" s="31" t="s">
        <v>241</v>
      </c>
      <c r="O3">
        <v>67</v>
      </c>
      <c r="R3" s="34" t="s">
        <v>230</v>
      </c>
      <c r="S3">
        <v>0.2432835820895522</v>
      </c>
      <c r="T3">
        <v>5.3893811721350535E-2</v>
      </c>
      <c r="W3" s="38" t="s">
        <v>215</v>
      </c>
      <c r="X3">
        <f>AVERAGE(Coordination!AS:AS)</f>
        <v>0.53442520821037443</v>
      </c>
      <c r="Y3">
        <f>STDEV(Coordination!AS:AS)</f>
        <v>8.0085796853105989E-2</v>
      </c>
      <c r="Z3" s="38" t="s">
        <v>218</v>
      </c>
      <c r="AA3">
        <f>AVERAGE(Coordination!AV:AV)</f>
        <v>0.4607014434619513</v>
      </c>
      <c r="AB3">
        <f>STDEV(Coordination!AV:AV)</f>
        <v>5.5964826606706153E-2</v>
      </c>
      <c r="AC3" s="38" t="s">
        <v>221</v>
      </c>
      <c r="AD3">
        <f>AVERAGE(Coordination!AY:AY)</f>
        <v>0.32558330833113353</v>
      </c>
      <c r="AE3">
        <f>STDEV(Coordination!AY:AY)</f>
        <v>7.6162636451958643E-2</v>
      </c>
      <c r="AF3" s="38" t="s">
        <v>224</v>
      </c>
      <c r="AG3">
        <f>AVERAGE(Coordination!BB:BB)</f>
        <v>0.83464301649353467</v>
      </c>
      <c r="AH3">
        <f>STDEV(Coordination!BB:BB)</f>
        <v>4.6680511527334559E-2</v>
      </c>
      <c r="AK3" s="42" t="s">
        <v>279</v>
      </c>
      <c r="AL3">
        <f>AVERAGE(Coordination!BP:BP)</f>
        <v>0.42660361803584312</v>
      </c>
      <c r="AM3">
        <f>STDEV(Coordination!BP:BP)</f>
        <v>4.314672376984216E-2</v>
      </c>
      <c r="AN3" s="42" t="s">
        <v>282</v>
      </c>
      <c r="AO3">
        <f>AVERAGE(Coordination!BS:BS)</f>
        <v>0.445722154962926</v>
      </c>
      <c r="AP3">
        <f>STDEV(Coordination!BS:BS)</f>
        <v>4.0458703721588461E-2</v>
      </c>
      <c r="AQ3" s="42" t="s">
        <v>285</v>
      </c>
      <c r="AR3">
        <f>AVERAGE(Coordination!BV:BV)</f>
        <v>0.32558330833113353</v>
      </c>
      <c r="AS3">
        <f>STDEV(Coordination!BV:BV)</f>
        <v>7.6162636451958643E-2</v>
      </c>
      <c r="AT3" s="42" t="s">
        <v>288</v>
      </c>
      <c r="AU3">
        <f>AVERAGE(Coordination!BY:BY)</f>
        <v>0.16535698350646524</v>
      </c>
      <c r="AV3">
        <f>STDEV(Coordination!BY:BY)</f>
        <v>4.6680511527332526E-2</v>
      </c>
      <c r="AX3" s="14" t="s">
        <v>98</v>
      </c>
      <c r="AY3">
        <f>AVERAGE(Cycle!$CL:$CL)</f>
        <v>12.772727272727273</v>
      </c>
      <c r="AZ3">
        <f>STDEV(Cycle!$CL:$CL)</f>
        <v>2.5807311289968133</v>
      </c>
      <c r="BA3" s="14" t="s">
        <v>99</v>
      </c>
      <c r="BB3">
        <f>AVERAGE(Cycle!$CP:$CP)</f>
        <v>11.32</v>
      </c>
      <c r="BC3">
        <f>STDEV(Cycle!$CP:$CP)</f>
        <v>2.7796882319185849</v>
      </c>
      <c r="BD3" s="14" t="s">
        <v>100</v>
      </c>
      <c r="BE3">
        <f>AVERAGE(Cycle!$CT:$CT)</f>
        <v>12.578947368421053</v>
      </c>
      <c r="BF3">
        <f>STDEV(Cycle!$CT:$CT)</f>
        <v>2.8735535390036606</v>
      </c>
      <c r="BG3" s="14" t="s">
        <v>101</v>
      </c>
      <c r="BH3">
        <f>AVERAGE(Cycle!$CX:$CX)</f>
        <v>12.210526315789474</v>
      </c>
      <c r="BI3">
        <f>STDEV(Cycle!$CX:$CX)</f>
        <v>2.5944159558649771</v>
      </c>
      <c r="BK3" s="14" t="s">
        <v>277</v>
      </c>
      <c r="BL3">
        <f>AVERAGE(Cycle!AO:AR)</f>
        <v>494.7860804272442</v>
      </c>
      <c r="BM3">
        <f>STDEV(Cycle!AO:AR)</f>
        <v>110.9709016030603</v>
      </c>
      <c r="BO3" s="14" t="s">
        <v>29</v>
      </c>
      <c r="BP3">
        <f>AVERAGE(Cycle!BF:BF)</f>
        <v>20.979051349999999</v>
      </c>
      <c r="BQ3">
        <f>STDEV(Cycle!BF:BF)</f>
        <v>5.8347931806745272</v>
      </c>
      <c r="BS3" s="53" t="s">
        <v>200</v>
      </c>
      <c r="BT3" s="50">
        <v>0</v>
      </c>
      <c r="BU3" s="50">
        <v>0</v>
      </c>
      <c r="BV3" s="50">
        <v>0</v>
      </c>
      <c r="BX3" s="14" t="s">
        <v>134</v>
      </c>
      <c r="BY3">
        <f>AVERAGE(Cycle!DC:DC)</f>
        <v>0</v>
      </c>
      <c r="BZ3">
        <f>STDEV(Cycle!DC:DC)</f>
        <v>0</v>
      </c>
      <c r="CA3" s="14" t="s">
        <v>137</v>
      </c>
      <c r="CB3">
        <f>AVERAGE(Cycle!DF:DF)</f>
        <v>0</v>
      </c>
      <c r="CC3">
        <f>STDEV(Cycle!DF:DF)</f>
        <v>0</v>
      </c>
      <c r="CD3" s="14" t="s">
        <v>140</v>
      </c>
      <c r="CE3">
        <f>AVERAGE(Cycle!DI:DI)</f>
        <v>11.383928571428571</v>
      </c>
      <c r="CF3">
        <f>STDEV(Cycle!DI:DI)</f>
        <v>15.742331574495582</v>
      </c>
      <c r="CG3" s="14" t="s">
        <v>143</v>
      </c>
      <c r="CH3">
        <f>AVERAGE(Cycle!DL:DL)</f>
        <v>58.354700854700852</v>
      </c>
      <c r="CI3">
        <f>STDEV(Cycle!DL:DL)</f>
        <v>10.224097001323743</v>
      </c>
      <c r="CK3" s="14" t="s">
        <v>146</v>
      </c>
      <c r="CL3">
        <f>AVERAGE(Cycle!DP:DP)</f>
        <v>28.00103239397497</v>
      </c>
      <c r="CM3">
        <f>STDEV(Cycle!DP:DP)</f>
        <v>15.712847579365711</v>
      </c>
      <c r="CN3" s="14" t="s">
        <v>149</v>
      </c>
      <c r="CO3">
        <f>AVERAGE(Cycle!DS:DS)</f>
        <v>26.314085914085908</v>
      </c>
      <c r="CP3">
        <f>STDEV(Cycle!DS:DS)</f>
        <v>15.113513253457752</v>
      </c>
      <c r="CQ3" s="14" t="s">
        <v>152</v>
      </c>
      <c r="CR3">
        <f>AVERAGE(Cycle!DV:DV)</f>
        <v>47.341854052380363</v>
      </c>
      <c r="CS3">
        <f>STDEV(Cycle!DV:DV)</f>
        <v>12.520341156074663</v>
      </c>
      <c r="CT3" s="14" t="s">
        <v>155</v>
      </c>
      <c r="CU3">
        <f>AVERAGE(Cycle!DY:DY)</f>
        <v>76.710825723983632</v>
      </c>
      <c r="CV3">
        <f>STDEV(Cycle!DY:DY)</f>
        <v>8.4975186395614948</v>
      </c>
      <c r="CX3" s="14" t="s">
        <v>170</v>
      </c>
      <c r="CY3">
        <f>AVERAGE(Cycle!BV:BV)/60</f>
        <v>0</v>
      </c>
      <c r="CZ3">
        <f>STDEV(Cycle!BV:BV)/60</f>
        <v>0</v>
      </c>
      <c r="DA3" s="14" t="s">
        <v>171</v>
      </c>
      <c r="DB3">
        <f>AVERAGE(Cycle!BZ:BZ)/60</f>
        <v>0</v>
      </c>
      <c r="DC3">
        <f>STDEV(Cycle!BZ:BZ)/60</f>
        <v>0</v>
      </c>
      <c r="DD3" s="14" t="s">
        <v>172</v>
      </c>
      <c r="DE3">
        <f>AVERAGE(Cycle!CD:CD)/60</f>
        <v>1.4583333333333334E-2</v>
      </c>
      <c r="DF3">
        <f>STDEV(Cycle!CD:CD)/60</f>
        <v>2.0069324297987159E-2</v>
      </c>
      <c r="DG3" s="14" t="s">
        <v>173</v>
      </c>
      <c r="DH3">
        <f>AVERAGE(Cycle!CH:CH)/60</f>
        <v>7.6923076923076913E-2</v>
      </c>
      <c r="DI3">
        <f>STDEV(Cycle!CH:CH)/60</f>
        <v>1.8681617943926844E-2</v>
      </c>
      <c r="DK3" s="14" t="s">
        <v>186</v>
      </c>
      <c r="DL3">
        <f>AVERAGE(Cycle!CM:CM)/60</f>
        <v>6.1363636363636363E-2</v>
      </c>
      <c r="DM3">
        <f>STDEV(Cycle!CM:CM)/60</f>
        <v>3.7931420864405915E-2</v>
      </c>
      <c r="DN3" s="14" t="s">
        <v>187</v>
      </c>
      <c r="DO3">
        <f>AVERAGE(Cycle!CQ:CQ)/60</f>
        <v>5.4000000000000006E-2</v>
      </c>
      <c r="DP3">
        <f>STDEV(Cycle!CQ:CQ)/60</f>
        <v>4.03342515965259E-2</v>
      </c>
      <c r="DQ3" s="14" t="s">
        <v>188</v>
      </c>
      <c r="DR3">
        <f>AVERAGE(Cycle!CU:CU)/60</f>
        <v>0.10087719298245613</v>
      </c>
      <c r="DS3">
        <f>STDEV(Cycle!CU:CU)/60</f>
        <v>3.8278416464001645E-2</v>
      </c>
      <c r="DT3" s="14" t="s">
        <v>189</v>
      </c>
      <c r="DU3">
        <f>AVERAGE(Cycle!CY:CY)/60</f>
        <v>0.15526315789473685</v>
      </c>
      <c r="DV3">
        <f>STDEV(Cycle!CY:CY)/60</f>
        <v>3.3357690905698269E-2</v>
      </c>
    </row>
    <row r="4" spans="1:126">
      <c r="A4">
        <v>3</v>
      </c>
      <c r="G4" s="23" t="s">
        <v>316</v>
      </c>
      <c r="H4" s="18" t="s">
        <v>317</v>
      </c>
      <c r="I4" s="18" t="s">
        <v>318</v>
      </c>
      <c r="J4" s="27" t="s">
        <v>327</v>
      </c>
      <c r="K4" s="29" t="s">
        <v>267</v>
      </c>
      <c r="L4" s="28">
        <v>100</v>
      </c>
      <c r="N4" s="31" t="s">
        <v>258</v>
      </c>
      <c r="O4">
        <v>0</v>
      </c>
      <c r="P4">
        <f t="shared" ref="P4:P10" si="0" xml:space="preserve"> (O4/O$3)*100</f>
        <v>0</v>
      </c>
      <c r="R4" s="34" t="s">
        <v>233</v>
      </c>
      <c r="S4">
        <v>7.7456647398843907</v>
      </c>
      <c r="W4" s="38" t="s">
        <v>216</v>
      </c>
      <c r="X4">
        <f>AVERAGE(Coordination!AT:AT)</f>
        <v>0.66003578689000675</v>
      </c>
      <c r="Y4">
        <f>STDEV(Coordination!AT:AT)</f>
        <v>6.0664007161061968E-2</v>
      </c>
      <c r="Z4" s="38" t="s">
        <v>219</v>
      </c>
      <c r="AA4">
        <f>AVERAGE(Coordination!AW:AW)</f>
        <v>0.12662779782647865</v>
      </c>
      <c r="AB4">
        <f>STDEV(Coordination!AW:AW)</f>
        <v>7.311846740346091E-2</v>
      </c>
      <c r="AC4" s="38" t="s">
        <v>222</v>
      </c>
      <c r="AD4">
        <f>AVERAGE(Coordination!AZ:AZ)</f>
        <v>0.73346390217726376</v>
      </c>
      <c r="AE4">
        <f>STDEV(Coordination!AZ:AZ)</f>
        <v>0.29479047377305051</v>
      </c>
      <c r="AF4" s="38" t="s">
        <v>225</v>
      </c>
      <c r="AG4">
        <f>AVERAGE(Coordination!BC:BC)</f>
        <v>0.36689491858256162</v>
      </c>
      <c r="AH4">
        <f>STDEV(Coordination!BC:BC)</f>
        <v>8.9038802968797778E-2</v>
      </c>
      <c r="AK4" s="42" t="s">
        <v>280</v>
      </c>
      <c r="AL4">
        <f>AVERAGE(Coordination!BQ:BQ)</f>
        <v>0.3399642131099932</v>
      </c>
      <c r="AM4">
        <f>STDEV(Coordination!BQ:BQ)</f>
        <v>6.06640071610609E-2</v>
      </c>
      <c r="AN4" s="42" t="s">
        <v>283</v>
      </c>
      <c r="AO4">
        <f>AVERAGE(Coordination!BT:BT)</f>
        <v>0.12662779782647865</v>
      </c>
      <c r="AP4">
        <f>STDEV(Coordination!BT:BT)</f>
        <v>7.311846740346091E-2</v>
      </c>
      <c r="AQ4" s="42" t="s">
        <v>286</v>
      </c>
      <c r="AR4">
        <f>AVERAGE(Coordination!BW:BW)</f>
        <v>0.14153609782273635</v>
      </c>
      <c r="AS4">
        <f>STDEV(Coordination!BW:BW)</f>
        <v>8.9318061891587822E-2</v>
      </c>
      <c r="AT4" s="42" t="s">
        <v>289</v>
      </c>
      <c r="AU4">
        <f>AVERAGE(Coordination!BZ:BZ)</f>
        <v>0.36284633558661022</v>
      </c>
      <c r="AV4">
        <f>STDEV(Coordination!BZ:BZ)</f>
        <v>8.2113111362713612E-2</v>
      </c>
      <c r="AX4" s="14" t="s">
        <v>102</v>
      </c>
      <c r="AY4">
        <f>AVERAGE(Cycle!$BU:$BU)</f>
        <v>7.384615384615385</v>
      </c>
      <c r="AZ4">
        <f>STDEV(Cycle!$BU:$BU)</f>
        <v>1.0439078454267845</v>
      </c>
      <c r="BA4" s="14" t="s">
        <v>103</v>
      </c>
      <c r="BB4">
        <f>AVERAGE(Cycle!$BY:$BY)</f>
        <v>8.125</v>
      </c>
      <c r="BC4">
        <f>STDEV(Cycle!$BY:$BY)</f>
        <v>1.4083086782851739</v>
      </c>
      <c r="BD4" s="14" t="s">
        <v>104</v>
      </c>
      <c r="BE4">
        <f>AVERAGE(Cycle!$CC:$CC)</f>
        <v>7.4375</v>
      </c>
      <c r="BF4">
        <f>STDEV(Cycle!$CC:$CC)</f>
        <v>0.89209491273817565</v>
      </c>
      <c r="BG4" s="14" t="s">
        <v>105</v>
      </c>
      <c r="BH4">
        <f>AVERAGE(Cycle!$CG:$CG)</f>
        <v>7.8461538461538458</v>
      </c>
      <c r="BI4">
        <f>STDEV(Cycle!$CG:$CG)</f>
        <v>1.1435437497937329</v>
      </c>
      <c r="BK4" s="14" t="s">
        <v>273</v>
      </c>
      <c r="BL4">
        <v>481.05413099998771</v>
      </c>
      <c r="BO4" s="14" t="s">
        <v>30</v>
      </c>
      <c r="BP4">
        <f>AVERAGE(Cycle!BG:BG)</f>
        <v>32.566249750000004</v>
      </c>
      <c r="BQ4">
        <f>STDEV(Cycle!BG:BG)</f>
        <v>5.6059605683725815</v>
      </c>
      <c r="BS4" s="53" t="s">
        <v>201</v>
      </c>
      <c r="BT4" s="50">
        <v>54</v>
      </c>
      <c r="BU4" s="50">
        <v>10.588235294117647</v>
      </c>
      <c r="BV4" s="50">
        <v>0.9</v>
      </c>
      <c r="BX4" s="14" t="s">
        <v>135</v>
      </c>
      <c r="BY4">
        <f>AVERAGE(Cycle!DD:DD)</f>
        <v>9.5695970695970693</v>
      </c>
      <c r="BZ4">
        <f>STDEV(Cycle!DD:DD)</f>
        <v>15.377550306643096</v>
      </c>
      <c r="CA4" s="14" t="s">
        <v>138</v>
      </c>
      <c r="CB4">
        <f>AVERAGE(Cycle!DG:DG)</f>
        <v>57.348710317460323</v>
      </c>
      <c r="CC4">
        <f>STDEV(Cycle!DG:DG)</f>
        <v>17.928248898904918</v>
      </c>
      <c r="CD4" s="14" t="s">
        <v>141</v>
      </c>
      <c r="CE4">
        <f>AVERAGE(Cycle!DJ:DJ)</f>
        <v>63.31845238095238</v>
      </c>
      <c r="CF4">
        <f>STDEV(Cycle!DJ:DJ)</f>
        <v>23.665112648989062</v>
      </c>
      <c r="CG4" s="14" t="s">
        <v>144</v>
      </c>
      <c r="CH4">
        <f>AVERAGE(Cycle!DM:DM)</f>
        <v>10.793650793650793</v>
      </c>
      <c r="CI4">
        <f>STDEV(Cycle!DM:DM)</f>
        <v>12.065406420090813</v>
      </c>
      <c r="CK4" s="14" t="s">
        <v>147</v>
      </c>
      <c r="CL4">
        <f>AVERAGE(Cycle!DQ:DQ)</f>
        <v>40.172521192258031</v>
      </c>
      <c r="CM4">
        <f>STDEV(Cycle!DQ:DQ)</f>
        <v>19.556035986279742</v>
      </c>
      <c r="CN4" s="14" t="s">
        <v>150</v>
      </c>
      <c r="CO4">
        <f>AVERAGE(Cycle!DT:DT)</f>
        <v>77.579403929403938</v>
      </c>
      <c r="CP4">
        <f>STDEV(Cycle!DT:DT)</f>
        <v>13.143989648648164</v>
      </c>
      <c r="CQ4" s="14" t="s">
        <v>153</v>
      </c>
      <c r="CR4">
        <f>AVERAGE(Cycle!DW:DW)</f>
        <v>71.850393758288519</v>
      </c>
      <c r="CS4">
        <f>STDEV(Cycle!DW:DW)</f>
        <v>9.8315979490568512</v>
      </c>
      <c r="CT4" s="14" t="s">
        <v>156</v>
      </c>
      <c r="CU4">
        <f>AVERAGE(Cycle!DZ:DZ)</f>
        <v>39.002934200302619</v>
      </c>
      <c r="CV4">
        <f>STDEV(Cycle!DZ:DZ)</f>
        <v>15.959621335130636</v>
      </c>
      <c r="CX4" s="14" t="s">
        <v>174</v>
      </c>
      <c r="CY4">
        <f>AVERAGE(Cycle!BW:BW)/60</f>
        <v>1.0256410256410256E-2</v>
      </c>
      <c r="CZ4">
        <f>STDEV(Cycle!BW:BW)/60</f>
        <v>1.6012815380508711E-2</v>
      </c>
      <c r="DA4" s="14" t="s">
        <v>175</v>
      </c>
      <c r="DB4">
        <f>AVERAGE(Cycle!CA:CA)/60</f>
        <v>7.8125E-2</v>
      </c>
      <c r="DC4">
        <f>STDEV(Cycle!CA:CA)/60</f>
        <v>2.7701283564324438E-2</v>
      </c>
      <c r="DD4" s="14" t="s">
        <v>176</v>
      </c>
      <c r="DE4">
        <f>AVERAGE(Cycle!CE:CE)/60</f>
        <v>7.8125E-2</v>
      </c>
      <c r="DF4">
        <f>STDEV(Cycle!CE:CE)/60</f>
        <v>2.7701283564324438E-2</v>
      </c>
      <c r="DG4" s="14" t="s">
        <v>177</v>
      </c>
      <c r="DH4">
        <f>AVERAGE(Cycle!CI:CI)/60</f>
        <v>1.4102564102564103E-2</v>
      </c>
      <c r="DI4">
        <f>STDEV(Cycle!CI:CI)/60</f>
        <v>1.6451603893094153E-2</v>
      </c>
      <c r="DK4" s="14" t="s">
        <v>190</v>
      </c>
      <c r="DL4">
        <f>AVERAGE(Cycle!CN:CN)/60</f>
        <v>8.8636363636363638E-2</v>
      </c>
      <c r="DM4">
        <f>STDEV(Cycle!CN:CN)/60</f>
        <v>4.916938750512017E-2</v>
      </c>
      <c r="DN4" s="14" t="s">
        <v>191</v>
      </c>
      <c r="DO4">
        <f>AVERAGE(Cycle!CR:CR)/60</f>
        <v>0.14599999999999999</v>
      </c>
      <c r="DP4">
        <f>STDEV(Cycle!CR:CR)/60</f>
        <v>4.0620192023179791E-2</v>
      </c>
      <c r="DQ4" s="14" t="s">
        <v>192</v>
      </c>
      <c r="DR4">
        <f>AVERAGE(Cycle!CV:CV)/60</f>
        <v>0.15087719298245614</v>
      </c>
      <c r="DS4">
        <f>STDEV(Cycle!CV:CV)/60</f>
        <v>4.0625390486452424E-2</v>
      </c>
      <c r="DT4" s="14" t="s">
        <v>193</v>
      </c>
      <c r="DU4">
        <f>AVERAGE(Cycle!CZ:CZ)/60</f>
        <v>8.24561403508772E-2</v>
      </c>
      <c r="DV4">
        <f>STDEV(Cycle!CZ:CZ)/60</f>
        <v>4.2843990679696541E-2</v>
      </c>
    </row>
    <row r="5" spans="1:126">
      <c r="A5">
        <v>4</v>
      </c>
      <c r="G5" s="21" t="s">
        <v>319</v>
      </c>
      <c r="H5" s="19" t="s">
        <v>320</v>
      </c>
      <c r="I5" s="19" t="s">
        <v>321</v>
      </c>
      <c r="J5" s="27" t="s">
        <v>327</v>
      </c>
      <c r="K5" s="29" t="s">
        <v>268</v>
      </c>
      <c r="L5" s="28">
        <v>0</v>
      </c>
      <c r="N5" s="31" t="s">
        <v>259</v>
      </c>
      <c r="O5">
        <v>0</v>
      </c>
      <c r="P5">
        <f t="shared" si="0"/>
        <v>0</v>
      </c>
      <c r="W5" s="38" t="s">
        <v>217</v>
      </c>
      <c r="X5">
        <f>AVERAGE(Coordination!AU:AU)</f>
        <v>0.16948113693637989</v>
      </c>
      <c r="Y5">
        <f>STDEV(Coordination!AU:AU)</f>
        <v>3.2801299835654031E-2</v>
      </c>
      <c r="Z5" s="38" t="s">
        <v>220</v>
      </c>
      <c r="AA5">
        <f>AVERAGE(Coordination!AX:AX)</f>
        <v>0.63247230483853856</v>
      </c>
      <c r="AB5">
        <f>STDEV(Coordination!AX:AX)</f>
        <v>5.6428620385615448E-2</v>
      </c>
      <c r="AC5" s="38" t="s">
        <v>223</v>
      </c>
      <c r="AD5">
        <f>AVERAGE(Coordination!BA:BA)</f>
        <v>0.49168425185066056</v>
      </c>
      <c r="AE5">
        <f>STDEV(Coordination!BA:BA)</f>
        <v>3.9219708186247378E-2</v>
      </c>
      <c r="AF5" s="38" t="s">
        <v>226</v>
      </c>
      <c r="AG5">
        <f>AVERAGE(Coordination!BD:BD)</f>
        <v>0.49209950188009144</v>
      </c>
      <c r="AH5">
        <f>STDEV(Coordination!BD:BD)</f>
        <v>4.3351050230035416E-2</v>
      </c>
      <c r="AK5" s="42" t="s">
        <v>281</v>
      </c>
      <c r="AL5">
        <f>AVERAGE(Coordination!BR:BR)</f>
        <v>0.16948113693637989</v>
      </c>
      <c r="AM5">
        <f>STDEV(Coordination!BR:BR)</f>
        <v>3.2801299835654031E-2</v>
      </c>
      <c r="AN5" s="42" t="s">
        <v>284</v>
      </c>
      <c r="AO5">
        <f>AVERAGE(Coordination!BU:BU)</f>
        <v>0.36752769516146155</v>
      </c>
      <c r="AP5">
        <f>STDEV(Coordination!BU:BU)</f>
        <v>5.6428620385614921E-2</v>
      </c>
      <c r="AQ5" s="42" t="s">
        <v>287</v>
      </c>
      <c r="AR5">
        <f>AVERAGE(Coordination!BX:BX)</f>
        <v>0.46989356456125209</v>
      </c>
      <c r="AS5">
        <f>STDEV(Coordination!BX:BX)</f>
        <v>2.5399278273876006E-2</v>
      </c>
      <c r="AT5" s="42" t="s">
        <v>290</v>
      </c>
      <c r="AU5">
        <f>AVERAGE(Coordination!CA:CA)</f>
        <v>0.46708319364935325</v>
      </c>
      <c r="AV5">
        <f>STDEV(Coordination!CA:CA)</f>
        <v>2.7805103196747935E-2</v>
      </c>
      <c r="AX5" s="14" t="s">
        <v>106</v>
      </c>
      <c r="AY5">
        <f>AVERAGE(Cycle!$K$3:$K$37)</f>
        <v>0.12307692307692306</v>
      </c>
      <c r="AZ5">
        <f>STDEV(Cycle!$K$3:$K$37)</f>
        <v>1.7398464090446698E-2</v>
      </c>
      <c r="BA5" s="14" t="s">
        <v>107</v>
      </c>
      <c r="BB5">
        <f>AVERAGE(Cycle!$L$3:$L$37)</f>
        <v>0.13541666666666666</v>
      </c>
      <c r="BC5">
        <f>STDEV(Cycle!$L$3:$L$37)</f>
        <v>2.3471811304752999E-2</v>
      </c>
      <c r="BD5" s="14" t="s">
        <v>108</v>
      </c>
      <c r="BE5">
        <f>AVERAGE(Cycle!$M$3:$M$37)</f>
        <v>0.12395833333333332</v>
      </c>
      <c r="BF5">
        <f>STDEV(Cycle!$M$3:$M$37)</f>
        <v>1.4868248545636367E-2</v>
      </c>
      <c r="BG5" s="14" t="s">
        <v>109</v>
      </c>
      <c r="BH5">
        <f>AVERAGE(Cycle!$N$3:$N$37)</f>
        <v>0.13076923076923078</v>
      </c>
      <c r="BI5">
        <f>STDEV(Cycle!$N$3:$N$37)</f>
        <v>1.9059062496562199E-2</v>
      </c>
      <c r="BK5" s="49" t="s">
        <v>341</v>
      </c>
      <c r="BL5" s="49"/>
      <c r="BM5" s="49"/>
      <c r="BO5" s="51" t="s">
        <v>33</v>
      </c>
      <c r="BS5" s="53" t="s">
        <v>202</v>
      </c>
      <c r="BT5" s="50">
        <v>287</v>
      </c>
      <c r="BU5" s="50">
        <v>56.274509803921568</v>
      </c>
      <c r="BV5" s="50">
        <v>4.7833333333333332</v>
      </c>
      <c r="BX5" s="14" t="s">
        <v>136</v>
      </c>
      <c r="BY5">
        <f>AVERAGE(Cycle!DE:DE)</f>
        <v>62.896825396825392</v>
      </c>
      <c r="BZ5">
        <f>STDEV(Cycle!DE:DE)</f>
        <v>15.295161209094696</v>
      </c>
      <c r="CA5" s="14" t="s">
        <v>139</v>
      </c>
      <c r="CB5">
        <f>AVERAGE(Cycle!DH:DH)</f>
        <v>12.782738095238095</v>
      </c>
      <c r="CC5">
        <f>STDEV(Cycle!DH:DH)</f>
        <v>14.015019680471054</v>
      </c>
      <c r="CD5" s="14" t="s">
        <v>142</v>
      </c>
      <c r="CE5">
        <f>AVERAGE(Cycle!DK:DK)</f>
        <v>0</v>
      </c>
      <c r="CF5">
        <f>STDEV(Cycle!DK:DK)</f>
        <v>0</v>
      </c>
      <c r="CG5" s="14" t="s">
        <v>145</v>
      </c>
      <c r="CH5">
        <f>AVERAGE(Cycle!DN:DN)</f>
        <v>0.76923076923076927</v>
      </c>
      <c r="CI5">
        <f>STDEV(Cycle!DN:DN)</f>
        <v>2.7735009811261455</v>
      </c>
      <c r="CK5" s="14" t="s">
        <v>148</v>
      </c>
      <c r="CL5">
        <f>AVERAGE(Cycle!DR:DR)</f>
        <v>74.665552084810471</v>
      </c>
      <c r="CM5">
        <f>STDEV(Cycle!DR:DR)</f>
        <v>6.834337071596579</v>
      </c>
      <c r="CN5" s="14" t="s">
        <v>151</v>
      </c>
      <c r="CO5">
        <f>AVERAGE(Cycle!DU:DU)</f>
        <v>31.131596181596187</v>
      </c>
      <c r="CP5">
        <f>STDEV(Cycle!DU:DU)</f>
        <v>21.833043152272879</v>
      </c>
      <c r="CQ5" s="14" t="s">
        <v>154</v>
      </c>
      <c r="CR5">
        <f>AVERAGE(Cycle!DX:DX)</f>
        <v>31.6382959146117</v>
      </c>
      <c r="CS5">
        <f>STDEV(Cycle!DX:DX)</f>
        <v>17.199887782851231</v>
      </c>
      <c r="CT5" s="14" t="s">
        <v>157</v>
      </c>
      <c r="CU5">
        <f>AVERAGE(Cycle!EA:EA)</f>
        <v>34.51166523534944</v>
      </c>
      <c r="CV5">
        <f>STDEV(Cycle!EA:EA)</f>
        <v>17.437383303911435</v>
      </c>
      <c r="CX5" s="14" t="s">
        <v>178</v>
      </c>
      <c r="CY5">
        <f>AVERAGE(Cycle!BX:BX)/60</f>
        <v>7.6923076923076913E-2</v>
      </c>
      <c r="CZ5">
        <f>STDEV(Cycle!BX:BX)/60</f>
        <v>1.8681617943926844E-2</v>
      </c>
      <c r="DA5" s="14" t="s">
        <v>179</v>
      </c>
      <c r="DB5">
        <f>AVERAGE(Cycle!CB:CB)/60</f>
        <v>1.6666666666666666E-2</v>
      </c>
      <c r="DC5">
        <f>STDEV(Cycle!CB:CB)/60</f>
        <v>1.8257418583505537E-2</v>
      </c>
      <c r="DD5" s="14" t="s">
        <v>180</v>
      </c>
      <c r="DE5">
        <f>AVERAGE(Cycle!CF:CF)/60</f>
        <v>0</v>
      </c>
      <c r="DF5">
        <f>STDEV(Cycle!CF:CF)/60</f>
        <v>0</v>
      </c>
      <c r="DG5" s="14" t="s">
        <v>181</v>
      </c>
      <c r="DH5">
        <f>AVERAGE(Cycle!CJ:CJ)/60</f>
        <v>1.2820512820512821E-3</v>
      </c>
      <c r="DI5">
        <f>STDEV(Cycle!CJ:CJ)/60</f>
        <v>4.6225016352102431E-3</v>
      </c>
      <c r="DK5" s="14" t="s">
        <v>194</v>
      </c>
      <c r="DL5">
        <f>AVERAGE(Cycle!CO:CO)/60</f>
        <v>0.15984848484848485</v>
      </c>
      <c r="DM5">
        <f>STDEV(Cycle!CO:CO)/60</f>
        <v>3.9056020987458188E-2</v>
      </c>
      <c r="DN5" s="14" t="s">
        <v>195</v>
      </c>
      <c r="DO5">
        <f>AVERAGE(Cycle!CS:CS)/60</f>
        <v>6.2666666666666662E-2</v>
      </c>
      <c r="DP5">
        <f>STDEV(Cycle!CS:CS)/60</f>
        <v>5.1657705316037014E-2</v>
      </c>
      <c r="DQ5" s="14" t="s">
        <v>196</v>
      </c>
      <c r="DR5">
        <f>AVERAGE(Cycle!CW:CW)/60</f>
        <v>7.280701754385964E-2</v>
      </c>
      <c r="DS5">
        <f>STDEV(Cycle!CW:CW)/60</f>
        <v>4.9755738646563248E-2</v>
      </c>
      <c r="DT5" s="14" t="s">
        <v>197</v>
      </c>
      <c r="DU5">
        <f>AVERAGE(Cycle!DA:DA)/60</f>
        <v>7.6315789473684198E-2</v>
      </c>
      <c r="DV5">
        <f>STDEV(Cycle!DA:DA)/60</f>
        <v>4.7243717158117225E-2</v>
      </c>
    </row>
    <row r="6" spans="1:126">
      <c r="A6">
        <v>5</v>
      </c>
      <c r="F6" t="s">
        <v>19</v>
      </c>
      <c r="G6" s="17"/>
      <c r="H6" s="20" t="s">
        <v>322</v>
      </c>
      <c r="I6" s="20" t="s">
        <v>323</v>
      </c>
      <c r="N6" s="31" t="s">
        <v>260</v>
      </c>
      <c r="O6">
        <v>0</v>
      </c>
      <c r="P6">
        <f t="shared" si="0"/>
        <v>0</v>
      </c>
      <c r="AX6" s="14" t="s">
        <v>110</v>
      </c>
      <c r="AY6">
        <f>AVERAGE(Cycle!$P$3:$P$38)</f>
        <v>0.21287878787878789</v>
      </c>
      <c r="AZ6">
        <f>STDEV(Cycle!$P$3:$P$38)</f>
        <v>4.3012185483280202E-2</v>
      </c>
      <c r="BA6" s="14" t="s">
        <v>111</v>
      </c>
      <c r="BB6">
        <f>AVERAGE(Cycle!$Q$3:$Q$38)</f>
        <v>0.18866666666666668</v>
      </c>
      <c r="BC6">
        <f>STDEV(Cycle!$Q$3:$Q$38)</f>
        <v>4.6328137198643107E-2</v>
      </c>
      <c r="BD6" s="14" t="s">
        <v>112</v>
      </c>
      <c r="BE6">
        <f>AVERAGE(Cycle!$R$3:$R$38)</f>
        <v>0.20964912280701753</v>
      </c>
      <c r="BF6">
        <f>STDEV(Cycle!$R$3:$R$38)</f>
        <v>4.7892558983394506E-2</v>
      </c>
      <c r="BG6" s="14" t="s">
        <v>113</v>
      </c>
      <c r="BH6">
        <f>AVERAGE(Cycle!$S$3:$S$37)</f>
        <v>0.20350877192982456</v>
      </c>
      <c r="BI6">
        <f>STDEV(Cycle!$S$3:$S$37)</f>
        <v>4.3240265931082968E-2</v>
      </c>
      <c r="BK6" s="49" t="s">
        <v>342</v>
      </c>
      <c r="BL6" s="49"/>
      <c r="BM6" s="48"/>
      <c r="BO6" s="14" t="s">
        <v>29</v>
      </c>
      <c r="BP6">
        <f>AVERAGE(Cycle!BI:BI)</f>
        <v>6.7606658333333307</v>
      </c>
      <c r="BQ6">
        <f>STDEV(Cycle!BI:BI)</f>
        <v>3.9085895655689944</v>
      </c>
      <c r="BS6" s="53" t="s">
        <v>203</v>
      </c>
      <c r="BT6" s="50">
        <v>161</v>
      </c>
      <c r="BU6" s="50">
        <v>31.56862745098039</v>
      </c>
      <c r="BV6" s="50">
        <v>2.6833333333333331</v>
      </c>
    </row>
    <row r="7" spans="1:126">
      <c r="A7">
        <v>6</v>
      </c>
      <c r="C7" s="1">
        <v>2</v>
      </c>
      <c r="G7" s="17"/>
      <c r="H7" s="21" t="s">
        <v>324</v>
      </c>
      <c r="I7" s="22" t="s">
        <v>325</v>
      </c>
      <c r="N7" s="31" t="s">
        <v>261</v>
      </c>
      <c r="O7">
        <v>0</v>
      </c>
      <c r="P7">
        <f t="shared" si="0"/>
        <v>0</v>
      </c>
      <c r="AK7" s="44" t="s">
        <v>331</v>
      </c>
      <c r="AL7" s="44"/>
      <c r="AM7" s="44"/>
      <c r="AN7" s="44"/>
      <c r="AO7" s="44"/>
      <c r="AP7" s="44"/>
      <c r="AQ7" s="43"/>
      <c r="AR7" s="43"/>
      <c r="AS7" s="43"/>
      <c r="AT7" s="43"/>
      <c r="AX7" s="14" t="s">
        <v>114</v>
      </c>
      <c r="AY7">
        <f>AVERAGE(Cycle!$U$3:$U$37)</f>
        <v>0.33461538461538454</v>
      </c>
      <c r="AZ7">
        <f>STDEV(Cycle!$U$3:$U$37)</f>
        <v>5.3774881605987271E-2</v>
      </c>
      <c r="BA7" s="14" t="s">
        <v>115</v>
      </c>
      <c r="BB7">
        <f>AVERAGE(Cycle!$V$3:$V$37)</f>
        <v>0.33020833333333316</v>
      </c>
      <c r="BC7">
        <f>STDEV(Cycle!$V$3:$V$37)</f>
        <v>6.7828419150415695E-2</v>
      </c>
      <c r="BD7" s="14" t="s">
        <v>116</v>
      </c>
      <c r="BE7">
        <f>AVERAGE(Cycle!$W$3:$W$37)</f>
        <v>0.33229166666666643</v>
      </c>
      <c r="BF7">
        <f>STDEV(Cycle!$W$3:$W$37)</f>
        <v>4.1036907507484767E-2</v>
      </c>
      <c r="BG7" s="14" t="s">
        <v>117</v>
      </c>
      <c r="BH7">
        <f>AVERAGE(Cycle!$X$3:$X$37)</f>
        <v>0.33205128205128215</v>
      </c>
      <c r="BI7">
        <f>STDEV(Cycle!$X$3:$X$37)</f>
        <v>4.637884378676476E-2</v>
      </c>
      <c r="BO7" s="14" t="s">
        <v>30</v>
      </c>
      <c r="BP7">
        <f>AVERAGE(Cycle!BJ:BJ)</f>
        <v>5.8789998888888881</v>
      </c>
      <c r="BQ7">
        <f>STDEV(Cycle!BJ:BJ)</f>
        <v>4.0158251457211218</v>
      </c>
      <c r="BS7" s="53" t="s">
        <v>204</v>
      </c>
      <c r="BT7" s="50">
        <v>8</v>
      </c>
      <c r="BU7" s="50">
        <v>1.5686274509803921</v>
      </c>
      <c r="BV7" s="50">
        <v>0.13333333333333333</v>
      </c>
    </row>
    <row r="8" spans="1:126">
      <c r="A8">
        <v>7</v>
      </c>
      <c r="C8" s="1">
        <v>2</v>
      </c>
      <c r="N8" s="31" t="s">
        <v>262</v>
      </c>
      <c r="O8">
        <v>67</v>
      </c>
      <c r="P8">
        <f t="shared" si="0"/>
        <v>100</v>
      </c>
      <c r="AK8" s="44" t="s">
        <v>332</v>
      </c>
      <c r="AL8" s="44"/>
      <c r="AM8" s="44"/>
      <c r="AN8" s="44"/>
      <c r="AO8" s="44"/>
      <c r="AP8" s="44"/>
      <c r="AQ8" s="44"/>
      <c r="AR8" s="44"/>
      <c r="AS8" s="44"/>
      <c r="AT8" s="43"/>
      <c r="AX8" s="14" t="s">
        <v>20</v>
      </c>
      <c r="AY8">
        <f>AVERAGE(Cycle!Z:Z)</f>
        <v>159.73306952772037</v>
      </c>
      <c r="AZ8">
        <f>STDEV(Cycle!Z:Z)</f>
        <v>19.273551013021017</v>
      </c>
      <c r="BA8" s="14" t="s">
        <v>21</v>
      </c>
      <c r="BB8">
        <f>AVERAGE(Cycle!AA:AA)</f>
        <v>160.82750964522458</v>
      </c>
      <c r="BC8">
        <f>STDEV(Cycle!AA:AA)</f>
        <v>18.696066861747465</v>
      </c>
      <c r="BD8" s="14" t="s">
        <v>22</v>
      </c>
      <c r="BE8">
        <f>AVERAGE(Cycle!AB:AB)</f>
        <v>161.56021843453686</v>
      </c>
      <c r="BF8">
        <f>STDEV(Cycle!AB:AB)</f>
        <v>26.514780873763318</v>
      </c>
      <c r="BG8" s="14" t="s">
        <v>23</v>
      </c>
      <c r="BH8">
        <f>AVERAGE(Cycle!AC:AC)</f>
        <v>156.42892595870856</v>
      </c>
      <c r="BI8">
        <f>STDEV(Cycle!AC:AC)</f>
        <v>21.50943538031839</v>
      </c>
      <c r="BO8" s="51" t="s">
        <v>36</v>
      </c>
      <c r="BS8" s="53" t="s">
        <v>205</v>
      </c>
      <c r="BT8" s="50">
        <v>510</v>
      </c>
      <c r="BU8" s="50"/>
      <c r="BV8" s="50"/>
    </row>
    <row r="9" spans="1:126">
      <c r="A9">
        <v>8</v>
      </c>
      <c r="C9" s="1">
        <v>2</v>
      </c>
      <c r="N9" s="31" t="s">
        <v>263</v>
      </c>
      <c r="O9">
        <v>0</v>
      </c>
      <c r="P9">
        <f t="shared" si="0"/>
        <v>0</v>
      </c>
      <c r="AK9" s="44" t="s">
        <v>333</v>
      </c>
      <c r="AL9" s="44"/>
      <c r="AM9" s="44"/>
      <c r="AN9" s="44"/>
      <c r="AO9" s="44"/>
      <c r="AP9" s="44"/>
      <c r="AQ9" s="44"/>
      <c r="AR9" s="44"/>
      <c r="AS9" s="44"/>
      <c r="AT9" s="44"/>
      <c r="AU9" s="44"/>
      <c r="AV9" s="44"/>
      <c r="AX9" s="14" t="s">
        <v>130</v>
      </c>
      <c r="AY9">
        <f>AVERAGE(Cycle!$AJ$3:$AJ$37)</f>
        <v>3.0655687023973477</v>
      </c>
      <c r="AZ9">
        <f>STDEV(Cycle!$AJ$3:$AJ$37)</f>
        <v>0.52387354741898817</v>
      </c>
      <c r="BA9" s="14" t="s">
        <v>131</v>
      </c>
      <c r="BB9">
        <f>AVERAGE(Cycle!$AK$3:$AK$37)</f>
        <v>3.1500973568298427</v>
      </c>
      <c r="BC9">
        <f>STDEV(Cycle!$AK$3:$AK$37)</f>
        <v>0.64110769383719557</v>
      </c>
      <c r="BD9" s="14" t="s">
        <v>132</v>
      </c>
      <c r="BE9">
        <f>AVERAGE(Cycle!$AL$3:$AL$37)</f>
        <v>3.0516927071952158</v>
      </c>
      <c r="BF9">
        <f>STDEV(Cycle!$AL$3:$AL$37)</f>
        <v>0.36832248608502666</v>
      </c>
      <c r="BG9" s="14" t="s">
        <v>133</v>
      </c>
      <c r="BH9">
        <f>AVERAGE(Cycle!$AM$3:$AM$37)</f>
        <v>3.0661212458291467</v>
      </c>
      <c r="BI9">
        <f>STDEV(Cycle!$AM$3:$AM$37)</f>
        <v>0.42602368834813603</v>
      </c>
      <c r="BO9" s="14" t="s">
        <v>37</v>
      </c>
      <c r="BP9">
        <f>AVERAGE(Cycle!BL:BL)</f>
        <v>14.82304148511534</v>
      </c>
      <c r="BQ9">
        <f>STDEV(Cycle!BL:BL)</f>
        <v>7.1145792174558249</v>
      </c>
    </row>
    <row r="10" spans="1:126">
      <c r="A10">
        <v>9</v>
      </c>
      <c r="C10" s="1">
        <v>2</v>
      </c>
      <c r="N10" s="31" t="s">
        <v>264</v>
      </c>
      <c r="O10">
        <v>0</v>
      </c>
      <c r="P10">
        <f t="shared" si="0"/>
        <v>0</v>
      </c>
      <c r="AX10" s="14" t="s">
        <v>122</v>
      </c>
      <c r="AY10">
        <v>2.9702970297029707</v>
      </c>
      <c r="BA10" s="14" t="s">
        <v>123</v>
      </c>
      <c r="BB10">
        <v>3.1111111111111125</v>
      </c>
      <c r="BD10" s="14" t="s">
        <v>124</v>
      </c>
      <c r="BE10">
        <v>3.0434782608695676</v>
      </c>
      <c r="BG10" s="14" t="s">
        <v>125</v>
      </c>
      <c r="BH10">
        <v>2.9999999999999996</v>
      </c>
      <c r="BO10" s="14" t="s">
        <v>38</v>
      </c>
      <c r="BP10">
        <f>AVERAGE(Cycle!BM:BM)</f>
        <v>16.107821798819099</v>
      </c>
      <c r="BQ10">
        <f>STDEV(Cycle!BM:BM)</f>
        <v>7.4209302922782614</v>
      </c>
    </row>
    <row r="11" spans="1:126">
      <c r="A11">
        <v>10</v>
      </c>
      <c r="C11" s="1">
        <v>2</v>
      </c>
      <c r="N11" s="32" t="s">
        <v>329</v>
      </c>
      <c r="O11" s="32"/>
      <c r="P11" s="32"/>
      <c r="AX11" s="14" t="s">
        <v>86</v>
      </c>
      <c r="AY11">
        <f>AVERAGE(Cycle!$AV$3:$AV$36)</f>
        <v>37.052605323065649</v>
      </c>
      <c r="AZ11">
        <f>STDEV(Cycle!$AV$3:$AV$36)</f>
        <v>3.6416727555008932</v>
      </c>
      <c r="BA11" s="14" t="s">
        <v>87</v>
      </c>
      <c r="BB11">
        <f>AVERAGE(Cycle!$AW$3:$AW$36)</f>
        <v>41.509887517173176</v>
      </c>
      <c r="BC11">
        <f>STDEV(Cycle!$AW$3:$AW$36)</f>
        <v>5.4454883484731607</v>
      </c>
      <c r="BD11" s="14" t="s">
        <v>88</v>
      </c>
      <c r="BE11">
        <f>AVERAGE(Cycle!$AX$3:$AX$36)</f>
        <v>37.859643999753686</v>
      </c>
      <c r="BF11">
        <f>STDEV(Cycle!$AX$3:$AX$36)</f>
        <v>6.8030002466447703</v>
      </c>
      <c r="BG11" s="14" t="s">
        <v>89</v>
      </c>
      <c r="BH11">
        <f>AVERAGE(Cycle!$AY$3:$AY$36)</f>
        <v>39.98588324449814</v>
      </c>
      <c r="BI11">
        <f>STDEV(Cycle!$AY$3:$AY$36)</f>
        <v>7.6896112013010525</v>
      </c>
      <c r="BO11" s="51" t="s">
        <v>293</v>
      </c>
    </row>
    <row r="12" spans="1:126">
      <c r="A12">
        <v>11</v>
      </c>
      <c r="C12" s="1">
        <v>2</v>
      </c>
      <c r="D12" s="2">
        <v>3</v>
      </c>
      <c r="AX12" s="14" t="s">
        <v>90</v>
      </c>
      <c r="AY12">
        <f>AVERAGE(Cycle!$BA$3:$BA$36)</f>
        <v>62.947394676934358</v>
      </c>
      <c r="AZ12">
        <f>STDEV(Cycle!$BA$3:$BA$36)</f>
        <v>3.6416727555007271</v>
      </c>
      <c r="BA12" s="14" t="s">
        <v>91</v>
      </c>
      <c r="BB12">
        <f>AVERAGE(Cycle!$BB$3:$BB$36)</f>
        <v>58.490112482826838</v>
      </c>
      <c r="BC12">
        <f>STDEV(Cycle!$BB$3:$BB$36)</f>
        <v>5.4454883484732495</v>
      </c>
      <c r="BD12" s="14" t="s">
        <v>92</v>
      </c>
      <c r="BE12">
        <f>AVERAGE(Cycle!$BC$3:$BC$36)</f>
        <v>62.140356000246314</v>
      </c>
      <c r="BF12">
        <f>STDEV(Cycle!$BC$3:$BC$36)</f>
        <v>6.8030002466448414</v>
      </c>
      <c r="BG12" s="14" t="s">
        <v>93</v>
      </c>
      <c r="BH12">
        <f>AVERAGE(Cycle!$BD$3:$BD$36)</f>
        <v>60.014116755501853</v>
      </c>
      <c r="BI12">
        <f>STDEV(Cycle!$BD$3:$BD$36)</f>
        <v>7.6896112013010329</v>
      </c>
      <c r="BO12" s="14" t="s">
        <v>294</v>
      </c>
      <c r="BP12">
        <f>AVERAGE(Cycle!$BO:$BO)</f>
        <v>16.372353627980214</v>
      </c>
      <c r="BQ12">
        <f>STDEV(Cycle!$BO:$BO)</f>
        <v>7.625909736309489</v>
      </c>
    </row>
    <row r="13" spans="1:126">
      <c r="A13">
        <v>12</v>
      </c>
      <c r="C13" s="1">
        <v>2</v>
      </c>
      <c r="D13" s="2">
        <v>3</v>
      </c>
      <c r="AX13" s="46" t="s">
        <v>338</v>
      </c>
      <c r="AY13" s="46"/>
      <c r="AZ13" s="46"/>
      <c r="BA13" s="46"/>
      <c r="BO13" s="14" t="s">
        <v>295</v>
      </c>
      <c r="BP13">
        <f>AVERAGE(Cycle!$BP:$BP)</f>
        <v>15.111902601766136</v>
      </c>
      <c r="BQ13">
        <f>STDEV(Cycle!$BP:$BP)</f>
        <v>7.5589486414638358</v>
      </c>
    </row>
    <row r="14" spans="1:126">
      <c r="A14">
        <v>13</v>
      </c>
      <c r="C14" s="1">
        <v>2</v>
      </c>
      <c r="D14" s="2">
        <v>3</v>
      </c>
    </row>
    <row r="15" spans="1:126">
      <c r="A15">
        <v>14</v>
      </c>
      <c r="C15" s="1">
        <v>2</v>
      </c>
      <c r="D15" s="2">
        <v>3</v>
      </c>
    </row>
    <row r="16" spans="1:126">
      <c r="A16">
        <v>15</v>
      </c>
      <c r="C16" s="1">
        <v>2</v>
      </c>
      <c r="D16" s="2">
        <v>3</v>
      </c>
    </row>
    <row r="17" spans="1:5">
      <c r="A17">
        <v>16</v>
      </c>
      <c r="C17" s="1">
        <v>2</v>
      </c>
      <c r="D17" s="2">
        <v>3</v>
      </c>
    </row>
    <row r="18" spans="1:5">
      <c r="A18">
        <v>17</v>
      </c>
      <c r="B18" s="3">
        <v>1</v>
      </c>
      <c r="C18" s="1">
        <v>2</v>
      </c>
      <c r="D18" s="2">
        <v>3</v>
      </c>
    </row>
    <row r="19" spans="1:5">
      <c r="A19">
        <v>18</v>
      </c>
      <c r="B19" s="3">
        <v>1</v>
      </c>
      <c r="C19" s="1">
        <v>2</v>
      </c>
      <c r="D19" s="2">
        <v>3</v>
      </c>
    </row>
    <row r="20" spans="1:5">
      <c r="A20">
        <v>19</v>
      </c>
      <c r="B20" s="3">
        <v>1</v>
      </c>
      <c r="C20" s="1">
        <v>2</v>
      </c>
      <c r="D20" s="2">
        <v>3</v>
      </c>
    </row>
    <row r="21" spans="1:5">
      <c r="A21">
        <v>20</v>
      </c>
      <c r="B21" s="3">
        <v>1</v>
      </c>
      <c r="C21" s="1">
        <v>2</v>
      </c>
      <c r="D21" s="2">
        <v>3</v>
      </c>
    </row>
    <row r="22" spans="1:5">
      <c r="A22">
        <v>21</v>
      </c>
      <c r="B22" s="3">
        <v>1</v>
      </c>
      <c r="D22" s="2">
        <v>3</v>
      </c>
      <c r="E22" s="4">
        <v>4</v>
      </c>
    </row>
    <row r="23" spans="1:5">
      <c r="A23">
        <v>22</v>
      </c>
      <c r="B23" s="3">
        <v>1</v>
      </c>
      <c r="D23" s="2">
        <v>3</v>
      </c>
      <c r="E23" s="4">
        <v>4</v>
      </c>
    </row>
    <row r="24" spans="1:5">
      <c r="A24">
        <v>23</v>
      </c>
      <c r="B24" s="3">
        <v>1</v>
      </c>
      <c r="D24" s="2">
        <v>3</v>
      </c>
      <c r="E24" s="4">
        <v>4</v>
      </c>
    </row>
    <row r="25" spans="1:5">
      <c r="A25">
        <v>24</v>
      </c>
      <c r="B25" s="3">
        <v>1</v>
      </c>
      <c r="D25" s="2">
        <v>3</v>
      </c>
      <c r="E25" s="4">
        <v>4</v>
      </c>
    </row>
    <row r="26" spans="1:5">
      <c r="A26">
        <v>25</v>
      </c>
      <c r="B26" s="3">
        <v>1</v>
      </c>
      <c r="E26" s="4">
        <v>4</v>
      </c>
    </row>
    <row r="27" spans="1:5">
      <c r="A27">
        <v>26</v>
      </c>
      <c r="B27" s="3">
        <v>1</v>
      </c>
      <c r="E27" s="4">
        <v>4</v>
      </c>
    </row>
    <row r="28" spans="1:5">
      <c r="A28">
        <v>27</v>
      </c>
      <c r="B28" s="3">
        <v>1</v>
      </c>
      <c r="E28" s="4">
        <v>4</v>
      </c>
    </row>
    <row r="29" spans="1:5">
      <c r="A29">
        <v>28</v>
      </c>
      <c r="B29" s="3">
        <v>1</v>
      </c>
      <c r="E29" s="4">
        <v>4</v>
      </c>
    </row>
    <row r="30" spans="1:5">
      <c r="A30">
        <v>29</v>
      </c>
      <c r="B30" s="3">
        <v>1</v>
      </c>
      <c r="E30" s="4">
        <v>4</v>
      </c>
    </row>
    <row r="31" spans="1:5">
      <c r="A31">
        <v>30</v>
      </c>
      <c r="B31" s="3">
        <v>1</v>
      </c>
      <c r="E31" s="4">
        <v>4</v>
      </c>
    </row>
    <row r="32" spans="1:5">
      <c r="A32">
        <v>31</v>
      </c>
      <c r="B32" s="3">
        <v>1</v>
      </c>
      <c r="C32" s="1">
        <v>2</v>
      </c>
      <c r="E32" s="4">
        <v>4</v>
      </c>
    </row>
    <row r="33" spans="1:5">
      <c r="A33">
        <v>32</v>
      </c>
      <c r="B33" s="3">
        <v>1</v>
      </c>
      <c r="C33" s="1">
        <v>2</v>
      </c>
      <c r="E33" s="4">
        <v>4</v>
      </c>
    </row>
    <row r="34" spans="1:5">
      <c r="A34">
        <v>33</v>
      </c>
      <c r="C34" s="1">
        <v>2</v>
      </c>
      <c r="D34" s="2">
        <v>3</v>
      </c>
      <c r="E34" s="4">
        <v>4</v>
      </c>
    </row>
    <row r="35" spans="1:5">
      <c r="A35">
        <v>34</v>
      </c>
      <c r="C35" s="1">
        <v>2</v>
      </c>
      <c r="D35" s="2">
        <v>3</v>
      </c>
      <c r="E35" s="4">
        <v>4</v>
      </c>
    </row>
    <row r="36" spans="1:5">
      <c r="A36">
        <v>35</v>
      </c>
      <c r="C36" s="1">
        <v>2</v>
      </c>
      <c r="D36" s="2">
        <v>3</v>
      </c>
      <c r="E36" s="4">
        <v>4</v>
      </c>
    </row>
    <row r="37" spans="1:5">
      <c r="A37">
        <v>36</v>
      </c>
      <c r="C37" s="1">
        <v>2</v>
      </c>
      <c r="D37" s="2">
        <v>3</v>
      </c>
      <c r="E37" s="4">
        <v>4</v>
      </c>
    </row>
    <row r="38" spans="1:5">
      <c r="A38">
        <v>37</v>
      </c>
      <c r="C38" s="1">
        <v>2</v>
      </c>
      <c r="D38" s="2">
        <v>3</v>
      </c>
    </row>
    <row r="39" spans="1:5">
      <c r="A39">
        <v>38</v>
      </c>
      <c r="C39" s="1">
        <v>2</v>
      </c>
      <c r="D39" s="2">
        <v>3</v>
      </c>
    </row>
    <row r="40" spans="1:5">
      <c r="A40">
        <v>39</v>
      </c>
      <c r="C40" s="1">
        <v>2</v>
      </c>
      <c r="D40" s="2">
        <v>3</v>
      </c>
    </row>
    <row r="41" spans="1:5">
      <c r="A41">
        <v>40</v>
      </c>
      <c r="C41" s="1">
        <v>2</v>
      </c>
      <c r="D41" s="2">
        <v>3</v>
      </c>
    </row>
    <row r="42" spans="1:5">
      <c r="A42">
        <v>41</v>
      </c>
      <c r="B42" s="3">
        <v>1</v>
      </c>
      <c r="C42" s="1">
        <v>2</v>
      </c>
      <c r="D42" s="2">
        <v>3</v>
      </c>
    </row>
    <row r="43" spans="1:5">
      <c r="A43">
        <v>42</v>
      </c>
      <c r="B43" s="3">
        <v>1</v>
      </c>
      <c r="D43" s="2">
        <v>3</v>
      </c>
    </row>
    <row r="44" spans="1:5">
      <c r="A44">
        <v>43</v>
      </c>
      <c r="B44" s="3">
        <v>1</v>
      </c>
      <c r="D44" s="2">
        <v>3</v>
      </c>
    </row>
    <row r="45" spans="1:5">
      <c r="A45">
        <v>44</v>
      </c>
      <c r="B45" s="3">
        <v>1</v>
      </c>
      <c r="D45" s="2">
        <v>3</v>
      </c>
      <c r="E45" s="4">
        <v>4</v>
      </c>
    </row>
    <row r="46" spans="1:5">
      <c r="A46">
        <v>45</v>
      </c>
      <c r="B46" s="3">
        <v>1</v>
      </c>
      <c r="D46" s="2">
        <v>3</v>
      </c>
      <c r="E46" s="4">
        <v>4</v>
      </c>
    </row>
    <row r="47" spans="1:5">
      <c r="A47">
        <v>46</v>
      </c>
      <c r="B47" s="3">
        <v>1</v>
      </c>
      <c r="E47" s="4">
        <v>4</v>
      </c>
    </row>
    <row r="48" spans="1:5">
      <c r="A48">
        <v>47</v>
      </c>
      <c r="B48" s="3">
        <v>1</v>
      </c>
      <c r="E48" s="4">
        <v>4</v>
      </c>
    </row>
    <row r="49" spans="1:5">
      <c r="A49">
        <v>48</v>
      </c>
      <c r="B49" s="3">
        <v>1</v>
      </c>
      <c r="E49" s="4">
        <v>4</v>
      </c>
    </row>
    <row r="50" spans="1:5">
      <c r="A50">
        <v>49</v>
      </c>
      <c r="B50" s="3">
        <v>1</v>
      </c>
      <c r="E50" s="4">
        <v>4</v>
      </c>
    </row>
    <row r="51" spans="1:5">
      <c r="A51">
        <v>50</v>
      </c>
      <c r="B51" s="3">
        <v>1</v>
      </c>
      <c r="C51" s="1">
        <v>2</v>
      </c>
      <c r="E51" s="4">
        <v>4</v>
      </c>
    </row>
    <row r="52" spans="1:5">
      <c r="A52">
        <v>51</v>
      </c>
      <c r="B52" s="3">
        <v>1</v>
      </c>
      <c r="C52" s="1">
        <v>2</v>
      </c>
      <c r="E52" s="4">
        <v>4</v>
      </c>
    </row>
    <row r="53" spans="1:5">
      <c r="A53">
        <v>52</v>
      </c>
      <c r="B53" s="3">
        <v>1</v>
      </c>
      <c r="C53" s="1">
        <v>2</v>
      </c>
      <c r="E53" s="4">
        <v>4</v>
      </c>
    </row>
    <row r="54" spans="1:5">
      <c r="A54">
        <v>53</v>
      </c>
      <c r="B54" s="3">
        <v>1</v>
      </c>
      <c r="C54" s="1">
        <v>2</v>
      </c>
      <c r="E54" s="4">
        <v>4</v>
      </c>
    </row>
    <row r="55" spans="1:5">
      <c r="A55">
        <v>54</v>
      </c>
      <c r="C55" s="1">
        <v>2</v>
      </c>
      <c r="D55" s="2">
        <v>3</v>
      </c>
      <c r="E55" s="4">
        <v>4</v>
      </c>
    </row>
    <row r="56" spans="1:5">
      <c r="A56">
        <v>55</v>
      </c>
      <c r="C56" s="1">
        <v>2</v>
      </c>
      <c r="D56" s="2">
        <v>3</v>
      </c>
      <c r="E56" s="4">
        <v>4</v>
      </c>
    </row>
    <row r="57" spans="1:5">
      <c r="A57">
        <v>56</v>
      </c>
      <c r="C57" s="1">
        <v>2</v>
      </c>
      <c r="D57" s="2">
        <v>3</v>
      </c>
      <c r="E57" s="4">
        <v>4</v>
      </c>
    </row>
    <row r="58" spans="1:5">
      <c r="A58">
        <v>57</v>
      </c>
      <c r="C58" s="1">
        <v>2</v>
      </c>
      <c r="D58" s="2">
        <v>3</v>
      </c>
    </row>
    <row r="59" spans="1:5">
      <c r="A59">
        <v>58</v>
      </c>
      <c r="C59" s="1">
        <v>2</v>
      </c>
      <c r="D59" s="2">
        <v>3</v>
      </c>
    </row>
    <row r="60" spans="1:5">
      <c r="A60">
        <v>59</v>
      </c>
      <c r="C60" s="1">
        <v>2</v>
      </c>
      <c r="D60" s="2">
        <v>3</v>
      </c>
    </row>
    <row r="61" spans="1:5">
      <c r="A61">
        <v>60</v>
      </c>
      <c r="C61" s="1">
        <v>2</v>
      </c>
      <c r="D61" s="2">
        <v>3</v>
      </c>
    </row>
    <row r="62" spans="1:5">
      <c r="A62">
        <v>61</v>
      </c>
      <c r="C62" s="1">
        <v>2</v>
      </c>
      <c r="D62" s="2">
        <v>3</v>
      </c>
    </row>
    <row r="63" spans="1:5">
      <c r="A63">
        <v>62</v>
      </c>
      <c r="B63" s="3">
        <v>1</v>
      </c>
      <c r="C63" s="1">
        <v>2</v>
      </c>
      <c r="D63" s="2">
        <v>3</v>
      </c>
    </row>
    <row r="64" spans="1:5">
      <c r="A64">
        <v>63</v>
      </c>
      <c r="B64" s="3">
        <v>1</v>
      </c>
      <c r="C64" s="1">
        <v>2</v>
      </c>
      <c r="D64" s="2">
        <v>3</v>
      </c>
    </row>
    <row r="65" spans="1:5">
      <c r="A65">
        <v>64</v>
      </c>
      <c r="B65" s="3">
        <v>1</v>
      </c>
      <c r="C65" s="1">
        <v>2</v>
      </c>
      <c r="D65" s="2">
        <v>3</v>
      </c>
    </row>
    <row r="66" spans="1:5">
      <c r="A66">
        <v>65</v>
      </c>
      <c r="B66" s="3">
        <v>1</v>
      </c>
      <c r="D66" s="2">
        <v>3</v>
      </c>
    </row>
    <row r="67" spans="1:5">
      <c r="A67">
        <v>66</v>
      </c>
      <c r="B67" s="3">
        <v>1</v>
      </c>
      <c r="D67" s="2">
        <v>3</v>
      </c>
      <c r="E67" s="4">
        <v>4</v>
      </c>
    </row>
    <row r="68" spans="1:5">
      <c r="A68">
        <v>67</v>
      </c>
      <c r="B68" s="3">
        <v>1</v>
      </c>
      <c r="D68" s="2">
        <v>3</v>
      </c>
      <c r="E68" s="4">
        <v>4</v>
      </c>
    </row>
    <row r="69" spans="1:5">
      <c r="A69">
        <v>68</v>
      </c>
      <c r="B69" s="3">
        <v>1</v>
      </c>
      <c r="D69" s="2">
        <v>3</v>
      </c>
      <c r="E69" s="4">
        <v>4</v>
      </c>
    </row>
    <row r="70" spans="1:5">
      <c r="A70">
        <v>69</v>
      </c>
      <c r="B70" s="3">
        <v>1</v>
      </c>
      <c r="D70" s="2">
        <v>3</v>
      </c>
      <c r="E70" s="4">
        <v>4</v>
      </c>
    </row>
    <row r="71" spans="1:5">
      <c r="A71">
        <v>70</v>
      </c>
      <c r="B71" s="3">
        <v>1</v>
      </c>
      <c r="E71" s="4">
        <v>4</v>
      </c>
    </row>
    <row r="72" spans="1:5">
      <c r="A72">
        <v>71</v>
      </c>
      <c r="B72" s="3">
        <v>1</v>
      </c>
      <c r="E72" s="4">
        <v>4</v>
      </c>
    </row>
    <row r="73" spans="1:5">
      <c r="A73">
        <v>72</v>
      </c>
      <c r="B73" s="3">
        <v>1</v>
      </c>
      <c r="E73" s="4">
        <v>4</v>
      </c>
    </row>
    <row r="74" spans="1:5">
      <c r="A74">
        <v>73</v>
      </c>
      <c r="B74" s="3">
        <v>1</v>
      </c>
      <c r="E74" s="4">
        <v>4</v>
      </c>
    </row>
    <row r="75" spans="1:5">
      <c r="A75">
        <v>74</v>
      </c>
      <c r="B75" s="3">
        <v>1</v>
      </c>
      <c r="E75" s="4">
        <v>4</v>
      </c>
    </row>
    <row r="76" spans="1:5">
      <c r="A76">
        <v>75</v>
      </c>
      <c r="B76" s="3">
        <v>1</v>
      </c>
      <c r="C76" s="1">
        <v>2</v>
      </c>
      <c r="E76" s="4">
        <v>4</v>
      </c>
    </row>
    <row r="77" spans="1:5">
      <c r="A77">
        <v>76</v>
      </c>
      <c r="C77" s="1">
        <v>2</v>
      </c>
      <c r="E77" s="4">
        <v>4</v>
      </c>
    </row>
    <row r="78" spans="1:5">
      <c r="A78">
        <v>77</v>
      </c>
      <c r="C78" s="1">
        <v>2</v>
      </c>
      <c r="D78" s="2">
        <v>3</v>
      </c>
      <c r="E78" s="4">
        <v>4</v>
      </c>
    </row>
    <row r="79" spans="1:5">
      <c r="A79">
        <v>78</v>
      </c>
      <c r="C79" s="1">
        <v>2</v>
      </c>
      <c r="D79" s="2">
        <v>3</v>
      </c>
    </row>
    <row r="80" spans="1:5">
      <c r="A80">
        <v>79</v>
      </c>
      <c r="C80" s="1">
        <v>2</v>
      </c>
      <c r="D80" s="2">
        <v>3</v>
      </c>
    </row>
    <row r="81" spans="1:6">
      <c r="A81">
        <v>80</v>
      </c>
      <c r="C81" s="1">
        <v>2</v>
      </c>
      <c r="D81" s="2">
        <v>3</v>
      </c>
    </row>
    <row r="82" spans="1:6">
      <c r="A82">
        <v>81</v>
      </c>
      <c r="C82" s="1">
        <v>2</v>
      </c>
      <c r="D82" s="2">
        <v>3</v>
      </c>
    </row>
    <row r="83" spans="1:6">
      <c r="A83">
        <v>82</v>
      </c>
      <c r="C83" s="1">
        <v>2</v>
      </c>
      <c r="D83" s="2">
        <v>3</v>
      </c>
    </row>
    <row r="84" spans="1:6">
      <c r="A84">
        <v>83</v>
      </c>
      <c r="C84" s="1">
        <v>2</v>
      </c>
      <c r="D84" s="2">
        <v>3</v>
      </c>
    </row>
    <row r="85" spans="1:6">
      <c r="A85">
        <v>84</v>
      </c>
      <c r="D85" s="2">
        <v>3</v>
      </c>
    </row>
    <row r="86" spans="1:6">
      <c r="A86">
        <v>85</v>
      </c>
      <c r="D86" s="2">
        <v>3</v>
      </c>
    </row>
    <row r="87" spans="1:6">
      <c r="A87">
        <v>86</v>
      </c>
      <c r="D87" s="2">
        <v>3</v>
      </c>
    </row>
    <row r="88" spans="1:6">
      <c r="A88">
        <v>87</v>
      </c>
      <c r="D88" s="2">
        <v>3</v>
      </c>
    </row>
    <row r="89" spans="1:6">
      <c r="A89">
        <v>88</v>
      </c>
      <c r="F89" t="s">
        <v>19</v>
      </c>
    </row>
    <row r="90" spans="1:6">
      <c r="A90">
        <v>2389</v>
      </c>
    </row>
    <row r="91" spans="1:6">
      <c r="A91">
        <v>2390</v>
      </c>
    </row>
    <row r="92" spans="1:6">
      <c r="A92">
        <v>2391</v>
      </c>
      <c r="F92" t="s">
        <v>19</v>
      </c>
    </row>
    <row r="93" spans="1:6">
      <c r="A93">
        <v>2392</v>
      </c>
      <c r="C93" s="1">
        <v>2</v>
      </c>
    </row>
    <row r="94" spans="1:6">
      <c r="A94">
        <v>2393</v>
      </c>
      <c r="C94" s="1">
        <v>2</v>
      </c>
    </row>
    <row r="95" spans="1:6">
      <c r="A95">
        <v>2394</v>
      </c>
      <c r="C95" s="1">
        <v>2</v>
      </c>
      <c r="D95" s="2">
        <v>3</v>
      </c>
    </row>
    <row r="96" spans="1:6">
      <c r="A96">
        <v>2395</v>
      </c>
      <c r="C96" s="1">
        <v>2</v>
      </c>
      <c r="D96" s="2">
        <v>3</v>
      </c>
    </row>
    <row r="97" spans="1:5">
      <c r="A97">
        <v>2396</v>
      </c>
      <c r="C97" s="1">
        <v>2</v>
      </c>
      <c r="D97" s="2">
        <v>3</v>
      </c>
    </row>
    <row r="98" spans="1:5">
      <c r="A98">
        <v>2397</v>
      </c>
      <c r="C98" s="1">
        <v>2</v>
      </c>
      <c r="D98" s="2">
        <v>3</v>
      </c>
    </row>
    <row r="99" spans="1:5">
      <c r="A99">
        <v>2398</v>
      </c>
      <c r="C99" s="1">
        <v>2</v>
      </c>
      <c r="D99" s="2">
        <v>3</v>
      </c>
    </row>
    <row r="100" spans="1:5">
      <c r="A100">
        <v>2399</v>
      </c>
      <c r="B100" s="3">
        <v>1</v>
      </c>
      <c r="C100" s="1">
        <v>2</v>
      </c>
      <c r="D100" s="2">
        <v>3</v>
      </c>
    </row>
    <row r="101" spans="1:5">
      <c r="A101">
        <v>2400</v>
      </c>
      <c r="B101" s="3">
        <v>1</v>
      </c>
      <c r="D101" s="2">
        <v>3</v>
      </c>
    </row>
    <row r="102" spans="1:5">
      <c r="A102">
        <v>2401</v>
      </c>
      <c r="B102" s="3">
        <v>1</v>
      </c>
      <c r="D102" s="2">
        <v>3</v>
      </c>
    </row>
    <row r="103" spans="1:5">
      <c r="A103">
        <v>2402</v>
      </c>
      <c r="B103" s="3">
        <v>1</v>
      </c>
      <c r="E103" s="4">
        <v>4</v>
      </c>
    </row>
    <row r="104" spans="1:5">
      <c r="A104">
        <v>2403</v>
      </c>
      <c r="B104" s="3">
        <v>1</v>
      </c>
      <c r="E104" s="4">
        <v>4</v>
      </c>
    </row>
    <row r="105" spans="1:5">
      <c r="A105">
        <v>2404</v>
      </c>
      <c r="B105" s="3">
        <v>1</v>
      </c>
      <c r="E105" s="4">
        <v>4</v>
      </c>
    </row>
    <row r="106" spans="1:5">
      <c r="A106">
        <v>2405</v>
      </c>
      <c r="B106" s="3">
        <v>1</v>
      </c>
      <c r="E106" s="4">
        <v>4</v>
      </c>
    </row>
    <row r="107" spans="1:5">
      <c r="A107">
        <v>2406</v>
      </c>
      <c r="B107" s="3">
        <v>1</v>
      </c>
      <c r="E107" s="4">
        <v>4</v>
      </c>
    </row>
    <row r="108" spans="1:5">
      <c r="A108">
        <v>2407</v>
      </c>
      <c r="B108" s="3">
        <v>1</v>
      </c>
      <c r="E108" s="4">
        <v>4</v>
      </c>
    </row>
    <row r="109" spans="1:5">
      <c r="A109">
        <v>2408</v>
      </c>
      <c r="B109" s="3">
        <v>1</v>
      </c>
      <c r="C109" s="1">
        <v>2</v>
      </c>
      <c r="E109" s="4">
        <v>4</v>
      </c>
    </row>
    <row r="110" spans="1:5">
      <c r="A110">
        <v>2409</v>
      </c>
      <c r="C110" s="1">
        <v>2</v>
      </c>
      <c r="E110" s="4">
        <v>4</v>
      </c>
    </row>
    <row r="111" spans="1:5">
      <c r="A111">
        <v>2410</v>
      </c>
      <c r="C111" s="1">
        <v>2</v>
      </c>
      <c r="D111" s="2">
        <v>3</v>
      </c>
      <c r="E111" s="4">
        <v>4</v>
      </c>
    </row>
    <row r="112" spans="1:5">
      <c r="A112">
        <v>2411</v>
      </c>
      <c r="C112" s="1">
        <v>2</v>
      </c>
      <c r="D112" s="2">
        <v>3</v>
      </c>
    </row>
    <row r="113" spans="1:5">
      <c r="A113">
        <v>2412</v>
      </c>
      <c r="C113" s="1">
        <v>2</v>
      </c>
      <c r="D113" s="2">
        <v>3</v>
      </c>
    </row>
    <row r="114" spans="1:5">
      <c r="A114">
        <v>2413</v>
      </c>
      <c r="C114" s="1">
        <v>2</v>
      </c>
      <c r="D114" s="2">
        <v>3</v>
      </c>
    </row>
    <row r="115" spans="1:5">
      <c r="A115">
        <v>2414</v>
      </c>
      <c r="C115" s="1">
        <v>2</v>
      </c>
      <c r="D115" s="2">
        <v>3</v>
      </c>
    </row>
    <row r="116" spans="1:5">
      <c r="A116">
        <v>2415</v>
      </c>
      <c r="B116" s="3">
        <v>1</v>
      </c>
      <c r="C116" s="1">
        <v>2</v>
      </c>
      <c r="D116" s="2">
        <v>3</v>
      </c>
    </row>
    <row r="117" spans="1:5">
      <c r="A117">
        <v>2416</v>
      </c>
      <c r="B117" s="3">
        <v>1</v>
      </c>
      <c r="C117" s="1">
        <v>2</v>
      </c>
      <c r="D117" s="2">
        <v>3</v>
      </c>
    </row>
    <row r="118" spans="1:5">
      <c r="A118">
        <v>2417</v>
      </c>
      <c r="B118" s="3">
        <v>1</v>
      </c>
      <c r="C118" s="1">
        <v>2</v>
      </c>
      <c r="D118" s="2">
        <v>3</v>
      </c>
    </row>
    <row r="119" spans="1:5">
      <c r="A119">
        <v>2418</v>
      </c>
      <c r="B119" s="3">
        <v>1</v>
      </c>
      <c r="C119" s="1">
        <v>2</v>
      </c>
      <c r="D119" s="2">
        <v>3</v>
      </c>
    </row>
    <row r="120" spans="1:5">
      <c r="A120">
        <v>2419</v>
      </c>
      <c r="B120" s="3">
        <v>1</v>
      </c>
      <c r="C120" s="1">
        <v>2</v>
      </c>
      <c r="D120" s="2">
        <v>3</v>
      </c>
      <c r="E120" s="4">
        <v>4</v>
      </c>
    </row>
    <row r="121" spans="1:5">
      <c r="A121">
        <v>2420</v>
      </c>
      <c r="B121" s="3">
        <v>1</v>
      </c>
      <c r="D121" s="2">
        <v>3</v>
      </c>
      <c r="E121" s="4">
        <v>4</v>
      </c>
    </row>
    <row r="122" spans="1:5">
      <c r="A122">
        <v>2421</v>
      </c>
      <c r="B122" s="3">
        <v>1</v>
      </c>
      <c r="D122" s="2">
        <v>3</v>
      </c>
      <c r="E122" s="4">
        <v>4</v>
      </c>
    </row>
    <row r="123" spans="1:5">
      <c r="A123">
        <v>2422</v>
      </c>
      <c r="B123" s="3">
        <v>1</v>
      </c>
      <c r="D123" s="2">
        <v>3</v>
      </c>
      <c r="E123" s="4">
        <v>4</v>
      </c>
    </row>
    <row r="124" spans="1:5">
      <c r="A124">
        <v>2423</v>
      </c>
      <c r="B124" s="3">
        <v>1</v>
      </c>
      <c r="D124" s="2">
        <v>3</v>
      </c>
      <c r="E124" s="4">
        <v>4</v>
      </c>
    </row>
    <row r="125" spans="1:5">
      <c r="A125">
        <v>2424</v>
      </c>
      <c r="B125" s="3">
        <v>1</v>
      </c>
      <c r="E125" s="4">
        <v>4</v>
      </c>
    </row>
    <row r="126" spans="1:5">
      <c r="A126">
        <v>2425</v>
      </c>
      <c r="B126" s="3">
        <v>1</v>
      </c>
      <c r="E126" s="4">
        <v>4</v>
      </c>
    </row>
    <row r="127" spans="1:5">
      <c r="A127">
        <v>2426</v>
      </c>
      <c r="B127" s="3">
        <v>1</v>
      </c>
      <c r="E127" s="4">
        <v>4</v>
      </c>
    </row>
    <row r="128" spans="1:5">
      <c r="A128">
        <v>2427</v>
      </c>
      <c r="B128" s="3">
        <v>1</v>
      </c>
      <c r="E128" s="4">
        <v>4</v>
      </c>
    </row>
    <row r="129" spans="1:5">
      <c r="A129">
        <v>2428</v>
      </c>
      <c r="B129" s="3">
        <v>1</v>
      </c>
      <c r="E129" s="4">
        <v>4</v>
      </c>
    </row>
    <row r="130" spans="1:5">
      <c r="A130">
        <v>2429</v>
      </c>
      <c r="C130" s="1">
        <v>2</v>
      </c>
      <c r="D130" s="2">
        <v>3</v>
      </c>
      <c r="E130" s="4">
        <v>4</v>
      </c>
    </row>
    <row r="131" spans="1:5">
      <c r="A131">
        <v>2430</v>
      </c>
      <c r="C131" s="1">
        <v>2</v>
      </c>
      <c r="D131" s="2">
        <v>3</v>
      </c>
    </row>
    <row r="132" spans="1:5">
      <c r="A132">
        <v>2431</v>
      </c>
      <c r="C132" s="1">
        <v>2</v>
      </c>
      <c r="D132" s="2">
        <v>3</v>
      </c>
    </row>
    <row r="133" spans="1:5">
      <c r="A133">
        <v>2432</v>
      </c>
      <c r="C133" s="1">
        <v>2</v>
      </c>
      <c r="D133" s="2">
        <v>3</v>
      </c>
    </row>
    <row r="134" spans="1:5">
      <c r="A134">
        <v>2433</v>
      </c>
      <c r="C134" s="1">
        <v>2</v>
      </c>
      <c r="D134" s="2">
        <v>3</v>
      </c>
    </row>
    <row r="135" spans="1:5">
      <c r="A135">
        <v>2434</v>
      </c>
      <c r="C135" s="1">
        <v>2</v>
      </c>
      <c r="D135" s="2">
        <v>3</v>
      </c>
    </row>
    <row r="136" spans="1:5">
      <c r="A136">
        <v>2435</v>
      </c>
      <c r="B136" s="3">
        <v>1</v>
      </c>
      <c r="C136" s="1">
        <v>2</v>
      </c>
      <c r="D136" s="2">
        <v>3</v>
      </c>
    </row>
    <row r="137" spans="1:5">
      <c r="A137">
        <v>2436</v>
      </c>
      <c r="B137" s="3">
        <v>1</v>
      </c>
      <c r="C137" s="1">
        <v>2</v>
      </c>
      <c r="D137" s="2">
        <v>3</v>
      </c>
    </row>
    <row r="138" spans="1:5">
      <c r="A138">
        <v>2437</v>
      </c>
      <c r="B138" s="3">
        <v>1</v>
      </c>
      <c r="C138" s="1">
        <v>2</v>
      </c>
      <c r="D138" s="2">
        <v>3</v>
      </c>
    </row>
    <row r="139" spans="1:5">
      <c r="A139">
        <v>2438</v>
      </c>
      <c r="B139" s="3">
        <v>1</v>
      </c>
      <c r="D139" s="2">
        <v>3</v>
      </c>
      <c r="E139" s="4">
        <v>4</v>
      </c>
    </row>
    <row r="140" spans="1:5">
      <c r="A140">
        <v>2439</v>
      </c>
      <c r="B140" s="3">
        <v>1</v>
      </c>
      <c r="D140" s="2">
        <v>3</v>
      </c>
      <c r="E140" s="4">
        <v>4</v>
      </c>
    </row>
    <row r="141" spans="1:5">
      <c r="A141">
        <v>2440</v>
      </c>
      <c r="B141" s="3">
        <v>1</v>
      </c>
      <c r="E141" s="4">
        <v>4</v>
      </c>
    </row>
    <row r="142" spans="1:5">
      <c r="A142">
        <v>2441</v>
      </c>
      <c r="B142" s="3">
        <v>1</v>
      </c>
      <c r="E142" s="4">
        <v>4</v>
      </c>
    </row>
    <row r="143" spans="1:5">
      <c r="A143">
        <v>2442</v>
      </c>
      <c r="B143" s="3">
        <v>1</v>
      </c>
      <c r="E143" s="4">
        <v>4</v>
      </c>
    </row>
    <row r="144" spans="1:5">
      <c r="A144">
        <v>2443</v>
      </c>
      <c r="B144" s="3">
        <v>1</v>
      </c>
      <c r="C144" s="1">
        <v>2</v>
      </c>
      <c r="E144" s="4">
        <v>4</v>
      </c>
    </row>
    <row r="145" spans="1:6">
      <c r="A145">
        <v>2444</v>
      </c>
      <c r="C145" s="1">
        <v>2</v>
      </c>
      <c r="E145" s="4">
        <v>4</v>
      </c>
    </row>
    <row r="146" spans="1:6">
      <c r="A146">
        <v>2445</v>
      </c>
      <c r="C146" s="1">
        <v>2</v>
      </c>
      <c r="E146" s="4">
        <v>4</v>
      </c>
    </row>
    <row r="147" spans="1:6">
      <c r="A147">
        <v>2446</v>
      </c>
      <c r="C147" s="1">
        <v>2</v>
      </c>
      <c r="E147" s="4">
        <v>4</v>
      </c>
    </row>
    <row r="148" spans="1:6">
      <c r="A148">
        <v>2447</v>
      </c>
      <c r="C148" s="1">
        <v>2</v>
      </c>
      <c r="E148" s="4">
        <v>4</v>
      </c>
    </row>
    <row r="149" spans="1:6">
      <c r="A149">
        <v>2448</v>
      </c>
      <c r="C149" s="1">
        <v>2</v>
      </c>
      <c r="D149" s="2">
        <v>3</v>
      </c>
    </row>
    <row r="150" spans="1:6">
      <c r="A150">
        <v>2449</v>
      </c>
      <c r="C150" s="1">
        <v>2</v>
      </c>
      <c r="D150" s="2">
        <v>3</v>
      </c>
    </row>
    <row r="151" spans="1:6">
      <c r="A151">
        <v>2450</v>
      </c>
      <c r="C151" s="1">
        <v>2</v>
      </c>
      <c r="D151" s="2">
        <v>3</v>
      </c>
    </row>
    <row r="152" spans="1:6">
      <c r="A152">
        <v>2451</v>
      </c>
      <c r="C152" s="1">
        <v>2</v>
      </c>
      <c r="D152" s="2">
        <v>3</v>
      </c>
    </row>
    <row r="153" spans="1:6">
      <c r="A153">
        <v>2452</v>
      </c>
      <c r="D153" s="2">
        <v>3</v>
      </c>
    </row>
    <row r="154" spans="1:6">
      <c r="A154">
        <v>2453</v>
      </c>
      <c r="D154" s="2">
        <v>3</v>
      </c>
    </row>
    <row r="155" spans="1:6">
      <c r="A155">
        <v>2454</v>
      </c>
      <c r="D155" s="2">
        <v>3</v>
      </c>
    </row>
    <row r="156" spans="1:6">
      <c r="A156">
        <v>2455</v>
      </c>
      <c r="F156" t="s">
        <v>19</v>
      </c>
    </row>
    <row r="157" spans="1:6">
      <c r="A157">
        <v>3086</v>
      </c>
    </row>
    <row r="158" spans="1:6">
      <c r="A158">
        <v>3087</v>
      </c>
    </row>
    <row r="159" spans="1:6">
      <c r="A159">
        <v>3088</v>
      </c>
      <c r="F159" t="s">
        <v>19</v>
      </c>
    </row>
    <row r="160" spans="1:6">
      <c r="A160">
        <v>3089</v>
      </c>
      <c r="B160" s="3">
        <v>1</v>
      </c>
    </row>
    <row r="161" spans="1:5">
      <c r="A161">
        <v>3090</v>
      </c>
      <c r="B161" s="3">
        <v>1</v>
      </c>
    </row>
    <row r="162" spans="1:5">
      <c r="A162">
        <v>3091</v>
      </c>
      <c r="B162" s="3">
        <v>1</v>
      </c>
    </row>
    <row r="163" spans="1:5">
      <c r="A163">
        <v>3092</v>
      </c>
      <c r="B163" s="3">
        <v>1</v>
      </c>
      <c r="E163" s="4">
        <v>4</v>
      </c>
    </row>
    <row r="164" spans="1:5">
      <c r="A164">
        <v>3093</v>
      </c>
      <c r="B164" s="3">
        <v>1</v>
      </c>
      <c r="E164" s="4">
        <v>4</v>
      </c>
    </row>
    <row r="165" spans="1:5">
      <c r="A165">
        <v>3094</v>
      </c>
      <c r="B165" s="3">
        <v>1</v>
      </c>
      <c r="E165" s="4">
        <v>4</v>
      </c>
    </row>
    <row r="166" spans="1:5">
      <c r="A166">
        <v>3095</v>
      </c>
      <c r="B166" s="3">
        <v>1</v>
      </c>
      <c r="E166" s="4">
        <v>4</v>
      </c>
    </row>
    <row r="167" spans="1:5">
      <c r="A167">
        <v>3096</v>
      </c>
      <c r="B167" s="3">
        <v>1</v>
      </c>
      <c r="E167" s="4">
        <v>4</v>
      </c>
    </row>
    <row r="168" spans="1:5">
      <c r="A168">
        <v>3097</v>
      </c>
      <c r="B168" s="3">
        <v>1</v>
      </c>
      <c r="E168" s="4">
        <v>4</v>
      </c>
    </row>
    <row r="169" spans="1:5">
      <c r="A169">
        <v>3098</v>
      </c>
      <c r="B169" s="3">
        <v>1</v>
      </c>
      <c r="E169" s="4">
        <v>4</v>
      </c>
    </row>
    <row r="170" spans="1:5">
      <c r="A170">
        <v>3099</v>
      </c>
      <c r="B170" s="3">
        <v>1</v>
      </c>
      <c r="E170" s="4">
        <v>4</v>
      </c>
    </row>
    <row r="171" spans="1:5">
      <c r="A171">
        <v>3100</v>
      </c>
      <c r="B171" s="3">
        <v>1</v>
      </c>
      <c r="E171" s="4">
        <v>4</v>
      </c>
    </row>
    <row r="172" spans="1:5">
      <c r="A172">
        <v>3101</v>
      </c>
      <c r="C172" s="1">
        <v>2</v>
      </c>
      <c r="D172" s="2">
        <v>3</v>
      </c>
      <c r="E172" s="4">
        <v>4</v>
      </c>
    </row>
    <row r="173" spans="1:5">
      <c r="A173">
        <v>3102</v>
      </c>
      <c r="C173" s="1">
        <v>2</v>
      </c>
      <c r="D173" s="2">
        <v>3</v>
      </c>
      <c r="E173" s="4">
        <v>4</v>
      </c>
    </row>
    <row r="174" spans="1:5">
      <c r="A174">
        <v>3103</v>
      </c>
      <c r="C174" s="1">
        <v>2</v>
      </c>
      <c r="D174" s="2">
        <v>3</v>
      </c>
      <c r="E174" s="4">
        <v>4</v>
      </c>
    </row>
    <row r="175" spans="1:5">
      <c r="A175">
        <v>3104</v>
      </c>
      <c r="C175" s="1">
        <v>2</v>
      </c>
      <c r="D175" s="2">
        <v>3</v>
      </c>
    </row>
    <row r="176" spans="1:5">
      <c r="A176">
        <v>3105</v>
      </c>
      <c r="C176" s="1">
        <v>2</v>
      </c>
      <c r="D176" s="2">
        <v>3</v>
      </c>
    </row>
    <row r="177" spans="1:5">
      <c r="A177">
        <v>3106</v>
      </c>
      <c r="C177" s="1">
        <v>2</v>
      </c>
      <c r="D177" s="2">
        <v>3</v>
      </c>
    </row>
    <row r="178" spans="1:5">
      <c r="A178">
        <v>3107</v>
      </c>
      <c r="C178" s="1">
        <v>2</v>
      </c>
      <c r="D178" s="2">
        <v>3</v>
      </c>
    </row>
    <row r="179" spans="1:5">
      <c r="A179">
        <v>3108</v>
      </c>
      <c r="C179" s="1">
        <v>2</v>
      </c>
      <c r="D179" s="2">
        <v>3</v>
      </c>
    </row>
    <row r="180" spans="1:5">
      <c r="A180">
        <v>3109</v>
      </c>
      <c r="B180" s="3">
        <v>1</v>
      </c>
      <c r="C180" s="1">
        <v>2</v>
      </c>
      <c r="D180" s="2">
        <v>3</v>
      </c>
    </row>
    <row r="181" spans="1:5">
      <c r="A181">
        <v>3110</v>
      </c>
      <c r="B181" s="3">
        <v>1</v>
      </c>
      <c r="D181" s="2">
        <v>3</v>
      </c>
    </row>
    <row r="182" spans="1:5">
      <c r="A182">
        <v>3111</v>
      </c>
      <c r="B182" s="3">
        <v>1</v>
      </c>
      <c r="E182" s="4">
        <v>4</v>
      </c>
    </row>
    <row r="183" spans="1:5">
      <c r="A183">
        <v>3112</v>
      </c>
      <c r="B183" s="3">
        <v>1</v>
      </c>
      <c r="E183" s="4">
        <v>4</v>
      </c>
    </row>
    <row r="184" spans="1:5">
      <c r="A184">
        <v>3113</v>
      </c>
      <c r="B184" s="3">
        <v>1</v>
      </c>
      <c r="E184" s="4">
        <v>4</v>
      </c>
    </row>
    <row r="185" spans="1:5">
      <c r="A185">
        <v>3114</v>
      </c>
      <c r="B185" s="3">
        <v>1</v>
      </c>
      <c r="E185" s="4">
        <v>4</v>
      </c>
    </row>
    <row r="186" spans="1:5">
      <c r="A186">
        <v>3115</v>
      </c>
      <c r="B186" s="3">
        <v>1</v>
      </c>
      <c r="E186" s="4">
        <v>4</v>
      </c>
    </row>
    <row r="187" spans="1:5">
      <c r="A187">
        <v>3116</v>
      </c>
      <c r="B187" s="3">
        <v>1</v>
      </c>
      <c r="C187" s="1">
        <v>2</v>
      </c>
      <c r="E187" s="4">
        <v>4</v>
      </c>
    </row>
    <row r="188" spans="1:5">
      <c r="A188">
        <v>3117</v>
      </c>
      <c r="B188" s="3">
        <v>1</v>
      </c>
      <c r="C188" s="1">
        <v>2</v>
      </c>
      <c r="E188" s="4">
        <v>4</v>
      </c>
    </row>
    <row r="189" spans="1:5">
      <c r="A189">
        <v>3118</v>
      </c>
      <c r="C189" s="1">
        <v>2</v>
      </c>
      <c r="E189" s="4">
        <v>4</v>
      </c>
    </row>
    <row r="190" spans="1:5">
      <c r="A190">
        <v>3119</v>
      </c>
      <c r="C190" s="1">
        <v>2</v>
      </c>
      <c r="D190" s="2">
        <v>3</v>
      </c>
      <c r="E190" s="4">
        <v>4</v>
      </c>
    </row>
    <row r="191" spans="1:5">
      <c r="A191">
        <v>3120</v>
      </c>
      <c r="C191" s="1">
        <v>2</v>
      </c>
      <c r="D191" s="2">
        <v>3</v>
      </c>
    </row>
    <row r="192" spans="1:5">
      <c r="A192">
        <v>3121</v>
      </c>
      <c r="C192" s="1">
        <v>2</v>
      </c>
      <c r="D192" s="2">
        <v>3</v>
      </c>
    </row>
    <row r="193" spans="1:5">
      <c r="A193">
        <v>3122</v>
      </c>
      <c r="C193" s="1">
        <v>2</v>
      </c>
      <c r="D193" s="2">
        <v>3</v>
      </c>
    </row>
    <row r="194" spans="1:5">
      <c r="A194">
        <v>3123</v>
      </c>
      <c r="C194" s="1">
        <v>2</v>
      </c>
      <c r="D194" s="2">
        <v>3</v>
      </c>
    </row>
    <row r="195" spans="1:5">
      <c r="A195">
        <v>3124</v>
      </c>
      <c r="B195" s="3">
        <v>1</v>
      </c>
      <c r="C195" s="1">
        <v>2</v>
      </c>
      <c r="D195" s="2">
        <v>3</v>
      </c>
    </row>
    <row r="196" spans="1:5">
      <c r="A196">
        <v>3125</v>
      </c>
      <c r="B196" s="3">
        <v>1</v>
      </c>
      <c r="D196" s="2">
        <v>3</v>
      </c>
    </row>
    <row r="197" spans="1:5">
      <c r="A197">
        <v>3126</v>
      </c>
      <c r="B197" s="3">
        <v>1</v>
      </c>
      <c r="D197" s="2">
        <v>3</v>
      </c>
    </row>
    <row r="198" spans="1:5">
      <c r="A198">
        <v>3127</v>
      </c>
      <c r="B198" s="3">
        <v>1</v>
      </c>
      <c r="D198" s="2">
        <v>3</v>
      </c>
      <c r="E198" s="4">
        <v>4</v>
      </c>
    </row>
    <row r="199" spans="1:5">
      <c r="A199">
        <v>3128</v>
      </c>
      <c r="B199" s="3">
        <v>1</v>
      </c>
      <c r="E199" s="4">
        <v>4</v>
      </c>
    </row>
    <row r="200" spans="1:5">
      <c r="A200">
        <v>3129</v>
      </c>
      <c r="B200" s="3">
        <v>1</v>
      </c>
      <c r="E200" s="4">
        <v>4</v>
      </c>
    </row>
    <row r="201" spans="1:5">
      <c r="A201">
        <v>3130</v>
      </c>
      <c r="B201" s="3">
        <v>1</v>
      </c>
      <c r="E201" s="4">
        <v>4</v>
      </c>
    </row>
    <row r="202" spans="1:5">
      <c r="A202">
        <v>3131</v>
      </c>
      <c r="B202" s="3">
        <v>1</v>
      </c>
      <c r="E202" s="4">
        <v>4</v>
      </c>
    </row>
    <row r="203" spans="1:5">
      <c r="A203">
        <v>3132</v>
      </c>
      <c r="B203" s="3">
        <v>1</v>
      </c>
      <c r="E203" s="4">
        <v>4</v>
      </c>
    </row>
    <row r="204" spans="1:5">
      <c r="A204">
        <v>3133</v>
      </c>
      <c r="B204" s="3">
        <v>1</v>
      </c>
      <c r="E204" s="4">
        <v>4</v>
      </c>
    </row>
    <row r="205" spans="1:5">
      <c r="A205">
        <v>3134</v>
      </c>
      <c r="E205" s="4">
        <v>4</v>
      </c>
    </row>
    <row r="206" spans="1:5">
      <c r="A206">
        <v>3135</v>
      </c>
      <c r="E206" s="4">
        <v>4</v>
      </c>
    </row>
    <row r="207" spans="1:5">
      <c r="A207">
        <v>3136</v>
      </c>
      <c r="E207" s="4">
        <v>4</v>
      </c>
    </row>
    <row r="208" spans="1:5">
      <c r="A208">
        <v>3137</v>
      </c>
      <c r="E208" s="4">
        <v>4</v>
      </c>
    </row>
    <row r="209" spans="1:6">
      <c r="A209">
        <v>3138</v>
      </c>
      <c r="F209" t="s">
        <v>19</v>
      </c>
    </row>
    <row r="210" spans="1:6">
      <c r="A210">
        <v>3536</v>
      </c>
    </row>
    <row r="211" spans="1:6">
      <c r="A211">
        <v>3537</v>
      </c>
    </row>
    <row r="212" spans="1:6">
      <c r="A212">
        <v>3538</v>
      </c>
      <c r="F212" t="s">
        <v>19</v>
      </c>
    </row>
    <row r="213" spans="1:6">
      <c r="A213">
        <v>3539</v>
      </c>
      <c r="C213" s="1">
        <v>2</v>
      </c>
    </row>
    <row r="214" spans="1:6">
      <c r="A214">
        <v>3540</v>
      </c>
      <c r="C214" s="1">
        <v>2</v>
      </c>
    </row>
    <row r="215" spans="1:6">
      <c r="A215">
        <v>3541</v>
      </c>
      <c r="C215" s="1">
        <v>2</v>
      </c>
    </row>
    <row r="216" spans="1:6">
      <c r="A216">
        <v>3542</v>
      </c>
      <c r="C216" s="1">
        <v>2</v>
      </c>
      <c r="D216" s="2">
        <v>3</v>
      </c>
    </row>
    <row r="217" spans="1:6">
      <c r="A217">
        <v>3543</v>
      </c>
      <c r="C217" s="1">
        <v>2</v>
      </c>
      <c r="D217" s="2">
        <v>3</v>
      </c>
    </row>
    <row r="218" spans="1:6">
      <c r="A218">
        <v>3544</v>
      </c>
      <c r="C218" s="1">
        <v>2</v>
      </c>
      <c r="D218" s="2">
        <v>3</v>
      </c>
    </row>
    <row r="219" spans="1:6">
      <c r="A219">
        <v>3545</v>
      </c>
      <c r="C219" s="1">
        <v>2</v>
      </c>
      <c r="D219" s="2">
        <v>3</v>
      </c>
    </row>
    <row r="220" spans="1:6">
      <c r="A220">
        <v>3546</v>
      </c>
      <c r="C220" s="1">
        <v>2</v>
      </c>
      <c r="D220" s="2">
        <v>3</v>
      </c>
    </row>
    <row r="221" spans="1:6">
      <c r="A221">
        <v>3547</v>
      </c>
      <c r="C221" s="1">
        <v>2</v>
      </c>
      <c r="D221" s="2">
        <v>3</v>
      </c>
    </row>
    <row r="222" spans="1:6">
      <c r="A222">
        <v>3548</v>
      </c>
      <c r="C222" s="1">
        <v>2</v>
      </c>
      <c r="D222" s="2">
        <v>3</v>
      </c>
    </row>
    <row r="223" spans="1:6">
      <c r="A223">
        <v>3549</v>
      </c>
      <c r="B223" s="3">
        <v>1</v>
      </c>
      <c r="C223" s="1">
        <v>2</v>
      </c>
      <c r="D223" s="2">
        <v>3</v>
      </c>
    </row>
    <row r="224" spans="1:6">
      <c r="A224">
        <v>3550</v>
      </c>
      <c r="B224" s="3">
        <v>1</v>
      </c>
      <c r="D224" s="2">
        <v>3</v>
      </c>
    </row>
    <row r="225" spans="1:5">
      <c r="A225">
        <v>3551</v>
      </c>
      <c r="B225" s="3">
        <v>1</v>
      </c>
      <c r="D225" s="2">
        <v>3</v>
      </c>
      <c r="E225" s="4">
        <v>4</v>
      </c>
    </row>
    <row r="226" spans="1:5">
      <c r="A226">
        <v>3552</v>
      </c>
      <c r="B226" s="3">
        <v>1</v>
      </c>
      <c r="D226" s="2">
        <v>3</v>
      </c>
      <c r="E226" s="4">
        <v>4</v>
      </c>
    </row>
    <row r="227" spans="1:5">
      <c r="A227">
        <v>3553</v>
      </c>
      <c r="B227" s="3">
        <v>1</v>
      </c>
      <c r="E227" s="4">
        <v>4</v>
      </c>
    </row>
    <row r="228" spans="1:5">
      <c r="A228">
        <v>3554</v>
      </c>
      <c r="B228" s="3">
        <v>1</v>
      </c>
      <c r="E228" s="4">
        <v>4</v>
      </c>
    </row>
    <row r="229" spans="1:5">
      <c r="A229">
        <v>3555</v>
      </c>
      <c r="B229" s="3">
        <v>1</v>
      </c>
      <c r="E229" s="4">
        <v>4</v>
      </c>
    </row>
    <row r="230" spans="1:5">
      <c r="A230">
        <v>3556</v>
      </c>
      <c r="B230" s="3">
        <v>1</v>
      </c>
      <c r="E230" s="4">
        <v>4</v>
      </c>
    </row>
    <row r="231" spans="1:5">
      <c r="A231">
        <v>3557</v>
      </c>
      <c r="B231" s="3">
        <v>1</v>
      </c>
      <c r="E231" s="4">
        <v>4</v>
      </c>
    </row>
    <row r="232" spans="1:5">
      <c r="A232">
        <v>3558</v>
      </c>
      <c r="B232" s="3">
        <v>1</v>
      </c>
      <c r="E232" s="4">
        <v>4</v>
      </c>
    </row>
    <row r="233" spans="1:5">
      <c r="A233">
        <v>3559</v>
      </c>
      <c r="B233" s="3">
        <v>1</v>
      </c>
      <c r="E233" s="4">
        <v>4</v>
      </c>
    </row>
    <row r="234" spans="1:5">
      <c r="A234">
        <v>3560</v>
      </c>
      <c r="C234" s="1">
        <v>2</v>
      </c>
      <c r="E234" s="4">
        <v>4</v>
      </c>
    </row>
    <row r="235" spans="1:5">
      <c r="A235">
        <v>3561</v>
      </c>
      <c r="C235" s="1">
        <v>2</v>
      </c>
      <c r="D235" s="2">
        <v>3</v>
      </c>
      <c r="E235" s="4">
        <v>4</v>
      </c>
    </row>
    <row r="236" spans="1:5">
      <c r="A236">
        <v>3562</v>
      </c>
      <c r="C236" s="1">
        <v>2</v>
      </c>
      <c r="D236" s="2">
        <v>3</v>
      </c>
    </row>
    <row r="237" spans="1:5">
      <c r="A237">
        <v>3563</v>
      </c>
      <c r="C237" s="1">
        <v>2</v>
      </c>
      <c r="D237" s="2">
        <v>3</v>
      </c>
    </row>
    <row r="238" spans="1:5">
      <c r="A238">
        <v>3564</v>
      </c>
      <c r="C238" s="1">
        <v>2</v>
      </c>
      <c r="D238" s="2">
        <v>3</v>
      </c>
    </row>
    <row r="239" spans="1:5">
      <c r="A239">
        <v>3565</v>
      </c>
      <c r="C239" s="1">
        <v>2</v>
      </c>
      <c r="D239" s="2">
        <v>3</v>
      </c>
    </row>
    <row r="240" spans="1:5">
      <c r="A240">
        <v>3566</v>
      </c>
      <c r="C240" s="1">
        <v>2</v>
      </c>
      <c r="D240" s="2">
        <v>3</v>
      </c>
    </row>
    <row r="241" spans="1:6">
      <c r="A241">
        <v>3567</v>
      </c>
      <c r="C241" s="1">
        <v>2</v>
      </c>
      <c r="D241" s="2">
        <v>3</v>
      </c>
    </row>
    <row r="242" spans="1:6">
      <c r="A242">
        <v>3568</v>
      </c>
      <c r="D242" s="2">
        <v>3</v>
      </c>
    </row>
    <row r="243" spans="1:6">
      <c r="A243">
        <v>3569</v>
      </c>
      <c r="D243" s="2">
        <v>3</v>
      </c>
    </row>
    <row r="244" spans="1:6">
      <c r="A244">
        <v>3570</v>
      </c>
      <c r="F244" t="s">
        <v>19</v>
      </c>
    </row>
    <row r="245" spans="1:6">
      <c r="A245">
        <v>4042</v>
      </c>
    </row>
    <row r="246" spans="1:6">
      <c r="A246">
        <v>4043</v>
      </c>
    </row>
    <row r="247" spans="1:6">
      <c r="A247">
        <v>4044</v>
      </c>
      <c r="F247" t="s">
        <v>19</v>
      </c>
    </row>
    <row r="248" spans="1:6">
      <c r="A248">
        <v>4045</v>
      </c>
      <c r="C248" s="1">
        <v>2</v>
      </c>
    </row>
    <row r="249" spans="1:6">
      <c r="A249">
        <v>4046</v>
      </c>
      <c r="C249" s="1">
        <v>2</v>
      </c>
    </row>
    <row r="250" spans="1:6">
      <c r="A250">
        <v>4047</v>
      </c>
      <c r="C250" s="1">
        <v>2</v>
      </c>
    </row>
    <row r="251" spans="1:6">
      <c r="A251">
        <v>4048</v>
      </c>
      <c r="C251" s="1">
        <v>2</v>
      </c>
      <c r="D251" s="2">
        <v>3</v>
      </c>
    </row>
    <row r="252" spans="1:6">
      <c r="A252">
        <v>4049</v>
      </c>
      <c r="C252" s="1">
        <v>2</v>
      </c>
      <c r="D252" s="2">
        <v>3</v>
      </c>
    </row>
    <row r="253" spans="1:6">
      <c r="A253">
        <v>4050</v>
      </c>
      <c r="C253" s="1">
        <v>2</v>
      </c>
      <c r="D253" s="2">
        <v>3</v>
      </c>
    </row>
    <row r="254" spans="1:6">
      <c r="A254">
        <v>4051</v>
      </c>
      <c r="C254" s="1">
        <v>2</v>
      </c>
      <c r="D254" s="2">
        <v>3</v>
      </c>
    </row>
    <row r="255" spans="1:6">
      <c r="A255">
        <v>4052</v>
      </c>
      <c r="C255" s="1">
        <v>2</v>
      </c>
      <c r="D255" s="2">
        <v>3</v>
      </c>
    </row>
    <row r="256" spans="1:6">
      <c r="A256">
        <v>4053</v>
      </c>
      <c r="B256" s="3">
        <v>1</v>
      </c>
      <c r="C256" s="1">
        <v>2</v>
      </c>
      <c r="D256" s="2">
        <v>3</v>
      </c>
    </row>
    <row r="257" spans="1:5">
      <c r="A257">
        <v>4054</v>
      </c>
      <c r="B257" s="3">
        <v>1</v>
      </c>
      <c r="C257" s="1">
        <v>2</v>
      </c>
      <c r="D257" s="2">
        <v>3</v>
      </c>
    </row>
    <row r="258" spans="1:5">
      <c r="A258">
        <v>4055</v>
      </c>
      <c r="B258" s="3">
        <v>1</v>
      </c>
      <c r="D258" s="2">
        <v>3</v>
      </c>
    </row>
    <row r="259" spans="1:5">
      <c r="A259">
        <v>4056</v>
      </c>
      <c r="B259" s="3">
        <v>1</v>
      </c>
      <c r="D259" s="2">
        <v>3</v>
      </c>
    </row>
    <row r="260" spans="1:5">
      <c r="A260">
        <v>4057</v>
      </c>
      <c r="B260" s="3">
        <v>1</v>
      </c>
      <c r="D260" s="2">
        <v>3</v>
      </c>
      <c r="E260" s="4">
        <v>4</v>
      </c>
    </row>
    <row r="261" spans="1:5">
      <c r="A261">
        <v>4058</v>
      </c>
      <c r="B261" s="3">
        <v>1</v>
      </c>
      <c r="D261" s="2">
        <v>3</v>
      </c>
      <c r="E261" s="4">
        <v>4</v>
      </c>
    </row>
    <row r="262" spans="1:5">
      <c r="A262">
        <v>4059</v>
      </c>
      <c r="B262" s="3">
        <v>1</v>
      </c>
      <c r="D262" s="2">
        <v>3</v>
      </c>
      <c r="E262" s="4">
        <v>4</v>
      </c>
    </row>
    <row r="263" spans="1:5">
      <c r="A263">
        <v>4060</v>
      </c>
      <c r="B263" s="3">
        <v>1</v>
      </c>
      <c r="E263" s="4">
        <v>4</v>
      </c>
    </row>
    <row r="264" spans="1:5">
      <c r="A264">
        <v>4061</v>
      </c>
      <c r="B264" s="3">
        <v>1</v>
      </c>
      <c r="E264" s="4">
        <v>4</v>
      </c>
    </row>
    <row r="265" spans="1:5">
      <c r="A265">
        <v>4062</v>
      </c>
      <c r="B265" s="3">
        <v>1</v>
      </c>
      <c r="C265" s="1">
        <v>2</v>
      </c>
      <c r="E265" s="4">
        <v>4</v>
      </c>
    </row>
    <row r="266" spans="1:5">
      <c r="A266">
        <v>4063</v>
      </c>
      <c r="B266" s="3">
        <v>1</v>
      </c>
      <c r="C266" s="1">
        <v>2</v>
      </c>
      <c r="E266" s="4">
        <v>4</v>
      </c>
    </row>
    <row r="267" spans="1:5">
      <c r="A267">
        <v>4064</v>
      </c>
      <c r="C267" s="1">
        <v>2</v>
      </c>
      <c r="E267" s="4">
        <v>4</v>
      </c>
    </row>
    <row r="268" spans="1:5">
      <c r="A268">
        <v>4065</v>
      </c>
      <c r="C268" s="1">
        <v>2</v>
      </c>
      <c r="E268" s="4">
        <v>4</v>
      </c>
    </row>
    <row r="269" spans="1:5">
      <c r="A269">
        <v>4066</v>
      </c>
      <c r="C269" s="1">
        <v>2</v>
      </c>
      <c r="E269" s="4">
        <v>4</v>
      </c>
    </row>
    <row r="270" spans="1:5">
      <c r="A270">
        <v>4067</v>
      </c>
      <c r="C270" s="1">
        <v>2</v>
      </c>
      <c r="D270" s="2">
        <v>3</v>
      </c>
      <c r="E270" s="4">
        <v>4</v>
      </c>
    </row>
    <row r="271" spans="1:5">
      <c r="A271">
        <v>4068</v>
      </c>
      <c r="C271" s="1">
        <v>2</v>
      </c>
      <c r="D271" s="2">
        <v>3</v>
      </c>
    </row>
    <row r="272" spans="1:5">
      <c r="A272">
        <v>4069</v>
      </c>
      <c r="C272" s="1">
        <v>2</v>
      </c>
      <c r="D272" s="2">
        <v>3</v>
      </c>
    </row>
    <row r="273" spans="1:5">
      <c r="A273">
        <v>4070</v>
      </c>
      <c r="B273" s="3">
        <v>1</v>
      </c>
      <c r="C273" s="1">
        <v>2</v>
      </c>
      <c r="D273" s="2">
        <v>3</v>
      </c>
    </row>
    <row r="274" spans="1:5">
      <c r="A274">
        <v>4071</v>
      </c>
      <c r="B274" s="3">
        <v>1</v>
      </c>
      <c r="C274" s="1">
        <v>2</v>
      </c>
      <c r="D274" s="2">
        <v>3</v>
      </c>
    </row>
    <row r="275" spans="1:5">
      <c r="A275">
        <v>4072</v>
      </c>
      <c r="B275" s="3">
        <v>1</v>
      </c>
      <c r="C275" s="1">
        <v>2</v>
      </c>
      <c r="D275" s="2">
        <v>3</v>
      </c>
    </row>
    <row r="276" spans="1:5">
      <c r="A276">
        <v>4073</v>
      </c>
      <c r="B276" s="3">
        <v>1</v>
      </c>
      <c r="D276" s="2">
        <v>3</v>
      </c>
    </row>
    <row r="277" spans="1:5">
      <c r="A277">
        <v>4074</v>
      </c>
      <c r="B277" s="3">
        <v>1</v>
      </c>
      <c r="D277" s="2">
        <v>3</v>
      </c>
      <c r="E277" s="4">
        <v>4</v>
      </c>
    </row>
    <row r="278" spans="1:5">
      <c r="A278">
        <v>4075</v>
      </c>
      <c r="B278" s="3">
        <v>1</v>
      </c>
      <c r="D278" s="2">
        <v>3</v>
      </c>
      <c r="E278" s="4">
        <v>4</v>
      </c>
    </row>
    <row r="279" spans="1:5">
      <c r="A279">
        <v>4076</v>
      </c>
      <c r="B279" s="3">
        <v>1</v>
      </c>
      <c r="D279" s="2">
        <v>3</v>
      </c>
      <c r="E279" s="4">
        <v>4</v>
      </c>
    </row>
    <row r="280" spans="1:5">
      <c r="A280">
        <v>4077</v>
      </c>
      <c r="B280" s="3">
        <v>1</v>
      </c>
      <c r="D280" s="2">
        <v>3</v>
      </c>
      <c r="E280" s="4">
        <v>4</v>
      </c>
    </row>
    <row r="281" spans="1:5">
      <c r="A281">
        <v>4078</v>
      </c>
      <c r="B281" s="3">
        <v>1</v>
      </c>
      <c r="D281" s="2">
        <v>3</v>
      </c>
      <c r="E281" s="4">
        <v>4</v>
      </c>
    </row>
    <row r="282" spans="1:5">
      <c r="A282">
        <v>4079</v>
      </c>
      <c r="B282" s="3">
        <v>1</v>
      </c>
      <c r="E282" s="4">
        <v>4</v>
      </c>
    </row>
    <row r="283" spans="1:5">
      <c r="A283">
        <v>4080</v>
      </c>
      <c r="B283" s="3">
        <v>1</v>
      </c>
      <c r="C283" s="1">
        <v>2</v>
      </c>
      <c r="E283" s="4">
        <v>4</v>
      </c>
    </row>
    <row r="284" spans="1:5">
      <c r="A284">
        <v>4081</v>
      </c>
      <c r="B284" s="3">
        <v>1</v>
      </c>
      <c r="C284" s="1">
        <v>2</v>
      </c>
      <c r="E284" s="4">
        <v>4</v>
      </c>
    </row>
    <row r="285" spans="1:5">
      <c r="A285">
        <v>4082</v>
      </c>
      <c r="B285" s="3">
        <v>1</v>
      </c>
      <c r="C285" s="1">
        <v>2</v>
      </c>
      <c r="E285" s="4">
        <v>4</v>
      </c>
    </row>
    <row r="286" spans="1:5">
      <c r="A286">
        <v>4083</v>
      </c>
      <c r="B286" s="3">
        <v>1</v>
      </c>
      <c r="C286" s="1">
        <v>2</v>
      </c>
      <c r="E286" s="4">
        <v>4</v>
      </c>
    </row>
    <row r="287" spans="1:5">
      <c r="A287">
        <v>4084</v>
      </c>
      <c r="B287" s="3">
        <v>1</v>
      </c>
      <c r="C287" s="1">
        <v>2</v>
      </c>
      <c r="E287" s="4">
        <v>4</v>
      </c>
    </row>
    <row r="288" spans="1:5">
      <c r="A288">
        <v>4085</v>
      </c>
      <c r="C288" s="1">
        <v>2</v>
      </c>
      <c r="D288" s="2">
        <v>3</v>
      </c>
      <c r="E288" s="4">
        <v>4</v>
      </c>
    </row>
    <row r="289" spans="1:5">
      <c r="A289">
        <v>4086</v>
      </c>
      <c r="C289" s="1">
        <v>2</v>
      </c>
      <c r="D289" s="2">
        <v>3</v>
      </c>
      <c r="E289" s="4">
        <v>4</v>
      </c>
    </row>
    <row r="290" spans="1:5">
      <c r="A290">
        <v>4087</v>
      </c>
      <c r="C290" s="1">
        <v>2</v>
      </c>
      <c r="D290" s="2">
        <v>3</v>
      </c>
      <c r="E290" s="4">
        <v>4</v>
      </c>
    </row>
    <row r="291" spans="1:5">
      <c r="A291">
        <v>4088</v>
      </c>
      <c r="C291" s="1">
        <v>2</v>
      </c>
      <c r="D291" s="2">
        <v>3</v>
      </c>
      <c r="E291" s="4">
        <v>4</v>
      </c>
    </row>
    <row r="292" spans="1:5">
      <c r="A292">
        <v>4089</v>
      </c>
      <c r="C292" s="1">
        <v>2</v>
      </c>
      <c r="D292" s="2">
        <v>3</v>
      </c>
    </row>
    <row r="293" spans="1:5">
      <c r="A293">
        <v>4090</v>
      </c>
      <c r="C293" s="1">
        <v>2</v>
      </c>
      <c r="D293" s="2">
        <v>3</v>
      </c>
    </row>
    <row r="294" spans="1:5">
      <c r="A294">
        <v>4091</v>
      </c>
      <c r="C294" s="1">
        <v>2</v>
      </c>
      <c r="D294" s="2">
        <v>3</v>
      </c>
    </row>
    <row r="295" spans="1:5">
      <c r="A295">
        <v>4092</v>
      </c>
      <c r="C295" s="1">
        <v>2</v>
      </c>
      <c r="D295" s="2">
        <v>3</v>
      </c>
    </row>
    <row r="296" spans="1:5">
      <c r="A296">
        <v>4093</v>
      </c>
      <c r="B296" s="3">
        <v>1</v>
      </c>
      <c r="C296" s="1">
        <v>2</v>
      </c>
      <c r="D296" s="2">
        <v>3</v>
      </c>
    </row>
    <row r="297" spans="1:5">
      <c r="A297">
        <v>4094</v>
      </c>
      <c r="B297" s="3">
        <v>1</v>
      </c>
      <c r="C297" s="1">
        <v>2</v>
      </c>
      <c r="D297" s="2">
        <v>3</v>
      </c>
    </row>
    <row r="298" spans="1:5">
      <c r="A298">
        <v>4095</v>
      </c>
      <c r="B298" s="3">
        <v>1</v>
      </c>
      <c r="C298" s="1">
        <v>2</v>
      </c>
      <c r="D298" s="2">
        <v>3</v>
      </c>
    </row>
    <row r="299" spans="1:5">
      <c r="A299">
        <v>4096</v>
      </c>
      <c r="B299" s="3">
        <v>1</v>
      </c>
      <c r="D299" s="2">
        <v>3</v>
      </c>
      <c r="E299" s="4">
        <v>4</v>
      </c>
    </row>
    <row r="300" spans="1:5">
      <c r="A300">
        <v>4097</v>
      </c>
      <c r="B300" s="3">
        <v>1</v>
      </c>
      <c r="D300" s="2">
        <v>3</v>
      </c>
      <c r="E300" s="4">
        <v>4</v>
      </c>
    </row>
    <row r="301" spans="1:5">
      <c r="A301">
        <v>4098</v>
      </c>
      <c r="B301" s="3">
        <v>1</v>
      </c>
      <c r="D301" s="2">
        <v>3</v>
      </c>
      <c r="E301" s="4">
        <v>4</v>
      </c>
    </row>
    <row r="302" spans="1:5">
      <c r="A302">
        <v>4099</v>
      </c>
      <c r="B302" s="3">
        <v>1</v>
      </c>
      <c r="D302" s="2">
        <v>3</v>
      </c>
      <c r="E302" s="4">
        <v>4</v>
      </c>
    </row>
    <row r="303" spans="1:5">
      <c r="A303">
        <v>4100</v>
      </c>
      <c r="B303" s="3">
        <v>1</v>
      </c>
      <c r="E303" s="4">
        <v>4</v>
      </c>
    </row>
    <row r="304" spans="1:5">
      <c r="A304">
        <v>4101</v>
      </c>
      <c r="B304" s="3">
        <v>1</v>
      </c>
      <c r="E304" s="4">
        <v>4</v>
      </c>
    </row>
    <row r="305" spans="1:5">
      <c r="A305">
        <v>4102</v>
      </c>
      <c r="B305" s="3">
        <v>1</v>
      </c>
      <c r="E305" s="4">
        <v>4</v>
      </c>
    </row>
    <row r="306" spans="1:5">
      <c r="A306">
        <v>4103</v>
      </c>
      <c r="B306" s="3">
        <v>1</v>
      </c>
      <c r="E306" s="4">
        <v>4</v>
      </c>
    </row>
    <row r="307" spans="1:5">
      <c r="A307">
        <v>4104</v>
      </c>
      <c r="B307" s="3">
        <v>1</v>
      </c>
      <c r="C307" s="1">
        <v>2</v>
      </c>
      <c r="E307" s="4">
        <v>4</v>
      </c>
    </row>
    <row r="308" spans="1:5">
      <c r="A308">
        <v>4105</v>
      </c>
      <c r="B308" s="3">
        <v>1</v>
      </c>
      <c r="C308" s="1">
        <v>2</v>
      </c>
      <c r="E308" s="4">
        <v>4</v>
      </c>
    </row>
    <row r="309" spans="1:5">
      <c r="A309">
        <v>4106</v>
      </c>
      <c r="C309" s="1">
        <v>2</v>
      </c>
      <c r="E309" s="4">
        <v>4</v>
      </c>
    </row>
    <row r="310" spans="1:5">
      <c r="A310">
        <v>4107</v>
      </c>
      <c r="C310" s="1">
        <v>2</v>
      </c>
      <c r="E310" s="4">
        <v>4</v>
      </c>
    </row>
    <row r="311" spans="1:5">
      <c r="A311">
        <v>4108</v>
      </c>
      <c r="C311" s="1">
        <v>2</v>
      </c>
      <c r="D311" s="2">
        <v>3</v>
      </c>
      <c r="E311" s="4">
        <v>4</v>
      </c>
    </row>
    <row r="312" spans="1:5">
      <c r="A312">
        <v>4109</v>
      </c>
      <c r="C312" s="1">
        <v>2</v>
      </c>
      <c r="D312" s="2">
        <v>3</v>
      </c>
      <c r="E312" s="4">
        <v>4</v>
      </c>
    </row>
    <row r="313" spans="1:5">
      <c r="A313">
        <v>4110</v>
      </c>
      <c r="C313" s="1">
        <v>2</v>
      </c>
      <c r="D313" s="2">
        <v>3</v>
      </c>
      <c r="E313" s="4">
        <v>4</v>
      </c>
    </row>
    <row r="314" spans="1:5">
      <c r="A314">
        <v>4111</v>
      </c>
      <c r="C314" s="1">
        <v>2</v>
      </c>
      <c r="D314" s="2">
        <v>3</v>
      </c>
      <c r="E314" s="4">
        <v>4</v>
      </c>
    </row>
    <row r="315" spans="1:5">
      <c r="A315">
        <v>4112</v>
      </c>
      <c r="C315" s="1">
        <v>2</v>
      </c>
      <c r="D315" s="2">
        <v>3</v>
      </c>
    </row>
    <row r="316" spans="1:5">
      <c r="A316">
        <v>4113</v>
      </c>
      <c r="C316" s="1">
        <v>2</v>
      </c>
      <c r="D316" s="2">
        <v>3</v>
      </c>
    </row>
    <row r="317" spans="1:5">
      <c r="A317">
        <v>4114</v>
      </c>
      <c r="C317" s="1">
        <v>2</v>
      </c>
      <c r="D317" s="2">
        <v>3</v>
      </c>
    </row>
    <row r="318" spans="1:5">
      <c r="A318">
        <v>4115</v>
      </c>
      <c r="C318" s="1">
        <v>2</v>
      </c>
      <c r="D318" s="2">
        <v>3</v>
      </c>
    </row>
    <row r="319" spans="1:5">
      <c r="A319">
        <v>4116</v>
      </c>
      <c r="C319" s="1">
        <v>2</v>
      </c>
      <c r="D319" s="2">
        <v>3</v>
      </c>
    </row>
    <row r="320" spans="1:5">
      <c r="A320">
        <v>4117</v>
      </c>
      <c r="D320" s="2">
        <v>3</v>
      </c>
    </row>
    <row r="321" spans="1:6">
      <c r="A321">
        <v>4118</v>
      </c>
      <c r="D321" s="2">
        <v>3</v>
      </c>
    </row>
    <row r="322" spans="1:6">
      <c r="A322">
        <v>4119</v>
      </c>
      <c r="D322" s="2">
        <v>3</v>
      </c>
    </row>
    <row r="323" spans="1:6">
      <c r="A323">
        <v>4120</v>
      </c>
      <c r="D323" s="2">
        <v>3</v>
      </c>
    </row>
    <row r="324" spans="1:6">
      <c r="A324">
        <v>4121</v>
      </c>
      <c r="F324" t="s">
        <v>19</v>
      </c>
    </row>
    <row r="325" spans="1:6">
      <c r="A325">
        <v>4683</v>
      </c>
    </row>
    <row r="326" spans="1:6">
      <c r="A326">
        <v>4684</v>
      </c>
    </row>
    <row r="327" spans="1:6">
      <c r="A327">
        <v>4685</v>
      </c>
      <c r="F327" t="s">
        <v>19</v>
      </c>
    </row>
    <row r="328" spans="1:6">
      <c r="A328">
        <v>4686</v>
      </c>
      <c r="B328" s="3">
        <v>1</v>
      </c>
    </row>
    <row r="329" spans="1:6">
      <c r="A329">
        <v>4687</v>
      </c>
      <c r="B329" s="3">
        <v>1</v>
      </c>
    </row>
    <row r="330" spans="1:6">
      <c r="A330">
        <v>4688</v>
      </c>
      <c r="B330" s="3">
        <v>1</v>
      </c>
    </row>
    <row r="331" spans="1:6">
      <c r="A331">
        <v>4689</v>
      </c>
      <c r="B331" s="3">
        <v>1</v>
      </c>
      <c r="E331" s="4">
        <v>4</v>
      </c>
    </row>
    <row r="332" spans="1:6">
      <c r="A332">
        <v>4690</v>
      </c>
      <c r="B332" s="3">
        <v>1</v>
      </c>
      <c r="E332" s="4">
        <v>4</v>
      </c>
    </row>
    <row r="333" spans="1:6">
      <c r="A333">
        <v>4691</v>
      </c>
      <c r="B333" s="3">
        <v>1</v>
      </c>
      <c r="E333" s="4">
        <v>4</v>
      </c>
    </row>
    <row r="334" spans="1:6">
      <c r="A334">
        <v>4692</v>
      </c>
      <c r="B334" s="3">
        <v>1</v>
      </c>
      <c r="E334" s="4">
        <v>4</v>
      </c>
    </row>
    <row r="335" spans="1:6">
      <c r="A335">
        <v>4693</v>
      </c>
      <c r="B335" s="3">
        <v>1</v>
      </c>
      <c r="E335" s="4">
        <v>4</v>
      </c>
    </row>
    <row r="336" spans="1:6">
      <c r="A336">
        <v>4694</v>
      </c>
      <c r="B336" s="3">
        <v>1</v>
      </c>
      <c r="E336" s="4">
        <v>4</v>
      </c>
    </row>
    <row r="337" spans="1:5">
      <c r="A337">
        <v>4695</v>
      </c>
      <c r="C337" s="1">
        <v>2</v>
      </c>
      <c r="E337" s="4">
        <v>4</v>
      </c>
    </row>
    <row r="338" spans="1:5">
      <c r="A338">
        <v>4696</v>
      </c>
      <c r="C338" s="1">
        <v>2</v>
      </c>
    </row>
    <row r="339" spans="1:5">
      <c r="A339">
        <v>4697</v>
      </c>
      <c r="C339" s="1">
        <v>2</v>
      </c>
      <c r="D339" s="2">
        <v>3</v>
      </c>
    </row>
    <row r="340" spans="1:5">
      <c r="A340">
        <v>4698</v>
      </c>
      <c r="C340" s="1">
        <v>2</v>
      </c>
      <c r="D340" s="2">
        <v>3</v>
      </c>
    </row>
    <row r="341" spans="1:5">
      <c r="A341">
        <v>4699</v>
      </c>
      <c r="C341" s="1">
        <v>2</v>
      </c>
      <c r="D341" s="2">
        <v>3</v>
      </c>
    </row>
    <row r="342" spans="1:5">
      <c r="A342">
        <v>4700</v>
      </c>
      <c r="C342" s="1">
        <v>2</v>
      </c>
      <c r="D342" s="2">
        <v>3</v>
      </c>
    </row>
    <row r="343" spans="1:5">
      <c r="A343">
        <v>4701</v>
      </c>
      <c r="C343" s="1">
        <v>2</v>
      </c>
      <c r="D343" s="2">
        <v>3</v>
      </c>
    </row>
    <row r="344" spans="1:5">
      <c r="A344">
        <v>4702</v>
      </c>
      <c r="B344" s="3">
        <v>1</v>
      </c>
      <c r="C344" s="1">
        <v>2</v>
      </c>
      <c r="D344" s="2">
        <v>3</v>
      </c>
    </row>
    <row r="345" spans="1:5">
      <c r="A345">
        <v>4703</v>
      </c>
      <c r="B345" s="3">
        <v>1</v>
      </c>
      <c r="D345" s="2">
        <v>3</v>
      </c>
    </row>
    <row r="346" spans="1:5">
      <c r="A346">
        <v>4704</v>
      </c>
      <c r="B346" s="3">
        <v>1</v>
      </c>
      <c r="D346" s="2">
        <v>3</v>
      </c>
    </row>
    <row r="347" spans="1:5">
      <c r="A347">
        <v>4705</v>
      </c>
      <c r="B347" s="3">
        <v>1</v>
      </c>
      <c r="D347" s="2">
        <v>3</v>
      </c>
    </row>
    <row r="348" spans="1:5">
      <c r="A348">
        <v>4706</v>
      </c>
      <c r="B348" s="3">
        <v>1</v>
      </c>
      <c r="E348" s="4">
        <v>4</v>
      </c>
    </row>
    <row r="349" spans="1:5">
      <c r="A349">
        <v>4707</v>
      </c>
      <c r="B349" s="3">
        <v>1</v>
      </c>
      <c r="E349" s="4">
        <v>4</v>
      </c>
    </row>
    <row r="350" spans="1:5">
      <c r="A350">
        <v>4708</v>
      </c>
      <c r="B350" s="3">
        <v>1</v>
      </c>
      <c r="E350" s="4">
        <v>4</v>
      </c>
    </row>
    <row r="351" spans="1:5">
      <c r="A351">
        <v>4709</v>
      </c>
      <c r="B351" s="3">
        <v>1</v>
      </c>
      <c r="E351" s="4">
        <v>4</v>
      </c>
    </row>
    <row r="352" spans="1:5">
      <c r="A352">
        <v>4710</v>
      </c>
      <c r="B352" s="3">
        <v>1</v>
      </c>
      <c r="E352" s="4">
        <v>4</v>
      </c>
    </row>
    <row r="353" spans="1:6">
      <c r="A353">
        <v>4711</v>
      </c>
      <c r="B353" s="3">
        <v>1</v>
      </c>
      <c r="C353" s="1">
        <v>2</v>
      </c>
      <c r="E353" s="4">
        <v>4</v>
      </c>
    </row>
    <row r="354" spans="1:6">
      <c r="A354">
        <v>4712</v>
      </c>
      <c r="B354" s="3">
        <v>1</v>
      </c>
      <c r="C354" s="1">
        <v>2</v>
      </c>
      <c r="E354" s="4">
        <v>4</v>
      </c>
    </row>
    <row r="355" spans="1:6">
      <c r="A355">
        <v>4713</v>
      </c>
      <c r="B355" s="3">
        <v>1</v>
      </c>
      <c r="C355" s="1">
        <v>2</v>
      </c>
      <c r="E355" s="4">
        <v>4</v>
      </c>
    </row>
    <row r="356" spans="1:6">
      <c r="A356">
        <v>4714</v>
      </c>
      <c r="B356" s="3">
        <v>1</v>
      </c>
      <c r="C356" s="1">
        <v>2</v>
      </c>
      <c r="D356" s="2">
        <v>3</v>
      </c>
      <c r="E356" s="4">
        <v>4</v>
      </c>
    </row>
    <row r="357" spans="1:6">
      <c r="A357">
        <v>4715</v>
      </c>
      <c r="C357" s="1">
        <v>2</v>
      </c>
      <c r="D357" s="2">
        <v>3</v>
      </c>
      <c r="E357" s="4">
        <v>4</v>
      </c>
    </row>
    <row r="358" spans="1:6">
      <c r="A358">
        <v>4716</v>
      </c>
      <c r="C358" s="1">
        <v>2</v>
      </c>
      <c r="D358" s="2">
        <v>3</v>
      </c>
      <c r="E358" s="4">
        <v>4</v>
      </c>
    </row>
    <row r="359" spans="1:6">
      <c r="A359">
        <v>4717</v>
      </c>
      <c r="C359" s="1">
        <v>2</v>
      </c>
      <c r="D359" s="2">
        <v>3</v>
      </c>
      <c r="E359" s="4">
        <v>4</v>
      </c>
    </row>
    <row r="360" spans="1:6">
      <c r="A360">
        <v>4718</v>
      </c>
      <c r="C360" s="1">
        <v>2</v>
      </c>
      <c r="D360" s="2">
        <v>3</v>
      </c>
    </row>
    <row r="361" spans="1:6">
      <c r="A361">
        <v>4719</v>
      </c>
      <c r="C361" s="1">
        <v>2</v>
      </c>
      <c r="D361" s="2">
        <v>3</v>
      </c>
    </row>
    <row r="362" spans="1:6">
      <c r="A362">
        <v>4720</v>
      </c>
      <c r="C362" s="1">
        <v>2</v>
      </c>
      <c r="D362" s="2">
        <v>3</v>
      </c>
    </row>
    <row r="363" spans="1:6">
      <c r="A363">
        <v>4721</v>
      </c>
      <c r="C363" s="1">
        <v>2</v>
      </c>
      <c r="D363" s="2">
        <v>3</v>
      </c>
    </row>
    <row r="364" spans="1:6">
      <c r="A364">
        <v>4722</v>
      </c>
      <c r="C364" s="1">
        <v>2</v>
      </c>
      <c r="D364" s="2">
        <v>3</v>
      </c>
    </row>
    <row r="365" spans="1:6">
      <c r="A365">
        <v>4723</v>
      </c>
      <c r="D365" s="2">
        <v>3</v>
      </c>
    </row>
    <row r="366" spans="1:6">
      <c r="A366">
        <v>4724</v>
      </c>
      <c r="D366" s="2">
        <v>3</v>
      </c>
    </row>
    <row r="367" spans="1:6">
      <c r="A367">
        <v>4725</v>
      </c>
      <c r="D367" s="2">
        <v>3</v>
      </c>
    </row>
    <row r="368" spans="1:6">
      <c r="A368">
        <v>4726</v>
      </c>
      <c r="F368" t="s">
        <v>19</v>
      </c>
    </row>
    <row r="369" spans="1:6">
      <c r="A369">
        <v>5479</v>
      </c>
    </row>
    <row r="370" spans="1:6">
      <c r="A370">
        <v>5480</v>
      </c>
    </row>
    <row r="371" spans="1:6">
      <c r="A371">
        <v>5481</v>
      </c>
      <c r="F371" t="s">
        <v>19</v>
      </c>
    </row>
    <row r="372" spans="1:6">
      <c r="A372">
        <v>5482</v>
      </c>
      <c r="B372" s="3">
        <v>1</v>
      </c>
    </row>
    <row r="373" spans="1:6">
      <c r="A373">
        <v>5483</v>
      </c>
      <c r="B373" s="3">
        <v>1</v>
      </c>
    </row>
    <row r="374" spans="1:6">
      <c r="A374">
        <v>5484</v>
      </c>
      <c r="B374" s="3">
        <v>1</v>
      </c>
    </row>
    <row r="375" spans="1:6">
      <c r="A375">
        <v>5485</v>
      </c>
      <c r="B375" s="3">
        <v>1</v>
      </c>
      <c r="E375" s="4">
        <v>4</v>
      </c>
    </row>
    <row r="376" spans="1:6">
      <c r="A376">
        <v>5486</v>
      </c>
      <c r="B376" s="3">
        <v>1</v>
      </c>
      <c r="E376" s="4">
        <v>4</v>
      </c>
    </row>
    <row r="377" spans="1:6">
      <c r="A377">
        <v>5487</v>
      </c>
      <c r="B377" s="3">
        <v>1</v>
      </c>
      <c r="E377" s="4">
        <v>4</v>
      </c>
    </row>
    <row r="378" spans="1:6">
      <c r="A378">
        <v>5488</v>
      </c>
      <c r="B378" s="3">
        <v>1</v>
      </c>
      <c r="E378" s="4">
        <v>4</v>
      </c>
    </row>
    <row r="379" spans="1:6">
      <c r="A379">
        <v>5489</v>
      </c>
      <c r="B379" s="3">
        <v>1</v>
      </c>
      <c r="E379" s="4">
        <v>4</v>
      </c>
    </row>
    <row r="380" spans="1:6">
      <c r="A380">
        <v>5490</v>
      </c>
      <c r="B380" s="3">
        <v>1</v>
      </c>
      <c r="E380" s="4">
        <v>4</v>
      </c>
    </row>
    <row r="381" spans="1:6">
      <c r="A381">
        <v>5491</v>
      </c>
      <c r="B381" s="3">
        <v>1</v>
      </c>
      <c r="E381" s="4">
        <v>4</v>
      </c>
    </row>
    <row r="382" spans="1:6">
      <c r="A382">
        <v>5492</v>
      </c>
      <c r="B382" s="3">
        <v>1</v>
      </c>
      <c r="E382" s="4">
        <v>4</v>
      </c>
    </row>
    <row r="383" spans="1:6">
      <c r="A383">
        <v>5493</v>
      </c>
      <c r="B383" s="3">
        <v>1</v>
      </c>
      <c r="E383" s="4">
        <v>4</v>
      </c>
    </row>
    <row r="384" spans="1:6">
      <c r="A384">
        <v>5494</v>
      </c>
      <c r="B384" s="3">
        <v>1</v>
      </c>
      <c r="C384" s="1">
        <v>2</v>
      </c>
      <c r="E384" s="4">
        <v>4</v>
      </c>
    </row>
    <row r="385" spans="1:5">
      <c r="A385">
        <v>5495</v>
      </c>
      <c r="C385" s="1">
        <v>2</v>
      </c>
      <c r="D385" s="2">
        <v>3</v>
      </c>
      <c r="E385" s="4">
        <v>4</v>
      </c>
    </row>
    <row r="386" spans="1:5">
      <c r="A386">
        <v>5496</v>
      </c>
      <c r="C386" s="1">
        <v>2</v>
      </c>
      <c r="D386" s="2">
        <v>3</v>
      </c>
      <c r="E386" s="4">
        <v>4</v>
      </c>
    </row>
    <row r="387" spans="1:5">
      <c r="A387">
        <v>5497</v>
      </c>
      <c r="C387" s="1">
        <v>2</v>
      </c>
      <c r="D387" s="2">
        <v>3</v>
      </c>
    </row>
    <row r="388" spans="1:5">
      <c r="A388">
        <v>5498</v>
      </c>
      <c r="C388" s="1">
        <v>2</v>
      </c>
      <c r="D388" s="2">
        <v>3</v>
      </c>
    </row>
    <row r="389" spans="1:5">
      <c r="A389">
        <v>5499</v>
      </c>
      <c r="C389" s="1">
        <v>2</v>
      </c>
      <c r="D389" s="2">
        <v>3</v>
      </c>
    </row>
    <row r="390" spans="1:5">
      <c r="A390">
        <v>5500</v>
      </c>
      <c r="C390" s="1">
        <v>2</v>
      </c>
      <c r="D390" s="2">
        <v>3</v>
      </c>
    </row>
    <row r="391" spans="1:5">
      <c r="A391">
        <v>5501</v>
      </c>
      <c r="C391" s="1">
        <v>2</v>
      </c>
      <c r="D391" s="2">
        <v>3</v>
      </c>
    </row>
    <row r="392" spans="1:5">
      <c r="A392">
        <v>5502</v>
      </c>
      <c r="C392" s="1">
        <v>2</v>
      </c>
      <c r="D392" s="2">
        <v>3</v>
      </c>
    </row>
    <row r="393" spans="1:5">
      <c r="A393">
        <v>5503</v>
      </c>
      <c r="B393" s="3">
        <v>1</v>
      </c>
      <c r="C393" s="1">
        <v>2</v>
      </c>
      <c r="D393" s="2">
        <v>3</v>
      </c>
    </row>
    <row r="394" spans="1:5">
      <c r="A394">
        <v>5504</v>
      </c>
      <c r="B394" s="3">
        <v>1</v>
      </c>
      <c r="C394" s="1">
        <v>2</v>
      </c>
      <c r="D394" s="2">
        <v>3</v>
      </c>
    </row>
    <row r="395" spans="1:5">
      <c r="A395">
        <v>5505</v>
      </c>
      <c r="B395" s="3">
        <v>1</v>
      </c>
      <c r="C395" s="1">
        <v>2</v>
      </c>
      <c r="D395" s="2">
        <v>3</v>
      </c>
    </row>
    <row r="396" spans="1:5">
      <c r="A396">
        <v>5506</v>
      </c>
      <c r="B396" s="3">
        <v>1</v>
      </c>
      <c r="D396" s="2">
        <v>3</v>
      </c>
      <c r="E396" s="4">
        <v>4</v>
      </c>
    </row>
    <row r="397" spans="1:5">
      <c r="A397">
        <v>5507</v>
      </c>
      <c r="B397" s="3">
        <v>1</v>
      </c>
      <c r="D397" s="2">
        <v>3</v>
      </c>
      <c r="E397" s="4">
        <v>4</v>
      </c>
    </row>
    <row r="398" spans="1:5">
      <c r="A398">
        <v>5508</v>
      </c>
      <c r="B398" s="3">
        <v>1</v>
      </c>
      <c r="E398" s="4">
        <v>4</v>
      </c>
    </row>
    <row r="399" spans="1:5">
      <c r="A399">
        <v>5509</v>
      </c>
      <c r="B399" s="3">
        <v>1</v>
      </c>
      <c r="E399" s="4">
        <v>4</v>
      </c>
    </row>
    <row r="400" spans="1:5">
      <c r="A400">
        <v>5510</v>
      </c>
      <c r="B400" s="3">
        <v>1</v>
      </c>
      <c r="E400" s="4">
        <v>4</v>
      </c>
    </row>
    <row r="401" spans="1:5">
      <c r="A401">
        <v>5511</v>
      </c>
      <c r="B401" s="3">
        <v>1</v>
      </c>
      <c r="E401" s="4">
        <v>4</v>
      </c>
    </row>
    <row r="402" spans="1:5">
      <c r="A402">
        <v>5512</v>
      </c>
      <c r="B402" s="3">
        <v>1</v>
      </c>
      <c r="E402" s="4">
        <v>4</v>
      </c>
    </row>
    <row r="403" spans="1:5">
      <c r="A403">
        <v>5513</v>
      </c>
      <c r="B403" s="3">
        <v>1</v>
      </c>
      <c r="E403" s="4">
        <v>4</v>
      </c>
    </row>
    <row r="404" spans="1:5">
      <c r="A404">
        <v>5514</v>
      </c>
      <c r="B404" s="3">
        <v>1</v>
      </c>
      <c r="C404" s="1">
        <v>2</v>
      </c>
      <c r="E404" s="4">
        <v>4</v>
      </c>
    </row>
    <row r="405" spans="1:5">
      <c r="A405">
        <v>5515</v>
      </c>
      <c r="C405" s="1">
        <v>2</v>
      </c>
      <c r="E405" s="4">
        <v>4</v>
      </c>
    </row>
    <row r="406" spans="1:5">
      <c r="A406">
        <v>5516</v>
      </c>
      <c r="C406" s="1">
        <v>2</v>
      </c>
      <c r="D406" s="2">
        <v>3</v>
      </c>
      <c r="E406" s="4">
        <v>4</v>
      </c>
    </row>
    <row r="407" spans="1:5">
      <c r="A407">
        <v>5517</v>
      </c>
      <c r="C407" s="1">
        <v>2</v>
      </c>
      <c r="D407" s="2">
        <v>3</v>
      </c>
    </row>
    <row r="408" spans="1:5">
      <c r="A408">
        <v>5518</v>
      </c>
      <c r="C408" s="1">
        <v>2</v>
      </c>
      <c r="D408" s="2">
        <v>3</v>
      </c>
    </row>
    <row r="409" spans="1:5">
      <c r="A409">
        <v>5519</v>
      </c>
      <c r="C409" s="1">
        <v>2</v>
      </c>
      <c r="D409" s="2">
        <v>3</v>
      </c>
    </row>
    <row r="410" spans="1:5">
      <c r="A410">
        <v>5520</v>
      </c>
      <c r="C410" s="1">
        <v>2</v>
      </c>
      <c r="D410" s="2">
        <v>3</v>
      </c>
    </row>
    <row r="411" spans="1:5">
      <c r="A411">
        <v>5521</v>
      </c>
      <c r="C411" s="1">
        <v>2</v>
      </c>
      <c r="D411" s="2">
        <v>3</v>
      </c>
    </row>
    <row r="412" spans="1:5">
      <c r="A412">
        <v>5522</v>
      </c>
      <c r="C412" s="1">
        <v>2</v>
      </c>
      <c r="D412" s="2">
        <v>3</v>
      </c>
    </row>
    <row r="413" spans="1:5">
      <c r="A413">
        <v>5523</v>
      </c>
      <c r="B413" s="3">
        <v>1</v>
      </c>
      <c r="C413" s="1">
        <v>2</v>
      </c>
      <c r="D413" s="2">
        <v>3</v>
      </c>
    </row>
    <row r="414" spans="1:5">
      <c r="A414">
        <v>5524</v>
      </c>
      <c r="B414" s="3">
        <v>1</v>
      </c>
      <c r="C414" s="1">
        <v>2</v>
      </c>
      <c r="D414" s="2">
        <v>3</v>
      </c>
    </row>
    <row r="415" spans="1:5">
      <c r="A415">
        <v>5525</v>
      </c>
      <c r="B415" s="3">
        <v>1</v>
      </c>
      <c r="D415" s="2">
        <v>3</v>
      </c>
      <c r="E415" s="4">
        <v>4</v>
      </c>
    </row>
    <row r="416" spans="1:5">
      <c r="A416">
        <v>5526</v>
      </c>
      <c r="B416" s="3">
        <v>1</v>
      </c>
      <c r="D416" s="2">
        <v>3</v>
      </c>
      <c r="E416" s="4">
        <v>4</v>
      </c>
    </row>
    <row r="417" spans="1:6">
      <c r="A417">
        <v>5527</v>
      </c>
      <c r="B417" s="3">
        <v>1</v>
      </c>
      <c r="D417" s="2">
        <v>3</v>
      </c>
      <c r="E417" s="4">
        <v>4</v>
      </c>
    </row>
    <row r="418" spans="1:6">
      <c r="A418">
        <v>5528</v>
      </c>
      <c r="B418" s="3">
        <v>1</v>
      </c>
      <c r="E418" s="4">
        <v>4</v>
      </c>
    </row>
    <row r="419" spans="1:6">
      <c r="A419">
        <v>5529</v>
      </c>
      <c r="B419" s="3">
        <v>1</v>
      </c>
      <c r="E419" s="4">
        <v>4</v>
      </c>
    </row>
    <row r="420" spans="1:6">
      <c r="A420">
        <v>5530</v>
      </c>
      <c r="B420" s="3">
        <v>1</v>
      </c>
      <c r="E420" s="4">
        <v>4</v>
      </c>
    </row>
    <row r="421" spans="1:6">
      <c r="A421">
        <v>5531</v>
      </c>
      <c r="B421" s="3">
        <v>1</v>
      </c>
      <c r="E421" s="4">
        <v>4</v>
      </c>
    </row>
    <row r="422" spans="1:6">
      <c r="A422">
        <v>5532</v>
      </c>
      <c r="B422" s="3">
        <v>1</v>
      </c>
      <c r="E422" s="4">
        <v>4</v>
      </c>
    </row>
    <row r="423" spans="1:6">
      <c r="A423">
        <v>5533</v>
      </c>
      <c r="B423" s="3">
        <v>1</v>
      </c>
      <c r="E423" s="4">
        <v>4</v>
      </c>
    </row>
    <row r="424" spans="1:6">
      <c r="A424">
        <v>5534</v>
      </c>
      <c r="B424" s="3">
        <v>1</v>
      </c>
      <c r="E424" s="4">
        <v>4</v>
      </c>
    </row>
    <row r="425" spans="1:6">
      <c r="A425">
        <v>5535</v>
      </c>
      <c r="B425" s="3">
        <v>1</v>
      </c>
      <c r="E425" s="4">
        <v>4</v>
      </c>
    </row>
    <row r="426" spans="1:6">
      <c r="A426">
        <v>5536</v>
      </c>
      <c r="B426" s="3">
        <v>1</v>
      </c>
      <c r="E426" s="4">
        <v>4</v>
      </c>
    </row>
    <row r="427" spans="1:6">
      <c r="A427">
        <v>5537</v>
      </c>
      <c r="E427" s="4">
        <v>4</v>
      </c>
    </row>
    <row r="428" spans="1:6">
      <c r="A428">
        <v>5538</v>
      </c>
      <c r="E428" s="4">
        <v>4</v>
      </c>
    </row>
    <row r="429" spans="1:6">
      <c r="A429">
        <v>5539</v>
      </c>
      <c r="F429" t="s">
        <v>19</v>
      </c>
    </row>
    <row r="430" spans="1:6">
      <c r="A430">
        <v>6205</v>
      </c>
    </row>
    <row r="431" spans="1:6">
      <c r="A431">
        <v>6206</v>
      </c>
    </row>
    <row r="432" spans="1:6">
      <c r="A432">
        <v>6207</v>
      </c>
      <c r="F432" t="s">
        <v>19</v>
      </c>
    </row>
    <row r="433" spans="1:5">
      <c r="A433">
        <v>6208</v>
      </c>
      <c r="C433" s="1">
        <v>2</v>
      </c>
    </row>
    <row r="434" spans="1:5">
      <c r="A434">
        <v>6209</v>
      </c>
      <c r="C434" s="1">
        <v>2</v>
      </c>
    </row>
    <row r="435" spans="1:5">
      <c r="A435">
        <v>6210</v>
      </c>
      <c r="C435" s="1">
        <v>2</v>
      </c>
      <c r="D435" s="2">
        <v>3</v>
      </c>
    </row>
    <row r="436" spans="1:5">
      <c r="A436">
        <v>6211</v>
      </c>
      <c r="C436" s="1">
        <v>2</v>
      </c>
      <c r="D436" s="2">
        <v>3</v>
      </c>
    </row>
    <row r="437" spans="1:5">
      <c r="A437">
        <v>6212</v>
      </c>
      <c r="C437" s="1">
        <v>2</v>
      </c>
      <c r="D437" s="2">
        <v>3</v>
      </c>
    </row>
    <row r="438" spans="1:5">
      <c r="A438">
        <v>6213</v>
      </c>
      <c r="C438" s="1">
        <v>2</v>
      </c>
      <c r="D438" s="2">
        <v>3</v>
      </c>
    </row>
    <row r="439" spans="1:5">
      <c r="A439">
        <v>6214</v>
      </c>
      <c r="C439" s="1">
        <v>2</v>
      </c>
      <c r="D439" s="2">
        <v>3</v>
      </c>
    </row>
    <row r="440" spans="1:5">
      <c r="A440">
        <v>6215</v>
      </c>
      <c r="C440" s="1">
        <v>2</v>
      </c>
      <c r="D440" s="2">
        <v>3</v>
      </c>
    </row>
    <row r="441" spans="1:5">
      <c r="A441">
        <v>6216</v>
      </c>
      <c r="C441" s="1">
        <v>2</v>
      </c>
      <c r="D441" s="2">
        <v>3</v>
      </c>
    </row>
    <row r="442" spans="1:5">
      <c r="A442">
        <v>6217</v>
      </c>
      <c r="C442" s="1">
        <v>2</v>
      </c>
      <c r="D442" s="2">
        <v>3</v>
      </c>
    </row>
    <row r="443" spans="1:5">
      <c r="A443">
        <v>6218</v>
      </c>
      <c r="C443" s="1">
        <v>2</v>
      </c>
      <c r="D443" s="2">
        <v>3</v>
      </c>
    </row>
    <row r="444" spans="1:5">
      <c r="A444">
        <v>6219</v>
      </c>
      <c r="B444" s="3">
        <v>1</v>
      </c>
      <c r="C444" s="1">
        <v>2</v>
      </c>
      <c r="D444" s="2">
        <v>3</v>
      </c>
    </row>
    <row r="445" spans="1:5">
      <c r="A445">
        <v>6220</v>
      </c>
      <c r="B445" s="3">
        <v>1</v>
      </c>
      <c r="C445" s="1">
        <v>2</v>
      </c>
      <c r="D445" s="2">
        <v>3</v>
      </c>
      <c r="E445" s="4">
        <v>4</v>
      </c>
    </row>
    <row r="446" spans="1:5">
      <c r="A446">
        <v>6221</v>
      </c>
      <c r="B446" s="3">
        <v>1</v>
      </c>
      <c r="C446" s="1">
        <v>2</v>
      </c>
      <c r="D446" s="2">
        <v>3</v>
      </c>
      <c r="E446" s="4">
        <v>4</v>
      </c>
    </row>
    <row r="447" spans="1:5">
      <c r="A447">
        <v>6222</v>
      </c>
      <c r="B447" s="3">
        <v>1</v>
      </c>
      <c r="D447" s="2">
        <v>3</v>
      </c>
      <c r="E447" s="4">
        <v>4</v>
      </c>
    </row>
    <row r="448" spans="1:5">
      <c r="A448">
        <v>6223</v>
      </c>
      <c r="B448" s="3">
        <v>1</v>
      </c>
      <c r="D448" s="2">
        <v>3</v>
      </c>
      <c r="E448" s="4">
        <v>4</v>
      </c>
    </row>
    <row r="449" spans="1:5">
      <c r="A449">
        <v>6224</v>
      </c>
      <c r="B449" s="3">
        <v>1</v>
      </c>
      <c r="E449" s="4">
        <v>4</v>
      </c>
    </row>
    <row r="450" spans="1:5">
      <c r="A450">
        <v>6225</v>
      </c>
      <c r="B450" s="3">
        <v>1</v>
      </c>
      <c r="E450" s="4">
        <v>4</v>
      </c>
    </row>
    <row r="451" spans="1:5">
      <c r="A451">
        <v>6226</v>
      </c>
      <c r="B451" s="3">
        <v>1</v>
      </c>
      <c r="E451" s="4">
        <v>4</v>
      </c>
    </row>
    <row r="452" spans="1:5">
      <c r="A452">
        <v>6227</v>
      </c>
      <c r="B452" s="3">
        <v>1</v>
      </c>
      <c r="E452" s="4">
        <v>4</v>
      </c>
    </row>
    <row r="453" spans="1:5">
      <c r="A453">
        <v>6228</v>
      </c>
      <c r="B453" s="3">
        <v>1</v>
      </c>
      <c r="E453" s="4">
        <v>4</v>
      </c>
    </row>
    <row r="454" spans="1:5">
      <c r="A454">
        <v>6229</v>
      </c>
      <c r="B454" s="3">
        <v>1</v>
      </c>
      <c r="E454" s="4">
        <v>4</v>
      </c>
    </row>
    <row r="455" spans="1:5">
      <c r="A455">
        <v>6230</v>
      </c>
      <c r="B455" s="3">
        <v>1</v>
      </c>
      <c r="E455" s="4">
        <v>4</v>
      </c>
    </row>
    <row r="456" spans="1:5">
      <c r="A456">
        <v>6231</v>
      </c>
      <c r="B456" s="3">
        <v>1</v>
      </c>
      <c r="C456" s="1">
        <v>2</v>
      </c>
      <c r="D456" s="2">
        <v>3</v>
      </c>
      <c r="E456" s="4">
        <v>4</v>
      </c>
    </row>
    <row r="457" spans="1:5">
      <c r="A457">
        <v>6232</v>
      </c>
      <c r="C457" s="1">
        <v>2</v>
      </c>
      <c r="D457" s="2">
        <v>3</v>
      </c>
      <c r="E457" s="4">
        <v>4</v>
      </c>
    </row>
    <row r="458" spans="1:5">
      <c r="A458">
        <v>6233</v>
      </c>
      <c r="C458" s="1">
        <v>2</v>
      </c>
      <c r="D458" s="2">
        <v>3</v>
      </c>
      <c r="E458" s="4">
        <v>4</v>
      </c>
    </row>
    <row r="459" spans="1:5">
      <c r="A459">
        <v>6234</v>
      </c>
      <c r="C459" s="1">
        <v>2</v>
      </c>
      <c r="D459" s="2">
        <v>3</v>
      </c>
    </row>
    <row r="460" spans="1:5">
      <c r="A460">
        <v>6235</v>
      </c>
      <c r="C460" s="1">
        <v>2</v>
      </c>
      <c r="D460" s="2">
        <v>3</v>
      </c>
    </row>
    <row r="461" spans="1:5">
      <c r="A461">
        <v>6236</v>
      </c>
      <c r="C461" s="1">
        <v>2</v>
      </c>
      <c r="D461" s="2">
        <v>3</v>
      </c>
    </row>
    <row r="462" spans="1:5">
      <c r="A462">
        <v>6237</v>
      </c>
      <c r="C462" s="1">
        <v>2</v>
      </c>
      <c r="D462" s="2">
        <v>3</v>
      </c>
    </row>
    <row r="463" spans="1:5">
      <c r="A463">
        <v>6238</v>
      </c>
      <c r="C463" s="1">
        <v>2</v>
      </c>
      <c r="D463" s="2">
        <v>3</v>
      </c>
    </row>
    <row r="464" spans="1:5">
      <c r="A464">
        <v>6239</v>
      </c>
      <c r="C464" s="1">
        <v>2</v>
      </c>
      <c r="D464" s="2">
        <v>3</v>
      </c>
    </row>
    <row r="465" spans="1:6">
      <c r="A465">
        <v>6240</v>
      </c>
      <c r="C465" s="1">
        <v>2</v>
      </c>
      <c r="D465" s="2">
        <v>3</v>
      </c>
    </row>
    <row r="466" spans="1:6">
      <c r="A466">
        <v>6241</v>
      </c>
      <c r="C466" s="1">
        <v>2</v>
      </c>
      <c r="D466" s="2">
        <v>3</v>
      </c>
    </row>
    <row r="467" spans="1:6">
      <c r="A467">
        <v>6242</v>
      </c>
      <c r="D467" s="2">
        <v>3</v>
      </c>
    </row>
    <row r="468" spans="1:6">
      <c r="A468">
        <v>6243</v>
      </c>
      <c r="D468" s="2">
        <v>3</v>
      </c>
    </row>
    <row r="469" spans="1:6">
      <c r="A469">
        <v>6244</v>
      </c>
      <c r="D469" s="2">
        <v>3</v>
      </c>
    </row>
    <row r="470" spans="1:6">
      <c r="A470">
        <v>6245</v>
      </c>
      <c r="F470" t="s">
        <v>19</v>
      </c>
    </row>
    <row r="471" spans="1:6">
      <c r="A471">
        <v>10409</v>
      </c>
    </row>
    <row r="472" spans="1:6">
      <c r="A472">
        <v>10410</v>
      </c>
    </row>
    <row r="473" spans="1:6">
      <c r="A473">
        <v>10411</v>
      </c>
      <c r="F473" t="s">
        <v>19</v>
      </c>
    </row>
    <row r="474" spans="1:6">
      <c r="A474">
        <v>10412</v>
      </c>
      <c r="C474" s="1">
        <v>2</v>
      </c>
    </row>
    <row r="475" spans="1:6">
      <c r="A475">
        <v>10413</v>
      </c>
      <c r="C475" s="1">
        <v>2</v>
      </c>
    </row>
    <row r="476" spans="1:6">
      <c r="A476">
        <v>10414</v>
      </c>
      <c r="C476" s="1">
        <v>2</v>
      </c>
      <c r="D476" s="2">
        <v>3</v>
      </c>
    </row>
    <row r="477" spans="1:6">
      <c r="A477">
        <v>10415</v>
      </c>
      <c r="C477" s="1">
        <v>2</v>
      </c>
      <c r="D477" s="2">
        <v>3</v>
      </c>
    </row>
    <row r="478" spans="1:6">
      <c r="A478">
        <v>10416</v>
      </c>
      <c r="C478" s="1">
        <v>2</v>
      </c>
      <c r="D478" s="2">
        <v>3</v>
      </c>
    </row>
    <row r="479" spans="1:6">
      <c r="A479">
        <v>10417</v>
      </c>
      <c r="C479" s="1">
        <v>2</v>
      </c>
      <c r="D479" s="2">
        <v>3</v>
      </c>
    </row>
    <row r="480" spans="1:6">
      <c r="A480">
        <v>10418</v>
      </c>
      <c r="B480" s="3">
        <v>1</v>
      </c>
      <c r="C480" s="1">
        <v>2</v>
      </c>
      <c r="D480" s="2">
        <v>3</v>
      </c>
    </row>
    <row r="481" spans="1:5">
      <c r="A481">
        <v>10419</v>
      </c>
      <c r="B481" s="3">
        <v>1</v>
      </c>
      <c r="C481" s="1">
        <v>2</v>
      </c>
      <c r="D481" s="2">
        <v>3</v>
      </c>
    </row>
    <row r="482" spans="1:5">
      <c r="A482">
        <v>10420</v>
      </c>
      <c r="B482" s="3">
        <v>1</v>
      </c>
      <c r="D482" s="2">
        <v>3</v>
      </c>
    </row>
    <row r="483" spans="1:5">
      <c r="A483">
        <v>10421</v>
      </c>
      <c r="B483" s="3">
        <v>1</v>
      </c>
      <c r="D483" s="2">
        <v>3</v>
      </c>
    </row>
    <row r="484" spans="1:5">
      <c r="A484">
        <v>10422</v>
      </c>
      <c r="B484" s="3">
        <v>1</v>
      </c>
      <c r="D484" s="2">
        <v>3</v>
      </c>
    </row>
    <row r="485" spans="1:5">
      <c r="A485">
        <v>10423</v>
      </c>
      <c r="B485" s="3">
        <v>1</v>
      </c>
      <c r="D485" s="2">
        <v>3</v>
      </c>
      <c r="E485" s="4">
        <v>4</v>
      </c>
    </row>
    <row r="486" spans="1:5">
      <c r="A486">
        <v>10424</v>
      </c>
      <c r="B486" s="3">
        <v>1</v>
      </c>
      <c r="E486" s="4">
        <v>4</v>
      </c>
    </row>
    <row r="487" spans="1:5">
      <c r="A487">
        <v>10425</v>
      </c>
      <c r="B487" s="3">
        <v>1</v>
      </c>
      <c r="E487" s="4">
        <v>4</v>
      </c>
    </row>
    <row r="488" spans="1:5">
      <c r="A488">
        <v>10426</v>
      </c>
      <c r="B488" s="3">
        <v>1</v>
      </c>
      <c r="E488" s="4">
        <v>4</v>
      </c>
    </row>
    <row r="489" spans="1:5">
      <c r="A489">
        <v>10427</v>
      </c>
      <c r="B489" s="3">
        <v>1</v>
      </c>
      <c r="E489" s="4">
        <v>4</v>
      </c>
    </row>
    <row r="490" spans="1:5">
      <c r="A490">
        <v>10428</v>
      </c>
      <c r="B490" s="3">
        <v>1</v>
      </c>
      <c r="C490" s="1">
        <v>2</v>
      </c>
      <c r="E490" s="4">
        <v>4</v>
      </c>
    </row>
    <row r="491" spans="1:5">
      <c r="A491">
        <v>10429</v>
      </c>
      <c r="B491" s="3">
        <v>1</v>
      </c>
      <c r="C491" s="1">
        <v>2</v>
      </c>
      <c r="E491" s="4">
        <v>4</v>
      </c>
    </row>
    <row r="492" spans="1:5">
      <c r="A492">
        <v>10430</v>
      </c>
      <c r="B492" s="3">
        <v>1</v>
      </c>
      <c r="C492" s="1">
        <v>2</v>
      </c>
      <c r="E492" s="4">
        <v>4</v>
      </c>
    </row>
    <row r="493" spans="1:5">
      <c r="A493">
        <v>10431</v>
      </c>
      <c r="B493" s="3">
        <v>1</v>
      </c>
      <c r="C493" s="1">
        <v>2</v>
      </c>
      <c r="E493" s="4">
        <v>4</v>
      </c>
    </row>
    <row r="494" spans="1:5">
      <c r="A494">
        <v>10432</v>
      </c>
      <c r="B494" s="3">
        <v>1</v>
      </c>
      <c r="C494" s="1">
        <v>2</v>
      </c>
      <c r="D494" s="2">
        <v>3</v>
      </c>
      <c r="E494" s="4">
        <v>4</v>
      </c>
    </row>
    <row r="495" spans="1:5">
      <c r="A495">
        <v>10433</v>
      </c>
      <c r="C495" s="1">
        <v>2</v>
      </c>
      <c r="D495" s="2">
        <v>3</v>
      </c>
      <c r="E495" s="4">
        <v>4</v>
      </c>
    </row>
    <row r="496" spans="1:5">
      <c r="A496">
        <v>10434</v>
      </c>
      <c r="C496" s="1">
        <v>2</v>
      </c>
      <c r="D496" s="2">
        <v>3</v>
      </c>
      <c r="E496" s="4">
        <v>4</v>
      </c>
    </row>
    <row r="497" spans="1:5">
      <c r="A497">
        <v>10435</v>
      </c>
      <c r="C497" s="1">
        <v>2</v>
      </c>
      <c r="D497" s="2">
        <v>3</v>
      </c>
      <c r="E497" s="4">
        <v>4</v>
      </c>
    </row>
    <row r="498" spans="1:5">
      <c r="A498">
        <v>10436</v>
      </c>
      <c r="C498" s="1">
        <v>2</v>
      </c>
      <c r="D498" s="2">
        <v>3</v>
      </c>
      <c r="E498" s="4">
        <v>4</v>
      </c>
    </row>
    <row r="499" spans="1:5">
      <c r="A499">
        <v>10437</v>
      </c>
      <c r="C499" s="1">
        <v>2</v>
      </c>
      <c r="D499" s="2">
        <v>3</v>
      </c>
      <c r="E499" s="4">
        <v>4</v>
      </c>
    </row>
    <row r="500" spans="1:5">
      <c r="A500">
        <v>10438</v>
      </c>
      <c r="C500" s="1">
        <v>2</v>
      </c>
      <c r="D500" s="2">
        <v>3</v>
      </c>
    </row>
    <row r="501" spans="1:5">
      <c r="A501">
        <v>10439</v>
      </c>
      <c r="C501" s="1">
        <v>2</v>
      </c>
      <c r="D501" s="2">
        <v>3</v>
      </c>
    </row>
    <row r="502" spans="1:5">
      <c r="A502">
        <v>10440</v>
      </c>
      <c r="C502" s="1">
        <v>2</v>
      </c>
      <c r="D502" s="2">
        <v>3</v>
      </c>
    </row>
    <row r="503" spans="1:5">
      <c r="A503">
        <v>10441</v>
      </c>
      <c r="C503" s="1">
        <v>2</v>
      </c>
      <c r="D503" s="2">
        <v>3</v>
      </c>
    </row>
    <row r="504" spans="1:5">
      <c r="A504">
        <v>10442</v>
      </c>
      <c r="B504" s="3">
        <v>1</v>
      </c>
      <c r="C504" s="1">
        <v>2</v>
      </c>
      <c r="D504" s="2">
        <v>3</v>
      </c>
    </row>
    <row r="505" spans="1:5">
      <c r="A505">
        <v>10443</v>
      </c>
      <c r="B505" s="3">
        <v>1</v>
      </c>
      <c r="C505" s="1">
        <v>2</v>
      </c>
      <c r="D505" s="2">
        <v>3</v>
      </c>
    </row>
    <row r="506" spans="1:5">
      <c r="A506">
        <v>10444</v>
      </c>
      <c r="B506" s="3">
        <v>1</v>
      </c>
      <c r="C506" s="1">
        <v>2</v>
      </c>
      <c r="D506" s="2">
        <v>3</v>
      </c>
    </row>
    <row r="507" spans="1:5">
      <c r="A507">
        <v>10445</v>
      </c>
      <c r="B507" s="3">
        <v>1</v>
      </c>
      <c r="C507" s="1">
        <v>2</v>
      </c>
      <c r="D507" s="2">
        <v>3</v>
      </c>
      <c r="E507" s="4">
        <v>4</v>
      </c>
    </row>
    <row r="508" spans="1:5">
      <c r="A508">
        <v>10446</v>
      </c>
      <c r="B508" s="3">
        <v>1</v>
      </c>
      <c r="D508" s="2">
        <v>3</v>
      </c>
      <c r="E508" s="4">
        <v>4</v>
      </c>
    </row>
    <row r="509" spans="1:5">
      <c r="A509">
        <v>10447</v>
      </c>
      <c r="B509" s="3">
        <v>1</v>
      </c>
      <c r="D509" s="2">
        <v>3</v>
      </c>
      <c r="E509" s="4">
        <v>4</v>
      </c>
    </row>
    <row r="510" spans="1:5">
      <c r="A510">
        <v>10448</v>
      </c>
      <c r="B510" s="3">
        <v>1</v>
      </c>
      <c r="D510" s="2">
        <v>3</v>
      </c>
      <c r="E510" s="4">
        <v>4</v>
      </c>
    </row>
    <row r="511" spans="1:5">
      <c r="A511">
        <v>10449</v>
      </c>
      <c r="B511" s="3">
        <v>1</v>
      </c>
      <c r="D511" s="2">
        <v>3</v>
      </c>
      <c r="E511" s="4">
        <v>4</v>
      </c>
    </row>
    <row r="512" spans="1:5">
      <c r="A512">
        <v>10450</v>
      </c>
      <c r="B512" s="3">
        <v>1</v>
      </c>
      <c r="E512" s="4">
        <v>4</v>
      </c>
    </row>
    <row r="513" spans="1:5">
      <c r="A513">
        <v>10451</v>
      </c>
      <c r="B513" s="3">
        <v>1</v>
      </c>
      <c r="E513" s="4">
        <v>4</v>
      </c>
    </row>
    <row r="514" spans="1:5">
      <c r="A514">
        <v>10452</v>
      </c>
      <c r="B514" s="3">
        <v>1</v>
      </c>
      <c r="E514" s="4">
        <v>4</v>
      </c>
    </row>
    <row r="515" spans="1:5">
      <c r="A515">
        <v>10453</v>
      </c>
      <c r="B515" s="3">
        <v>1</v>
      </c>
      <c r="E515" s="4">
        <v>4</v>
      </c>
    </row>
    <row r="516" spans="1:5">
      <c r="A516">
        <v>10454</v>
      </c>
      <c r="B516" s="3">
        <v>1</v>
      </c>
      <c r="E516" s="4">
        <v>4</v>
      </c>
    </row>
    <row r="517" spans="1:5">
      <c r="A517">
        <v>10455</v>
      </c>
      <c r="B517" s="3">
        <v>1</v>
      </c>
      <c r="C517" s="1">
        <v>2</v>
      </c>
      <c r="E517" s="4">
        <v>4</v>
      </c>
    </row>
    <row r="518" spans="1:5">
      <c r="A518">
        <v>10456</v>
      </c>
      <c r="B518" s="3">
        <v>1</v>
      </c>
      <c r="C518" s="1">
        <v>2</v>
      </c>
      <c r="E518" s="4">
        <v>4</v>
      </c>
    </row>
    <row r="519" spans="1:5">
      <c r="A519">
        <v>10457</v>
      </c>
      <c r="B519" s="3">
        <v>1</v>
      </c>
      <c r="C519" s="1">
        <v>2</v>
      </c>
      <c r="D519" s="2">
        <v>3</v>
      </c>
      <c r="E519" s="4">
        <v>4</v>
      </c>
    </row>
    <row r="520" spans="1:5">
      <c r="A520">
        <v>10458</v>
      </c>
      <c r="C520" s="1">
        <v>2</v>
      </c>
      <c r="D520" s="2">
        <v>3</v>
      </c>
      <c r="E520" s="4">
        <v>4</v>
      </c>
    </row>
    <row r="521" spans="1:5">
      <c r="A521">
        <v>10459</v>
      </c>
      <c r="C521" s="1">
        <v>2</v>
      </c>
      <c r="D521" s="2">
        <v>3</v>
      </c>
      <c r="E521" s="4">
        <v>4</v>
      </c>
    </row>
    <row r="522" spans="1:5">
      <c r="A522">
        <v>10460</v>
      </c>
      <c r="C522" s="1">
        <v>2</v>
      </c>
      <c r="D522" s="2">
        <v>3</v>
      </c>
      <c r="E522" s="4">
        <v>4</v>
      </c>
    </row>
    <row r="523" spans="1:5">
      <c r="A523">
        <v>10461</v>
      </c>
      <c r="C523" s="1">
        <v>2</v>
      </c>
      <c r="D523" s="2">
        <v>3</v>
      </c>
    </row>
    <row r="524" spans="1:5">
      <c r="A524">
        <v>10462</v>
      </c>
      <c r="C524" s="1">
        <v>2</v>
      </c>
      <c r="D524" s="2">
        <v>3</v>
      </c>
    </row>
    <row r="525" spans="1:5">
      <c r="A525">
        <v>10463</v>
      </c>
      <c r="C525" s="1">
        <v>2</v>
      </c>
      <c r="D525" s="2">
        <v>3</v>
      </c>
    </row>
    <row r="526" spans="1:5">
      <c r="A526">
        <v>10464</v>
      </c>
      <c r="C526" s="1">
        <v>2</v>
      </c>
      <c r="D526" s="2">
        <v>3</v>
      </c>
    </row>
    <row r="527" spans="1:5">
      <c r="A527">
        <v>10465</v>
      </c>
      <c r="C527" s="1">
        <v>2</v>
      </c>
      <c r="D527" s="2">
        <v>3</v>
      </c>
    </row>
    <row r="528" spans="1:5">
      <c r="A528">
        <v>10466</v>
      </c>
      <c r="B528" s="3">
        <v>1</v>
      </c>
      <c r="C528" s="1">
        <v>2</v>
      </c>
      <c r="D528" s="2">
        <v>3</v>
      </c>
    </row>
    <row r="529" spans="1:5">
      <c r="A529">
        <v>10467</v>
      </c>
      <c r="B529" s="3">
        <v>1</v>
      </c>
      <c r="C529" s="1">
        <v>2</v>
      </c>
      <c r="D529" s="2">
        <v>3</v>
      </c>
    </row>
    <row r="530" spans="1:5">
      <c r="A530">
        <v>10468</v>
      </c>
      <c r="B530" s="3">
        <v>1</v>
      </c>
      <c r="C530" s="1">
        <v>2</v>
      </c>
      <c r="D530" s="2">
        <v>3</v>
      </c>
    </row>
    <row r="531" spans="1:5">
      <c r="A531">
        <v>10469</v>
      </c>
      <c r="B531" s="3">
        <v>1</v>
      </c>
      <c r="D531" s="2">
        <v>3</v>
      </c>
    </row>
    <row r="532" spans="1:5">
      <c r="A532">
        <v>10470</v>
      </c>
      <c r="B532" s="3">
        <v>1</v>
      </c>
      <c r="D532" s="2">
        <v>3</v>
      </c>
      <c r="E532" s="4">
        <v>4</v>
      </c>
    </row>
    <row r="533" spans="1:5">
      <c r="A533">
        <v>10471</v>
      </c>
      <c r="B533" s="3">
        <v>1</v>
      </c>
      <c r="D533" s="2">
        <v>3</v>
      </c>
      <c r="E533" s="4">
        <v>4</v>
      </c>
    </row>
    <row r="534" spans="1:5">
      <c r="A534">
        <v>10472</v>
      </c>
      <c r="B534" s="3">
        <v>1</v>
      </c>
      <c r="D534" s="2">
        <v>3</v>
      </c>
      <c r="E534" s="4">
        <v>4</v>
      </c>
    </row>
    <row r="535" spans="1:5">
      <c r="A535">
        <v>10473</v>
      </c>
      <c r="B535" s="3">
        <v>1</v>
      </c>
      <c r="D535" s="2">
        <v>3</v>
      </c>
      <c r="E535" s="4">
        <v>4</v>
      </c>
    </row>
    <row r="536" spans="1:5">
      <c r="A536">
        <v>10474</v>
      </c>
      <c r="B536" s="3">
        <v>1</v>
      </c>
      <c r="D536" s="2">
        <v>3</v>
      </c>
      <c r="E536" s="4">
        <v>4</v>
      </c>
    </row>
    <row r="537" spans="1:5">
      <c r="A537">
        <v>10475</v>
      </c>
      <c r="B537" s="3">
        <v>1</v>
      </c>
      <c r="E537" s="4">
        <v>4</v>
      </c>
    </row>
    <row r="538" spans="1:5">
      <c r="A538">
        <v>10476</v>
      </c>
      <c r="B538" s="3">
        <v>1</v>
      </c>
      <c r="E538" s="4">
        <v>4</v>
      </c>
    </row>
    <row r="539" spans="1:5">
      <c r="A539">
        <v>10477</v>
      </c>
      <c r="B539" s="3">
        <v>1</v>
      </c>
      <c r="E539" s="4">
        <v>4</v>
      </c>
    </row>
    <row r="540" spans="1:5">
      <c r="A540">
        <v>10478</v>
      </c>
      <c r="B540" s="3">
        <v>1</v>
      </c>
      <c r="E540" s="4">
        <v>4</v>
      </c>
    </row>
    <row r="541" spans="1:5">
      <c r="A541">
        <v>10479</v>
      </c>
      <c r="B541" s="3">
        <v>1</v>
      </c>
      <c r="E541" s="4">
        <v>4</v>
      </c>
    </row>
    <row r="542" spans="1:5">
      <c r="A542">
        <v>10480</v>
      </c>
      <c r="B542" s="3">
        <v>1</v>
      </c>
      <c r="E542" s="4">
        <v>4</v>
      </c>
    </row>
    <row r="543" spans="1:5">
      <c r="A543">
        <v>10481</v>
      </c>
      <c r="B543" s="3">
        <v>1</v>
      </c>
      <c r="E543" s="4">
        <v>4</v>
      </c>
    </row>
    <row r="544" spans="1:5">
      <c r="A544">
        <v>10482</v>
      </c>
      <c r="B544" s="3">
        <v>1</v>
      </c>
      <c r="E544" s="4">
        <v>4</v>
      </c>
    </row>
    <row r="545" spans="1:6">
      <c r="A545">
        <v>10483</v>
      </c>
      <c r="B545" s="3">
        <v>1</v>
      </c>
      <c r="E545" s="4">
        <v>4</v>
      </c>
    </row>
    <row r="546" spans="1:6">
      <c r="A546">
        <v>10484</v>
      </c>
      <c r="B546" s="3">
        <v>1</v>
      </c>
      <c r="E546" s="4">
        <v>4</v>
      </c>
    </row>
    <row r="547" spans="1:6">
      <c r="A547">
        <v>10485</v>
      </c>
      <c r="E547" s="4">
        <v>4</v>
      </c>
    </row>
    <row r="548" spans="1:6">
      <c r="A548">
        <v>10486</v>
      </c>
      <c r="E548" s="4">
        <v>4</v>
      </c>
    </row>
    <row r="549" spans="1:6">
      <c r="A549">
        <v>10487</v>
      </c>
      <c r="F549"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EA41"/>
  <sheetViews>
    <sheetView tabSelected="1" topLeftCell="A4" workbookViewId="0">
      <selection activeCell="A11" sqref="A11"/>
    </sheetView>
  </sheetViews>
  <sheetFormatPr defaultRowHeight="15"/>
  <cols>
    <col min="1" max="1" width="30.5703125" bestFit="1" customWidth="1"/>
    <col min="2" max="8" width="11" bestFit="1" customWidth="1"/>
    <col min="10" max="10" width="30.7109375" style="60" bestFit="1" customWidth="1"/>
    <col min="11" max="11" width="16.140625" bestFit="1" customWidth="1"/>
    <col min="12" max="12" width="15.85546875" bestFit="1" customWidth="1"/>
    <col min="13" max="13" width="16.28515625" bestFit="1" customWidth="1"/>
    <col min="14" max="14" width="16" bestFit="1" customWidth="1"/>
    <col min="15" max="15" width="30.7109375" style="60" bestFit="1" customWidth="1"/>
    <col min="16" max="16" width="16.7109375" bestFit="1" customWidth="1"/>
    <col min="17" max="17" width="16.42578125" bestFit="1" customWidth="1"/>
    <col min="18" max="18" width="16.85546875" bestFit="1" customWidth="1"/>
    <col min="19" max="19" width="16.5703125" bestFit="1" customWidth="1"/>
    <col min="20" max="20" width="36" style="60" bestFit="1" customWidth="1"/>
    <col min="21" max="21" width="16.140625" bestFit="1" customWidth="1"/>
    <col min="22" max="22" width="15.85546875" bestFit="1" customWidth="1"/>
    <col min="23" max="23" width="16.28515625" bestFit="1" customWidth="1"/>
    <col min="24" max="24" width="16" bestFit="1" customWidth="1"/>
    <col min="25" max="25" width="42.85546875" style="60" customWidth="1"/>
    <col min="26" max="26" width="16.140625" bestFit="1" customWidth="1"/>
    <col min="27" max="27" width="15.85546875" bestFit="1" customWidth="1"/>
    <col min="28" max="28" width="16.28515625" bestFit="1" customWidth="1"/>
    <col min="29" max="29" width="16" bestFit="1" customWidth="1"/>
    <col min="30" max="30" width="35.5703125" style="60" bestFit="1" customWidth="1"/>
    <col min="31" max="31" width="20.42578125" bestFit="1" customWidth="1"/>
    <col min="32" max="32" width="20.140625" bestFit="1" customWidth="1"/>
    <col min="33" max="33" width="20.5703125" bestFit="1" customWidth="1"/>
    <col min="34" max="34" width="20.28515625" bestFit="1" customWidth="1"/>
    <col min="35" max="35" width="36.7109375" bestFit="1" customWidth="1"/>
    <col min="36" max="36" width="20.42578125" bestFit="1" customWidth="1"/>
    <col min="37" max="37" width="20.140625" bestFit="1" customWidth="1"/>
    <col min="38" max="38" width="20.5703125" bestFit="1" customWidth="1"/>
    <col min="39" max="39" width="20.28515625" bestFit="1" customWidth="1"/>
    <col min="40" max="40" width="38" style="60" bestFit="1" customWidth="1"/>
    <col min="41" max="41" width="21.85546875" bestFit="1" customWidth="1"/>
    <col min="42" max="42" width="21.5703125" bestFit="1" customWidth="1"/>
    <col min="43" max="43" width="22" bestFit="1" customWidth="1"/>
    <col min="44" max="44" width="21.7109375" bestFit="1" customWidth="1"/>
    <col min="45" max="45" width="48.5703125" style="60" bestFit="1" customWidth="1"/>
    <col min="46" max="46" width="19.42578125" bestFit="1" customWidth="1"/>
    <col min="47" max="47" width="42.7109375" bestFit="1" customWidth="1"/>
    <col min="48" max="51" width="12" bestFit="1" customWidth="1"/>
    <col min="52" max="52" width="43.28515625" style="60" bestFit="1" customWidth="1"/>
    <col min="53" max="56" width="12" bestFit="1" customWidth="1"/>
    <col min="57" max="57" width="36.7109375" style="60" customWidth="1"/>
    <col min="58" max="58" width="19" bestFit="1" customWidth="1"/>
    <col min="59" max="59" width="18.28515625" bestFit="1" customWidth="1"/>
    <col min="60" max="60" width="53.7109375" style="60" customWidth="1"/>
    <col min="61" max="61" width="18.42578125" bestFit="1" customWidth="1"/>
    <col min="62" max="62" width="17.7109375" bestFit="1" customWidth="1"/>
    <col min="63" max="63" width="45.42578125" style="60" customWidth="1"/>
    <col min="64" max="64" width="16.42578125" bestFit="1" customWidth="1"/>
    <col min="65" max="65" width="15.28515625" bestFit="1" customWidth="1"/>
    <col min="66" max="66" width="43.28515625" style="60" customWidth="1"/>
    <col min="67" max="68" width="17.5703125" bestFit="1" customWidth="1"/>
    <col min="69" max="69" width="46.5703125" style="60" customWidth="1"/>
    <col min="70" max="70" width="18" bestFit="1" customWidth="1"/>
    <col min="71" max="71" width="17.7109375" bestFit="1" customWidth="1"/>
    <col min="72" max="72" width="17.85546875" style="60" customWidth="1"/>
    <col min="73" max="73" width="6.42578125" bestFit="1" customWidth="1"/>
    <col min="74" max="74" width="15.5703125" bestFit="1" customWidth="1"/>
    <col min="75" max="75" width="16" bestFit="1" customWidth="1"/>
    <col min="76" max="76" width="15.7109375" bestFit="1" customWidth="1"/>
    <col min="77" max="77" width="6.140625" bestFit="1" customWidth="1"/>
    <col min="78" max="78" width="15.5703125" bestFit="1" customWidth="1"/>
    <col min="79" max="79" width="15.7109375" bestFit="1" customWidth="1"/>
    <col min="80" max="80" width="15.42578125" bestFit="1" customWidth="1"/>
    <col min="81" max="81" width="6.5703125" bestFit="1" customWidth="1"/>
    <col min="82" max="82" width="16" bestFit="1" customWidth="1"/>
    <col min="83" max="83" width="15.7109375" bestFit="1" customWidth="1"/>
    <col min="84" max="84" width="15.85546875" bestFit="1" customWidth="1"/>
    <col min="85" max="85" width="6.28515625" bestFit="1" customWidth="1"/>
    <col min="86" max="86" width="15.7109375" bestFit="1" customWidth="1"/>
    <col min="87" max="87" width="15.42578125" bestFit="1" customWidth="1"/>
    <col min="88" max="88" width="15.85546875" bestFit="1" customWidth="1"/>
    <col min="89" max="89" width="21.28515625" style="60" customWidth="1"/>
    <col min="90" max="90" width="5.5703125" bestFit="1" customWidth="1"/>
    <col min="91" max="91" width="14.7109375" bestFit="1" customWidth="1"/>
    <col min="92" max="92" width="15.140625" bestFit="1" customWidth="1"/>
    <col min="93" max="93" width="14.85546875" bestFit="1" customWidth="1"/>
    <col min="94" max="94" width="5.28515625" bestFit="1" customWidth="1"/>
    <col min="95" max="95" width="14.7109375" bestFit="1" customWidth="1"/>
    <col min="96" max="96" width="14.85546875" bestFit="1" customWidth="1"/>
    <col min="97" max="97" width="14.5703125" bestFit="1" customWidth="1"/>
    <col min="98" max="98" width="5.7109375" bestFit="1" customWidth="1"/>
    <col min="99" max="99" width="15.140625" bestFit="1" customWidth="1"/>
    <col min="100" max="100" width="14.85546875" bestFit="1" customWidth="1"/>
    <col min="101" max="101" width="15" bestFit="1" customWidth="1"/>
    <col min="102" max="102" width="5.42578125" bestFit="1" customWidth="1"/>
    <col min="103" max="103" width="14.85546875" bestFit="1" customWidth="1"/>
    <col min="104" max="104" width="14.5703125" bestFit="1" customWidth="1"/>
    <col min="105" max="105" width="15" bestFit="1" customWidth="1"/>
    <col min="106" max="106" width="44.140625" style="60" customWidth="1"/>
    <col min="107" max="107" width="14.28515625" bestFit="1" customWidth="1"/>
    <col min="108" max="108" width="14.7109375" bestFit="1" customWidth="1"/>
    <col min="109" max="109" width="14.42578125" bestFit="1" customWidth="1"/>
    <col min="110" max="110" width="14.28515625" bestFit="1" customWidth="1"/>
    <col min="111" max="111" width="14.42578125" bestFit="1" customWidth="1"/>
    <col min="112" max="112" width="14.140625" bestFit="1" customWidth="1"/>
    <col min="113" max="113" width="14.7109375" bestFit="1" customWidth="1"/>
    <col min="114" max="114" width="14.42578125" bestFit="1" customWidth="1"/>
    <col min="115" max="115" width="14.5703125" bestFit="1" customWidth="1"/>
    <col min="116" max="116" width="14.42578125" bestFit="1" customWidth="1"/>
    <col min="117" max="117" width="14.140625" bestFit="1" customWidth="1"/>
    <col min="118" max="118" width="14.5703125" bestFit="1" customWidth="1"/>
    <col min="119" max="119" width="45.140625" style="60" customWidth="1"/>
    <col min="120" max="120" width="14.85546875" bestFit="1" customWidth="1"/>
    <col min="121" max="121" width="15.28515625" bestFit="1" customWidth="1"/>
    <col min="122" max="122" width="15" bestFit="1" customWidth="1"/>
    <col min="123" max="123" width="14.85546875" bestFit="1" customWidth="1"/>
    <col min="124" max="124" width="15" bestFit="1" customWidth="1"/>
    <col min="125" max="125" width="14.7109375" bestFit="1" customWidth="1"/>
    <col min="126" max="126" width="15.28515625" bestFit="1" customWidth="1"/>
    <col min="127" max="127" width="15" bestFit="1" customWidth="1"/>
    <col min="128" max="128" width="15.140625" bestFit="1" customWidth="1"/>
    <col min="129" max="129" width="15" bestFit="1" customWidth="1"/>
    <col min="130" max="130" width="14.7109375" bestFit="1" customWidth="1"/>
    <col min="131" max="131" width="15.140625" bestFit="1" customWidth="1"/>
    <col min="132" max="16384" width="9.140625" style="60"/>
  </cols>
  <sheetData>
    <row r="1" spans="1:131">
      <c r="A1" s="59" t="s">
        <v>353</v>
      </c>
      <c r="B1" s="57"/>
      <c r="C1" s="57"/>
      <c r="D1" s="57"/>
      <c r="E1" s="57"/>
      <c r="F1" s="57"/>
      <c r="G1" s="57"/>
      <c r="H1" s="57"/>
      <c r="I1" s="57"/>
      <c r="J1" s="62" t="s">
        <v>358</v>
      </c>
      <c r="K1" s="57"/>
      <c r="L1" s="57"/>
      <c r="M1" s="57"/>
      <c r="N1" s="57"/>
      <c r="O1" s="63" t="s">
        <v>360</v>
      </c>
      <c r="P1" s="57"/>
      <c r="Q1" s="57"/>
      <c r="R1" s="57"/>
      <c r="S1" s="57"/>
      <c r="T1" s="64" t="s">
        <v>361</v>
      </c>
      <c r="U1" s="57"/>
      <c r="V1" s="57"/>
      <c r="W1" s="57"/>
      <c r="X1" s="57"/>
      <c r="Y1" s="65" t="s">
        <v>363</v>
      </c>
      <c r="Z1" s="65"/>
      <c r="AA1" s="65"/>
      <c r="AB1" s="65"/>
      <c r="AC1" s="57"/>
      <c r="AD1" s="66" t="s">
        <v>373</v>
      </c>
      <c r="AE1" s="57"/>
      <c r="AF1" s="57"/>
      <c r="AG1" s="57"/>
      <c r="AH1" s="57"/>
      <c r="AI1" s="67" t="s">
        <v>376</v>
      </c>
      <c r="AJ1" s="57"/>
      <c r="AK1" s="57"/>
      <c r="AL1" s="57"/>
      <c r="AM1" s="57"/>
      <c r="AN1" s="68" t="s">
        <v>378</v>
      </c>
      <c r="AO1" s="57"/>
      <c r="AP1" s="57"/>
      <c r="AQ1" s="57"/>
      <c r="AR1" s="57"/>
      <c r="AS1" s="69" t="s">
        <v>380</v>
      </c>
      <c r="AT1" s="57"/>
      <c r="AU1" s="70" t="s">
        <v>385</v>
      </c>
      <c r="AV1" s="57"/>
      <c r="AW1" s="57"/>
      <c r="AX1" s="57"/>
      <c r="AY1" s="57"/>
      <c r="AZ1" s="71" t="s">
        <v>387</v>
      </c>
      <c r="BA1" s="57"/>
      <c r="BB1" s="57"/>
      <c r="BC1" s="57"/>
      <c r="BD1" s="57"/>
      <c r="BE1" s="72" t="s">
        <v>389</v>
      </c>
      <c r="BF1" s="72"/>
      <c r="BG1" s="72"/>
      <c r="BH1" s="73" t="s">
        <v>393</v>
      </c>
      <c r="BI1" s="73"/>
      <c r="BJ1" s="57"/>
      <c r="BK1" s="74" t="s">
        <v>400</v>
      </c>
      <c r="BL1" s="74"/>
      <c r="BM1" s="57"/>
      <c r="BN1" s="75" t="s">
        <v>402</v>
      </c>
      <c r="BO1" s="75"/>
      <c r="BP1" s="57"/>
      <c r="BQ1" s="76" t="s">
        <v>405</v>
      </c>
      <c r="BR1" s="76"/>
      <c r="BS1" s="76"/>
      <c r="BT1" s="77" t="s">
        <v>423</v>
      </c>
      <c r="BU1" s="77"/>
      <c r="BV1" s="77"/>
      <c r="BW1" s="77"/>
      <c r="BX1" s="57"/>
      <c r="BY1" s="57"/>
      <c r="BZ1" s="57"/>
      <c r="CA1" s="57"/>
      <c r="CB1" s="57"/>
      <c r="CC1" s="57"/>
      <c r="CD1" s="57"/>
      <c r="CE1" s="57"/>
      <c r="CF1" s="57"/>
      <c r="CG1" s="57"/>
      <c r="CH1" s="57"/>
      <c r="CI1" s="57"/>
      <c r="CJ1" s="57"/>
      <c r="CK1" s="78" t="s">
        <v>424</v>
      </c>
      <c r="CL1" s="78"/>
      <c r="CM1" s="78"/>
      <c r="CN1" s="78"/>
      <c r="CO1" s="57"/>
      <c r="CP1" s="57"/>
      <c r="CQ1" s="57"/>
      <c r="CR1" s="57"/>
      <c r="CS1" s="57"/>
      <c r="CT1" s="57"/>
      <c r="CU1" s="57"/>
      <c r="CV1" s="57"/>
      <c r="CW1" s="57"/>
      <c r="CX1" s="57"/>
      <c r="CY1" s="57"/>
      <c r="CZ1" s="57"/>
      <c r="DA1" s="57"/>
      <c r="DB1" s="79" t="s">
        <v>425</v>
      </c>
      <c r="DC1" s="79"/>
      <c r="DD1" s="57"/>
      <c r="DE1" s="57"/>
      <c r="DF1" s="57"/>
      <c r="DG1" s="57"/>
      <c r="DH1" s="57"/>
      <c r="DI1" s="57"/>
      <c r="DJ1" s="57"/>
      <c r="DK1" s="57"/>
      <c r="DL1" s="57"/>
      <c r="DM1" s="57"/>
      <c r="DN1" s="57"/>
      <c r="DO1" s="81" t="s">
        <v>429</v>
      </c>
      <c r="DP1" s="81"/>
      <c r="DQ1" s="57"/>
      <c r="DR1" s="57"/>
      <c r="DS1" s="57"/>
      <c r="DT1" s="57"/>
      <c r="DU1" s="57"/>
      <c r="DV1" s="57"/>
      <c r="DW1" s="57"/>
      <c r="DX1" s="57"/>
      <c r="DY1" s="57"/>
      <c r="DZ1" s="57"/>
      <c r="EA1" s="57"/>
    </row>
    <row r="2" spans="1:131">
      <c r="A2" s="59" t="s">
        <v>354</v>
      </c>
      <c r="B2" t="s">
        <v>11</v>
      </c>
      <c r="C2" t="s">
        <v>12</v>
      </c>
      <c r="D2" t="s">
        <v>13</v>
      </c>
      <c r="E2" t="s">
        <v>14</v>
      </c>
      <c r="F2" t="s">
        <v>15</v>
      </c>
      <c r="G2" t="s">
        <v>16</v>
      </c>
      <c r="H2" t="s">
        <v>17</v>
      </c>
      <c r="I2" t="s">
        <v>18</v>
      </c>
      <c r="J2" s="62" t="s">
        <v>94</v>
      </c>
      <c r="K2" t="s">
        <v>74</v>
      </c>
      <c r="L2" t="s">
        <v>75</v>
      </c>
      <c r="M2" t="s">
        <v>76</v>
      </c>
      <c r="N2" t="s">
        <v>77</v>
      </c>
      <c r="O2" s="63" t="s">
        <v>94</v>
      </c>
      <c r="P2" t="s">
        <v>78</v>
      </c>
      <c r="Q2" t="s">
        <v>79</v>
      </c>
      <c r="R2" t="s">
        <v>80</v>
      </c>
      <c r="S2" t="s">
        <v>81</v>
      </c>
      <c r="T2" s="64" t="s">
        <v>94</v>
      </c>
      <c r="U2" t="s">
        <v>82</v>
      </c>
      <c r="V2" t="s">
        <v>83</v>
      </c>
      <c r="W2" t="s">
        <v>84</v>
      </c>
      <c r="X2" t="s">
        <v>85</v>
      </c>
      <c r="Y2" s="65" t="s">
        <v>364</v>
      </c>
      <c r="Z2" t="s">
        <v>20</v>
      </c>
      <c r="AA2" t="s">
        <v>21</v>
      </c>
      <c r="AB2" t="s">
        <v>22</v>
      </c>
      <c r="AC2" t="s">
        <v>23</v>
      </c>
      <c r="AD2" s="66" t="s">
        <v>94</v>
      </c>
      <c r="AE2" t="s">
        <v>118</v>
      </c>
      <c r="AF2" t="s">
        <v>119</v>
      </c>
      <c r="AG2" t="s">
        <v>120</v>
      </c>
      <c r="AH2" t="s">
        <v>121</v>
      </c>
      <c r="AI2" s="67" t="s">
        <v>94</v>
      </c>
      <c r="AJ2" t="s">
        <v>126</v>
      </c>
      <c r="AK2" t="s">
        <v>127</v>
      </c>
      <c r="AL2" t="s">
        <v>128</v>
      </c>
      <c r="AM2" t="s">
        <v>129</v>
      </c>
      <c r="AN2" s="68" t="s">
        <v>94</v>
      </c>
      <c r="AO2" t="s">
        <v>269</v>
      </c>
      <c r="AP2" t="s">
        <v>270</v>
      </c>
      <c r="AQ2" t="s">
        <v>271</v>
      </c>
      <c r="AR2" t="s">
        <v>272</v>
      </c>
      <c r="AS2" s="69" t="s">
        <v>336</v>
      </c>
      <c r="AT2" t="s">
        <v>273</v>
      </c>
      <c r="AU2" s="70" t="s">
        <v>94</v>
      </c>
      <c r="AV2" t="s">
        <v>86</v>
      </c>
      <c r="AW2" t="s">
        <v>87</v>
      </c>
      <c r="AX2" t="s">
        <v>88</v>
      </c>
      <c r="AY2" t="s">
        <v>89</v>
      </c>
      <c r="AZ2" s="71" t="s">
        <v>94</v>
      </c>
      <c r="BA2" t="s">
        <v>90</v>
      </c>
      <c r="BB2" t="s">
        <v>91</v>
      </c>
      <c r="BC2" t="s">
        <v>92</v>
      </c>
      <c r="BD2" t="s">
        <v>93</v>
      </c>
      <c r="BE2" s="72" t="s">
        <v>390</v>
      </c>
      <c r="BF2" t="s">
        <v>24</v>
      </c>
      <c r="BG2" t="s">
        <v>25</v>
      </c>
      <c r="BH2" s="73" t="s">
        <v>394</v>
      </c>
      <c r="BI2" t="s">
        <v>31</v>
      </c>
      <c r="BJ2" t="s">
        <v>32</v>
      </c>
      <c r="BK2" s="74" t="s">
        <v>365</v>
      </c>
      <c r="BL2" t="s">
        <v>34</v>
      </c>
      <c r="BM2" t="s">
        <v>35</v>
      </c>
      <c r="BN2" s="75" t="s">
        <v>403</v>
      </c>
      <c r="BO2" t="s">
        <v>39</v>
      </c>
      <c r="BP2" t="s">
        <v>40</v>
      </c>
      <c r="BQ2" s="76" t="s">
        <v>96</v>
      </c>
      <c r="BR2" t="s">
        <v>291</v>
      </c>
      <c r="BS2" t="s">
        <v>292</v>
      </c>
      <c r="BT2" s="77" t="s">
        <v>94</v>
      </c>
      <c r="BU2" t="s">
        <v>42</v>
      </c>
      <c r="BV2" t="s">
        <v>43</v>
      </c>
      <c r="BW2" t="s">
        <v>44</v>
      </c>
      <c r="BX2" t="s">
        <v>45</v>
      </c>
      <c r="BY2" t="s">
        <v>46</v>
      </c>
      <c r="BZ2" t="s">
        <v>47</v>
      </c>
      <c r="CA2" t="s">
        <v>48</v>
      </c>
      <c r="CB2" t="s">
        <v>49</v>
      </c>
      <c r="CC2" t="s">
        <v>50</v>
      </c>
      <c r="CD2" t="s">
        <v>51</v>
      </c>
      <c r="CE2" t="s">
        <v>52</v>
      </c>
      <c r="CF2" t="s">
        <v>53</v>
      </c>
      <c r="CG2" t="s">
        <v>54</v>
      </c>
      <c r="CH2" t="s">
        <v>55</v>
      </c>
      <c r="CI2" t="s">
        <v>56</v>
      </c>
      <c r="CJ2" t="s">
        <v>57</v>
      </c>
      <c r="CK2" s="78" t="s">
        <v>94</v>
      </c>
      <c r="CL2" t="s">
        <v>58</v>
      </c>
      <c r="CM2" t="s">
        <v>59</v>
      </c>
      <c r="CN2" t="s">
        <v>60</v>
      </c>
      <c r="CO2" t="s">
        <v>61</v>
      </c>
      <c r="CP2" t="s">
        <v>62</v>
      </c>
      <c r="CQ2" t="s">
        <v>63</v>
      </c>
      <c r="CR2" t="s">
        <v>64</v>
      </c>
      <c r="CS2" t="s">
        <v>65</v>
      </c>
      <c r="CT2" t="s">
        <v>66</v>
      </c>
      <c r="CU2" t="s">
        <v>67</v>
      </c>
      <c r="CV2" t="s">
        <v>68</v>
      </c>
      <c r="CW2" t="s">
        <v>69</v>
      </c>
      <c r="CX2" t="s">
        <v>70</v>
      </c>
      <c r="CY2" t="s">
        <v>71</v>
      </c>
      <c r="CZ2" t="s">
        <v>72</v>
      </c>
      <c r="DA2" t="s">
        <v>73</v>
      </c>
      <c r="DB2" s="79" t="s">
        <v>94</v>
      </c>
      <c r="DC2" t="s">
        <v>134</v>
      </c>
      <c r="DD2" t="s">
        <v>135</v>
      </c>
      <c r="DE2" t="s">
        <v>136</v>
      </c>
      <c r="DF2" t="s">
        <v>137</v>
      </c>
      <c r="DG2" t="s">
        <v>138</v>
      </c>
      <c r="DH2" t="s">
        <v>139</v>
      </c>
      <c r="DI2" t="s">
        <v>140</v>
      </c>
      <c r="DJ2" t="s">
        <v>141</v>
      </c>
      <c r="DK2" t="s">
        <v>142</v>
      </c>
      <c r="DL2" t="s">
        <v>143</v>
      </c>
      <c r="DM2" t="s">
        <v>144</v>
      </c>
      <c r="DN2" t="s">
        <v>145</v>
      </c>
      <c r="DO2" s="81" t="s">
        <v>94</v>
      </c>
      <c r="DP2" t="s">
        <v>146</v>
      </c>
      <c r="DQ2" t="s">
        <v>147</v>
      </c>
      <c r="DR2" t="s">
        <v>148</v>
      </c>
      <c r="DS2" t="s">
        <v>149</v>
      </c>
      <c r="DT2" t="s">
        <v>150</v>
      </c>
      <c r="DU2" t="s">
        <v>151</v>
      </c>
      <c r="DV2" t="s">
        <v>152</v>
      </c>
      <c r="DW2" t="s">
        <v>153</v>
      </c>
      <c r="DX2" t="s">
        <v>154</v>
      </c>
      <c r="DY2" t="s">
        <v>155</v>
      </c>
      <c r="DZ2" t="s">
        <v>156</v>
      </c>
      <c r="EA2" t="s">
        <v>157</v>
      </c>
    </row>
    <row r="3" spans="1:131">
      <c r="A3" s="59" t="s">
        <v>94</v>
      </c>
      <c r="B3">
        <v>507.73700000000002</v>
      </c>
      <c r="C3">
        <v>124.33899700000001</v>
      </c>
      <c r="D3">
        <v>571.73297100000002</v>
      </c>
      <c r="E3">
        <v>145.503006</v>
      </c>
      <c r="F3">
        <v>651.59600799999998</v>
      </c>
      <c r="G3">
        <v>121.693001</v>
      </c>
      <c r="H3">
        <v>582.31097399999999</v>
      </c>
      <c r="I3">
        <v>163.49200400000001</v>
      </c>
      <c r="J3" s="62" t="s">
        <v>355</v>
      </c>
      <c r="K3">
        <f>(8/60)</f>
        <v>0.13333333333333333</v>
      </c>
      <c r="L3">
        <f>(10/60)</f>
        <v>0.16666666666666666</v>
      </c>
      <c r="M3">
        <f>(8/60)</f>
        <v>0.13333333333333333</v>
      </c>
      <c r="N3">
        <f>(7/60)</f>
        <v>0.11666666666666667</v>
      </c>
      <c r="O3" s="63" t="s">
        <v>355</v>
      </c>
      <c r="P3">
        <f>(16/60)</f>
        <v>0.26666666666666666</v>
      </c>
      <c r="Q3">
        <f>(15/60)</f>
        <v>0.25</v>
      </c>
      <c r="R3">
        <f>(14/60)</f>
        <v>0.23333333333333334</v>
      </c>
      <c r="S3">
        <f>(16/60)</f>
        <v>0.26666666666666666</v>
      </c>
      <c r="T3" s="64" t="s">
        <v>355</v>
      </c>
      <c r="U3">
        <f>0.133333333333333+0.266666666666667</f>
        <v>0.4</v>
      </c>
      <c r="V3">
        <f>0.166666666666667+0.25</f>
        <v>0.41666666666666696</v>
      </c>
      <c r="W3">
        <f>0.133333333333333+0.233333333333333</f>
        <v>0.36666666666666603</v>
      </c>
      <c r="X3">
        <f>0.116666666666667+0.266666666666667</f>
        <v>0.38333333333333397</v>
      </c>
      <c r="Y3" s="65" t="s">
        <v>94</v>
      </c>
      <c r="Z3">
        <f>SQRT((ABS($B$4-$B$3)^2+(ABS($C$4-$C$3)^2)))</f>
        <v>176.68880174832856</v>
      </c>
      <c r="AA3">
        <f>SQRT((ABS($D$4-$D$3)^2+(ABS($E$4-$E$3)^2)))</f>
        <v>148.06189715719157</v>
      </c>
      <c r="AB3">
        <f>SQRT((ABS($F$4-$F$3)^2+(ABS($G$4-$G$3)^2)))</f>
        <v>133.05640645991539</v>
      </c>
      <c r="AC3">
        <f>SQRT((ABS($H$4-$H$3)^2+(ABS($I$4-$I$3)^2)))</f>
        <v>163.09218290621467</v>
      </c>
      <c r="AD3" s="66" t="s">
        <v>355</v>
      </c>
      <c r="AE3">
        <f>(COUNTA(U3:U13)/SUM(U3:U13))</f>
        <v>2.9702970297029707</v>
      </c>
      <c r="AF3">
        <f>(COUNTA(V3:V13)/SUM(V3:V13))</f>
        <v>3.1111111111111125</v>
      </c>
      <c r="AG3">
        <f>(COUNTA(W3:W13)/SUM(W3:W13))</f>
        <v>3.0434782608695676</v>
      </c>
      <c r="AH3">
        <f>(COUNTA(X3:X13)/SUM(X3:X13))</f>
        <v>2.9999999999999996</v>
      </c>
      <c r="AI3" s="67" t="s">
        <v>355</v>
      </c>
      <c r="AJ3">
        <f>1/0.4</f>
        <v>2.5</v>
      </c>
      <c r="AK3">
        <f>1/0.416666666666667</f>
        <v>2.3999999999999981</v>
      </c>
      <c r="AL3">
        <f>1/0.366666666666666</f>
        <v>2.7272727272727324</v>
      </c>
      <c r="AM3">
        <f>1/0.383333333333334</f>
        <v>2.6086956521739082</v>
      </c>
      <c r="AN3" s="68" t="s">
        <v>355</v>
      </c>
      <c r="AO3">
        <f>$Z3/$U3</f>
        <v>441.72200437082137</v>
      </c>
      <c r="AP3">
        <f>$AA3/$V3</f>
        <v>355.34855317725953</v>
      </c>
      <c r="AQ3">
        <f>$AB3/$W3</f>
        <v>362.88110852704261</v>
      </c>
      <c r="AR3">
        <f>$AC3/$X3</f>
        <v>425.45786845099411</v>
      </c>
      <c r="AS3" s="69" t="s">
        <v>381</v>
      </c>
      <c r="AT3">
        <f>AT5/AT7</f>
        <v>481.05413099998771</v>
      </c>
      <c r="AU3" s="70" t="s">
        <v>355</v>
      </c>
      <c r="AV3">
        <f>((0.133333333333333/0.4)*100)</f>
        <v>33.33333333333325</v>
      </c>
      <c r="AW3">
        <f>((0.166666666666667/0.416666666666667)*100)</f>
        <v>40.00000000000005</v>
      </c>
      <c r="AX3">
        <f>((0.133333333333333/0.366666666666666)*100)</f>
        <v>36.363636363636346</v>
      </c>
      <c r="AY3">
        <f>((0.116666666666667/0.383333333333334)*100)</f>
        <v>30.434782608695681</v>
      </c>
      <c r="AZ3" s="71" t="s">
        <v>355</v>
      </c>
      <c r="BA3">
        <f>((0.266666666666667/0.4)*100)</f>
        <v>66.666666666666742</v>
      </c>
      <c r="BB3">
        <f>((0.25/0.416666666666667)*100)</f>
        <v>59.99999999999995</v>
      </c>
      <c r="BC3">
        <f>((0.233333333333333/0.366666666666666)*100)</f>
        <v>63.636363636363669</v>
      </c>
      <c r="BD3">
        <f>((0.266666666666667/0.383333333333334)*100)</f>
        <v>69.565217391304316</v>
      </c>
      <c r="BE3" s="72" t="s">
        <v>391</v>
      </c>
      <c r="BF3">
        <f>ABS($C$3-$E$3)</f>
        <v>21.164008999999993</v>
      </c>
      <c r="BG3">
        <f>ABS($G$3-$I$3)</f>
        <v>41.799003000000013</v>
      </c>
      <c r="BH3" s="73" t="s">
        <v>395</v>
      </c>
      <c r="BK3" s="74" t="s">
        <v>366</v>
      </c>
      <c r="BL3">
        <f>SQRT((ABS($B$3-$F$4)^2+(ABS($C$3-$G$4)^2)))</f>
        <v>12.793561099321934</v>
      </c>
      <c r="BM3">
        <f>SQRT((ABS($D$3-$H$3)^2+(ABS($E$3-$I$3)^2)))</f>
        <v>20.868593544175724</v>
      </c>
      <c r="BN3" s="75" t="s">
        <v>354</v>
      </c>
      <c r="BO3">
        <f>SQRT((ABS($B$3-$F$4)^2+(ABS($C$3-$G$4)^2)))</f>
        <v>12.793561099321934</v>
      </c>
      <c r="BP3">
        <f>SQRT((ABS($D$3-$H$3)^2+(ABS($E$3-$I$3)^2)))</f>
        <v>20.868593544175724</v>
      </c>
      <c r="BQ3" s="76" t="s">
        <v>97</v>
      </c>
      <c r="BR3">
        <f>DEGREES(ACOS((80.9170722911745^2+133.056406459915^2-71.4434039385051^2)/(2*80.9170722911745*133.056406459915)))</f>
        <v>27.225862729322483</v>
      </c>
      <c r="BS3">
        <f>DEGREES(ACOS((71.4434039385051^2+163.092182906215^2-102.494591277316^2)/(2*71.4434039385051*163.092182906215)))</f>
        <v>24.543866850565745</v>
      </c>
      <c r="BT3" s="77" t="s">
        <v>355</v>
      </c>
      <c r="BU3">
        <v>8</v>
      </c>
      <c r="BV3">
        <v>0</v>
      </c>
      <c r="BW3">
        <v>0</v>
      </c>
      <c r="BX3">
        <v>4</v>
      </c>
      <c r="BY3">
        <v>10</v>
      </c>
      <c r="BZ3">
        <v>0</v>
      </c>
      <c r="CA3">
        <v>6</v>
      </c>
      <c r="CB3">
        <v>0</v>
      </c>
      <c r="CC3">
        <v>8</v>
      </c>
      <c r="CD3">
        <v>0</v>
      </c>
      <c r="CE3">
        <v>6</v>
      </c>
      <c r="CF3">
        <v>0</v>
      </c>
      <c r="CG3">
        <v>7</v>
      </c>
      <c r="CH3">
        <v>4</v>
      </c>
      <c r="CI3">
        <v>2</v>
      </c>
      <c r="CJ3">
        <v>0</v>
      </c>
      <c r="CK3" s="78" t="s">
        <v>355</v>
      </c>
      <c r="CL3">
        <v>16</v>
      </c>
      <c r="CM3">
        <v>6</v>
      </c>
      <c r="CN3">
        <v>8</v>
      </c>
      <c r="CO3">
        <v>12</v>
      </c>
      <c r="CP3">
        <v>15</v>
      </c>
      <c r="CQ3">
        <v>4</v>
      </c>
      <c r="CR3">
        <v>10</v>
      </c>
      <c r="CS3">
        <v>0</v>
      </c>
      <c r="CT3">
        <v>14</v>
      </c>
      <c r="CU3">
        <v>8</v>
      </c>
      <c r="CV3">
        <v>10</v>
      </c>
      <c r="CW3">
        <v>4</v>
      </c>
      <c r="CX3">
        <v>16</v>
      </c>
      <c r="CY3">
        <v>12</v>
      </c>
      <c r="CZ3">
        <v>6</v>
      </c>
      <c r="DA3">
        <v>8</v>
      </c>
      <c r="DB3" s="79" t="s">
        <v>355</v>
      </c>
      <c r="DC3">
        <f>((0/8)*100)</f>
        <v>0</v>
      </c>
      <c r="DD3">
        <f>((0/8)*100)</f>
        <v>0</v>
      </c>
      <c r="DE3">
        <f>((4/8)*100)</f>
        <v>50</v>
      </c>
      <c r="DF3">
        <f>((0/10)*100)</f>
        <v>0</v>
      </c>
      <c r="DG3">
        <f>((6/10)*100)</f>
        <v>60</v>
      </c>
      <c r="DH3">
        <f>((0/10)*100)</f>
        <v>0</v>
      </c>
      <c r="DI3">
        <f>((0/8)*100)</f>
        <v>0</v>
      </c>
      <c r="DJ3">
        <f>((6/8)*100)</f>
        <v>75</v>
      </c>
      <c r="DK3">
        <f>((0/8)*100)</f>
        <v>0</v>
      </c>
      <c r="DL3">
        <f>((4/7)*100)</f>
        <v>57.142857142857139</v>
      </c>
      <c r="DM3">
        <f>((2/7)*100)</f>
        <v>28.571428571428569</v>
      </c>
      <c r="DN3">
        <f>((0/7)*100)</f>
        <v>0</v>
      </c>
      <c r="DO3" s="81" t="s">
        <v>355</v>
      </c>
      <c r="DP3">
        <f>((6/16)*100)</f>
        <v>37.5</v>
      </c>
      <c r="DQ3">
        <f>((8/16)*100)</f>
        <v>50</v>
      </c>
      <c r="DR3">
        <f>((12/16)*100)</f>
        <v>75</v>
      </c>
      <c r="DS3">
        <f>((4/15)*100)</f>
        <v>26.666666666666668</v>
      </c>
      <c r="DT3">
        <f>((10/15)*100)</f>
        <v>66.666666666666657</v>
      </c>
      <c r="DU3">
        <f>((0/15)*100)</f>
        <v>0</v>
      </c>
      <c r="DV3">
        <f>((8/14)*100)</f>
        <v>57.142857142857139</v>
      </c>
      <c r="DW3">
        <f>((10/14)*100)</f>
        <v>71.428571428571431</v>
      </c>
      <c r="DX3">
        <f>((4/14)*100)</f>
        <v>28.571428571428569</v>
      </c>
      <c r="DY3">
        <f>((12/16)*100)</f>
        <v>75</v>
      </c>
      <c r="DZ3">
        <f>((6/16)*100)</f>
        <v>37.5</v>
      </c>
      <c r="EA3">
        <f>((8/16)*100)</f>
        <v>50</v>
      </c>
    </row>
    <row r="4" spans="1:131">
      <c r="A4" s="59" t="s">
        <v>355</v>
      </c>
      <c r="B4">
        <v>331.08700599999997</v>
      </c>
      <c r="C4">
        <v>128.04200700000001</v>
      </c>
      <c r="D4">
        <v>424.17199699999998</v>
      </c>
      <c r="E4">
        <v>157.671997</v>
      </c>
      <c r="F4">
        <v>518.84399399999995</v>
      </c>
      <c r="G4">
        <v>130.68800400000001</v>
      </c>
      <c r="H4">
        <v>419.41198700000001</v>
      </c>
      <c r="I4">
        <v>155.55600000000001</v>
      </c>
      <c r="J4" s="62" t="s">
        <v>96</v>
      </c>
      <c r="K4">
        <f>(8/60)</f>
        <v>0.13333333333333333</v>
      </c>
      <c r="L4">
        <f>(8/60)</f>
        <v>0.13333333333333333</v>
      </c>
      <c r="M4">
        <f>(8/60)</f>
        <v>0.13333333333333333</v>
      </c>
      <c r="N4">
        <f>(9/60)</f>
        <v>0.15</v>
      </c>
      <c r="O4" s="63" t="s">
        <v>96</v>
      </c>
      <c r="P4">
        <f>(13/60)</f>
        <v>0.21666666666666667</v>
      </c>
      <c r="Q4">
        <f>(11/60)</f>
        <v>0.18333333333333332</v>
      </c>
      <c r="R4">
        <f>(13/60)</f>
        <v>0.21666666666666667</v>
      </c>
      <c r="S4">
        <f>(13/60)</f>
        <v>0.21666666666666667</v>
      </c>
      <c r="T4" s="64" t="s">
        <v>96</v>
      </c>
      <c r="U4">
        <f>0.133333333333333+0.216666666666667</f>
        <v>0.35</v>
      </c>
      <c r="V4">
        <f>0.133333333333333+0.183333333333333</f>
        <v>0.31666666666666599</v>
      </c>
      <c r="W4">
        <f>0.133333333333333+0.216666666666667</f>
        <v>0.35</v>
      </c>
      <c r="X4">
        <f>0.15+0.216666666666667</f>
        <v>0.36666666666666703</v>
      </c>
      <c r="Y4" s="65" t="s">
        <v>355</v>
      </c>
      <c r="Z4">
        <f>SQRT((ABS($B$5-$B$4)^2+(ABS($C$5-$C$4)^2)))</f>
        <v>160.3109004606118</v>
      </c>
      <c r="AA4">
        <f>SQRT((ABS($D$5-$D$4)^2+(ABS($E$5-$E$4)^2)))</f>
        <v>166.15625439839474</v>
      </c>
      <c r="AB4">
        <f>SQRT((ABS($F$5-$F$4)^2+(ABS($G$5-$G$4)^2)))</f>
        <v>183.05895759691754</v>
      </c>
      <c r="AC4">
        <f>SQRT((ABS($H$5-$H$4)^2+(ABS($I$5-$I$4)^2)))</f>
        <v>155.56786493544234</v>
      </c>
      <c r="AD4" s="66" t="s">
        <v>96</v>
      </c>
      <c r="AI4" s="67" t="s">
        <v>96</v>
      </c>
      <c r="AJ4">
        <f>1/0.35</f>
        <v>2.8571428571428572</v>
      </c>
      <c r="AK4">
        <f>1/0.316666666666666</f>
        <v>3.157894736842112</v>
      </c>
      <c r="AL4">
        <f>1/0.35</f>
        <v>2.8571428571428572</v>
      </c>
      <c r="AM4">
        <f>1/0.366666666666667</f>
        <v>2.7272727272727249</v>
      </c>
      <c r="AN4" s="68" t="s">
        <v>96</v>
      </c>
      <c r="AO4">
        <f>$Z4/$U4</f>
        <v>458.03114417317664</v>
      </c>
      <c r="AP4">
        <f>$AA4/$V4</f>
        <v>524.70396125808975</v>
      </c>
      <c r="AQ4">
        <f>$AB4/$W4</f>
        <v>523.02559313405015</v>
      </c>
      <c r="AR4">
        <f>$AC4/$X4</f>
        <v>424.27599527847872</v>
      </c>
      <c r="AS4" s="69" t="s">
        <v>382</v>
      </c>
      <c r="AT4" t="s">
        <v>274</v>
      </c>
      <c r="AU4" s="70" t="s">
        <v>96</v>
      </c>
      <c r="AV4">
        <f>((0.133333333333333/0.35)*100)</f>
        <v>38.095238095238003</v>
      </c>
      <c r="AW4">
        <f>((0.133333333333333/0.316666666666666)*100)</f>
        <v>42.105263157894726</v>
      </c>
      <c r="AX4">
        <f>((0.133333333333333/0.35)*100)</f>
        <v>38.095238095238003</v>
      </c>
      <c r="AY4">
        <f>((0.15/0.366666666666667)*100)</f>
        <v>40.909090909090871</v>
      </c>
      <c r="AZ4" s="71" t="s">
        <v>96</v>
      </c>
      <c r="BA4">
        <f>((0.216666666666667/0.35)*100)</f>
        <v>61.904761904762005</v>
      </c>
      <c r="BB4">
        <f>((0.183333333333333/0.316666666666666)*100)</f>
        <v>57.894736842105274</v>
      </c>
      <c r="BC4">
        <f>((0.216666666666667/0.35)*100)</f>
        <v>61.904761904762005</v>
      </c>
      <c r="BD4">
        <f>((0.216666666666667/0.366666666666667)*100)</f>
        <v>59.090909090909136</v>
      </c>
      <c r="BE4" s="72" t="s">
        <v>392</v>
      </c>
      <c r="BF4">
        <f>ABS($C$4-$E$4)</f>
        <v>29.629989999999992</v>
      </c>
      <c r="BG4">
        <f>ABS($G$4-$I$4)</f>
        <v>24.867996000000005</v>
      </c>
      <c r="BH4" s="73" t="s">
        <v>396</v>
      </c>
      <c r="BK4" s="74" t="s">
        <v>367</v>
      </c>
      <c r="BL4">
        <f>SQRT((ABS($B$4-$F$5)^2+(ABS($C$4-$G$5)^2)))</f>
        <v>5.2091144169097969</v>
      </c>
      <c r="BM4">
        <f>SQRT((ABS($D$4-$H$4)^2+(ABS($E$4-$I$4)^2)))</f>
        <v>5.2091399006082231</v>
      </c>
      <c r="BN4" s="75" t="s">
        <v>404</v>
      </c>
      <c r="BO4">
        <f>SQRT((ABS($B$4-$F$5)^2+(ABS($C$4-$G$5)^2)))</f>
        <v>5.2091144169097969</v>
      </c>
      <c r="BP4">
        <f>SQRT((ABS($D$4-$H$4)^2+(ABS($E$4-$I$4)^2)))</f>
        <v>5.2091399006082231</v>
      </c>
      <c r="BQ4" s="76" t="s">
        <v>406</v>
      </c>
      <c r="BR4">
        <f>DEGREES(ACOS((79.7286939339662^2+184.675715530874^2-116.220582933463^2)/(2*79.7286939339662*184.675715530874)))</f>
        <v>23.747327602691527</v>
      </c>
      <c r="BS4">
        <f>DEGREES(ACOS((88.6625415915877^2+155.567864935442^2-79.7286939339662^2)/(2*88.6625415915877*155.567864935442)))</f>
        <v>21.276949964318071</v>
      </c>
      <c r="BT4" s="77" t="s">
        <v>96</v>
      </c>
      <c r="BU4">
        <v>8</v>
      </c>
      <c r="BV4">
        <v>0</v>
      </c>
      <c r="BW4">
        <v>0</v>
      </c>
      <c r="BX4">
        <v>5</v>
      </c>
      <c r="BY4">
        <v>8</v>
      </c>
      <c r="BZ4">
        <v>0</v>
      </c>
      <c r="CA4">
        <v>4</v>
      </c>
      <c r="CB4">
        <v>2</v>
      </c>
      <c r="CC4">
        <v>8</v>
      </c>
      <c r="CD4">
        <v>0</v>
      </c>
      <c r="CE4">
        <v>4</v>
      </c>
      <c r="CF4">
        <v>0</v>
      </c>
      <c r="CG4">
        <v>9</v>
      </c>
      <c r="CH4">
        <v>5</v>
      </c>
      <c r="CI4">
        <v>1</v>
      </c>
      <c r="CJ4">
        <v>0</v>
      </c>
      <c r="CK4" s="78" t="s">
        <v>96</v>
      </c>
      <c r="CL4">
        <v>13</v>
      </c>
      <c r="CM4">
        <v>5</v>
      </c>
      <c r="CN4">
        <v>5</v>
      </c>
      <c r="CO4">
        <v>10</v>
      </c>
      <c r="CP4">
        <v>11</v>
      </c>
      <c r="CQ4">
        <v>3</v>
      </c>
      <c r="CR4">
        <v>9</v>
      </c>
      <c r="CS4">
        <v>6</v>
      </c>
      <c r="CT4">
        <v>13</v>
      </c>
      <c r="CU4">
        <v>5</v>
      </c>
      <c r="CV4">
        <v>9</v>
      </c>
      <c r="CW4">
        <v>6</v>
      </c>
      <c r="CX4">
        <v>13</v>
      </c>
      <c r="CY4">
        <v>10</v>
      </c>
      <c r="CZ4">
        <v>7</v>
      </c>
      <c r="DA4">
        <v>5</v>
      </c>
      <c r="DB4" s="79" t="s">
        <v>96</v>
      </c>
      <c r="DC4">
        <f>((0/8)*100)</f>
        <v>0</v>
      </c>
      <c r="DD4">
        <f>((0/8)*100)</f>
        <v>0</v>
      </c>
      <c r="DE4">
        <f>((5/8)*100)</f>
        <v>62.5</v>
      </c>
      <c r="DF4">
        <f>((0/8)*100)</f>
        <v>0</v>
      </c>
      <c r="DG4">
        <f>((4/8)*100)</f>
        <v>50</v>
      </c>
      <c r="DH4">
        <f>((2/8)*100)</f>
        <v>25</v>
      </c>
      <c r="DI4">
        <f>((0/8)*100)</f>
        <v>0</v>
      </c>
      <c r="DJ4">
        <f>((4/8)*100)</f>
        <v>50</v>
      </c>
      <c r="DK4">
        <f>((0/8)*100)</f>
        <v>0</v>
      </c>
      <c r="DL4">
        <f>((5/9)*100)</f>
        <v>55.555555555555557</v>
      </c>
      <c r="DM4">
        <f>((1/9)*100)</f>
        <v>11.111111111111111</v>
      </c>
      <c r="DN4">
        <f>((0/9)*100)</f>
        <v>0</v>
      </c>
      <c r="DO4" s="81" t="s">
        <v>96</v>
      </c>
      <c r="DP4">
        <f>((5/13)*100)</f>
        <v>38.461538461538467</v>
      </c>
      <c r="DQ4">
        <f>((5/13)*100)</f>
        <v>38.461538461538467</v>
      </c>
      <c r="DR4">
        <f>((10/13)*100)</f>
        <v>76.923076923076934</v>
      </c>
      <c r="DS4">
        <f>((3/11)*100)</f>
        <v>27.27272727272727</v>
      </c>
      <c r="DT4">
        <f>((9/11)*100)</f>
        <v>81.818181818181827</v>
      </c>
      <c r="DU4">
        <f>((6/11)*100)</f>
        <v>54.54545454545454</v>
      </c>
      <c r="DV4">
        <f>((5/13)*100)</f>
        <v>38.461538461538467</v>
      </c>
      <c r="DW4">
        <f>((9/13)*100)</f>
        <v>69.230769230769226</v>
      </c>
      <c r="DX4">
        <f>((6/13)*100)</f>
        <v>46.153846153846153</v>
      </c>
      <c r="DY4">
        <f>((10/13)*100)</f>
        <v>76.923076923076934</v>
      </c>
      <c r="DZ4">
        <f>((7/13)*100)</f>
        <v>53.846153846153847</v>
      </c>
      <c r="EA4">
        <f>((5/13)*100)</f>
        <v>38.461538461538467</v>
      </c>
    </row>
    <row r="5" spans="1:131">
      <c r="A5" s="59" t="s">
        <v>96</v>
      </c>
      <c r="B5">
        <v>170.83200099999999</v>
      </c>
      <c r="C5">
        <v>132.27499399999999</v>
      </c>
      <c r="D5">
        <v>258.10000600000001</v>
      </c>
      <c r="E5">
        <v>152.38099700000001</v>
      </c>
      <c r="F5">
        <v>335.84698500000002</v>
      </c>
      <c r="G5">
        <v>125.92600299999999</v>
      </c>
      <c r="H5">
        <v>263.91699199999999</v>
      </c>
      <c r="I5">
        <v>160.317001</v>
      </c>
      <c r="J5" s="62" t="s">
        <v>97</v>
      </c>
      <c r="L5">
        <f>(10/60)</f>
        <v>0.16666666666666666</v>
      </c>
      <c r="M5">
        <f>(7/60)</f>
        <v>0.11666666666666667</v>
      </c>
      <c r="O5" s="63" t="s">
        <v>97</v>
      </c>
      <c r="P5">
        <f>(14/60)</f>
        <v>0.23333333333333334</v>
      </c>
      <c r="Q5">
        <f>(15/60)</f>
        <v>0.25</v>
      </c>
      <c r="R5">
        <f>(16/60)</f>
        <v>0.26666666666666666</v>
      </c>
      <c r="S5">
        <f>(12/60)</f>
        <v>0.2</v>
      </c>
      <c r="T5" s="64" t="s">
        <v>97</v>
      </c>
      <c r="V5">
        <f>0.166666666666667+0.25</f>
        <v>0.41666666666666696</v>
      </c>
      <c r="W5">
        <f>0.116666666666667+0.266666666666667</f>
        <v>0.38333333333333397</v>
      </c>
      <c r="Y5" s="65" t="s">
        <v>96</v>
      </c>
      <c r="AA5">
        <f>SQRT((ABS($D$6-$D$5)^2+(ABS($E$6-$E$5)^2)))</f>
        <v>192.57589236297491</v>
      </c>
      <c r="AB5">
        <f>SQRT((ABS($F$6-$F$5)^2+(ABS($G$6-$G$5)^2)))</f>
        <v>184.67571553087384</v>
      </c>
      <c r="AD5" s="66" t="s">
        <v>97</v>
      </c>
      <c r="AE5" s="60"/>
      <c r="AF5" s="60"/>
      <c r="AG5" s="60"/>
      <c r="AH5" s="60"/>
      <c r="AI5" s="67" t="s">
        <v>97</v>
      </c>
      <c r="AK5">
        <f>1/0.416666666666667</f>
        <v>2.3999999999999981</v>
      </c>
      <c r="AL5">
        <f>1/0.383333333333334</f>
        <v>2.6086956521739082</v>
      </c>
      <c r="AN5" s="68" t="s">
        <v>97</v>
      </c>
      <c r="AP5">
        <f>$AA5/$V5</f>
        <v>462.18214167113945</v>
      </c>
      <c r="AQ5">
        <f>$AB5/$W5</f>
        <v>481.7627361674962</v>
      </c>
      <c r="AS5" s="69" t="s">
        <v>383</v>
      </c>
      <c r="AT5">
        <f>SUM(Z:AC)</f>
        <v>9268.3095905997598</v>
      </c>
      <c r="AU5" s="70" t="s">
        <v>97</v>
      </c>
      <c r="AW5">
        <f>((0.166666666666667/0.416666666666667)*100)</f>
        <v>40.00000000000005</v>
      </c>
      <c r="AX5">
        <f>((0.116666666666667/0.383333333333334)*100)</f>
        <v>30.434782608695681</v>
      </c>
      <c r="AZ5" s="71" t="s">
        <v>97</v>
      </c>
      <c r="BB5">
        <f>((0.25/0.416666666666667)*100)</f>
        <v>59.99999999999995</v>
      </c>
      <c r="BC5">
        <f>((0.266666666666667/0.383333333333334)*100)</f>
        <v>69.565217391304316</v>
      </c>
      <c r="BE5" s="72" t="s">
        <v>370</v>
      </c>
      <c r="BF5">
        <f>ABS($C$5-$E$5)</f>
        <v>20.106003000000015</v>
      </c>
      <c r="BG5">
        <f>ABS($G$5-$I$5)</f>
        <v>34.39099800000001</v>
      </c>
      <c r="BH5" s="73" t="s">
        <v>397</v>
      </c>
      <c r="BI5">
        <v>10.052493999999996</v>
      </c>
      <c r="BJ5">
        <v>8.994502500000003</v>
      </c>
      <c r="BK5" s="74" t="s">
        <v>368</v>
      </c>
      <c r="BM5">
        <f>SQRT((ABS($D$5-$H$5)^2+(ABS($E$5-$I$5)^2)))</f>
        <v>9.8395876749085271</v>
      </c>
      <c r="BN5" s="75" t="s">
        <v>94</v>
      </c>
      <c r="BO5">
        <f>SQRT((ABS($B$5-$F$6)^2+(ABS($C$5-$G$6)^2)))</f>
        <v>19.576149587548223</v>
      </c>
      <c r="BP5">
        <f>SQRT((ABS($D$5-$H$5)^2+(ABS($E$5-$I$5)^2)))</f>
        <v>9.8395876749085271</v>
      </c>
      <c r="BQ5" s="76" t="s">
        <v>407</v>
      </c>
      <c r="BT5" s="77" t="s">
        <v>97</v>
      </c>
      <c r="BY5">
        <v>10</v>
      </c>
      <c r="BZ5">
        <v>0</v>
      </c>
      <c r="CA5">
        <v>5</v>
      </c>
      <c r="CB5">
        <v>1</v>
      </c>
      <c r="CC5">
        <v>7</v>
      </c>
      <c r="CD5">
        <v>1</v>
      </c>
      <c r="CE5">
        <v>5</v>
      </c>
      <c r="CF5">
        <v>0</v>
      </c>
      <c r="CK5" s="78" t="s">
        <v>97</v>
      </c>
      <c r="CL5">
        <v>14</v>
      </c>
      <c r="CM5">
        <v>4</v>
      </c>
      <c r="CN5">
        <v>8</v>
      </c>
      <c r="CO5">
        <v>10</v>
      </c>
      <c r="CP5">
        <v>15</v>
      </c>
      <c r="CQ5">
        <v>7</v>
      </c>
      <c r="CR5">
        <v>11</v>
      </c>
      <c r="CS5">
        <v>7</v>
      </c>
      <c r="CT5">
        <v>16</v>
      </c>
      <c r="CU5">
        <v>8</v>
      </c>
      <c r="CV5">
        <v>11</v>
      </c>
      <c r="CW5">
        <v>7</v>
      </c>
      <c r="CX5">
        <v>12</v>
      </c>
      <c r="CY5">
        <v>10</v>
      </c>
      <c r="CZ5">
        <v>3</v>
      </c>
      <c r="DA5">
        <v>5</v>
      </c>
      <c r="DB5" s="79" t="s">
        <v>97</v>
      </c>
      <c r="DF5">
        <f>((0/10)*100)</f>
        <v>0</v>
      </c>
      <c r="DG5">
        <f>((5/10)*100)</f>
        <v>50</v>
      </c>
      <c r="DH5">
        <f>((1/10)*100)</f>
        <v>10</v>
      </c>
      <c r="DI5">
        <f>((1/7)*100)</f>
        <v>14.285714285714285</v>
      </c>
      <c r="DJ5">
        <f>((5/7)*100)</f>
        <v>71.428571428571431</v>
      </c>
      <c r="DK5">
        <f>((0/7)*100)</f>
        <v>0</v>
      </c>
      <c r="DO5" s="81" t="s">
        <v>97</v>
      </c>
      <c r="DP5">
        <f>((4/14)*100)</f>
        <v>28.571428571428569</v>
      </c>
      <c r="DQ5">
        <f>((8/14)*100)</f>
        <v>57.142857142857139</v>
      </c>
      <c r="DR5">
        <f>((10/14)*100)</f>
        <v>71.428571428571431</v>
      </c>
      <c r="DS5">
        <f>((7/15)*100)</f>
        <v>46.666666666666664</v>
      </c>
      <c r="DT5">
        <f>((11/15)*100)</f>
        <v>73.333333333333329</v>
      </c>
      <c r="DU5">
        <f>((7/15)*100)</f>
        <v>46.666666666666664</v>
      </c>
      <c r="DV5">
        <f>((8/16)*100)</f>
        <v>50</v>
      </c>
      <c r="DW5">
        <f>((11/16)*100)</f>
        <v>68.75</v>
      </c>
      <c r="DX5">
        <f>((7/16)*100)</f>
        <v>43.75</v>
      </c>
      <c r="DY5">
        <f>((10/12)*100)</f>
        <v>83.333333333333343</v>
      </c>
      <c r="DZ5">
        <f>((3/12)*100)</f>
        <v>25</v>
      </c>
      <c r="EA5">
        <f>((5/12)*100)</f>
        <v>41.666666666666671</v>
      </c>
    </row>
    <row r="6" spans="1:131">
      <c r="A6" s="59" t="s">
        <v>97</v>
      </c>
      <c r="D6">
        <v>65.582999999999998</v>
      </c>
      <c r="E6">
        <v>157.14300499999999</v>
      </c>
      <c r="F6">
        <v>151.26300000000001</v>
      </c>
      <c r="G6">
        <v>131.746002</v>
      </c>
      <c r="J6" s="62" t="s">
        <v>359</v>
      </c>
      <c r="O6" s="63" t="s">
        <v>359</v>
      </c>
      <c r="Q6">
        <f>(9/60)</f>
        <v>0.15</v>
      </c>
      <c r="T6" s="64" t="s">
        <v>362</v>
      </c>
      <c r="Y6" s="65" t="s">
        <v>97</v>
      </c>
      <c r="AD6" s="66" t="s">
        <v>374</v>
      </c>
      <c r="AE6" s="60"/>
      <c r="AF6" s="60"/>
      <c r="AG6" s="60"/>
      <c r="AH6" s="60"/>
      <c r="AI6" s="67" t="s">
        <v>374</v>
      </c>
      <c r="AN6" s="68" t="s">
        <v>379</v>
      </c>
      <c r="AS6" s="69" t="s">
        <v>384</v>
      </c>
      <c r="AT6" t="s">
        <v>275</v>
      </c>
      <c r="AU6" s="70" t="s">
        <v>386</v>
      </c>
      <c r="AZ6" s="71" t="s">
        <v>388</v>
      </c>
      <c r="BE6" s="72" t="s">
        <v>371</v>
      </c>
      <c r="BH6" s="73" t="s">
        <v>398</v>
      </c>
      <c r="BK6" s="74" t="s">
        <v>369</v>
      </c>
      <c r="BN6" s="75" t="s">
        <v>355</v>
      </c>
      <c r="BQ6" s="76" t="s">
        <v>408</v>
      </c>
      <c r="BR6" s="60"/>
      <c r="BS6" s="60"/>
      <c r="CK6" s="78" t="s">
        <v>349</v>
      </c>
      <c r="CP6">
        <v>9</v>
      </c>
      <c r="CQ6">
        <v>1</v>
      </c>
      <c r="CR6">
        <v>7</v>
      </c>
      <c r="CS6">
        <v>3</v>
      </c>
      <c r="DB6" s="79" t="s">
        <v>426</v>
      </c>
      <c r="DO6" s="81" t="s">
        <v>427</v>
      </c>
      <c r="DS6">
        <f>((1/9)*100)</f>
        <v>11.111111111111111</v>
      </c>
      <c r="DT6">
        <f>((7/9)*100)</f>
        <v>77.777777777777786</v>
      </c>
      <c r="DU6">
        <f>((3/9)*100)</f>
        <v>33.333333333333329</v>
      </c>
    </row>
    <row r="7" spans="1:131">
      <c r="A7" s="59" t="s">
        <v>356</v>
      </c>
      <c r="B7" s="61" t="s">
        <v>19</v>
      </c>
      <c r="C7" s="61" t="s">
        <v>19</v>
      </c>
      <c r="D7" s="61" t="s">
        <v>19</v>
      </c>
      <c r="E7" s="61" t="s">
        <v>19</v>
      </c>
      <c r="F7" s="61" t="s">
        <v>19</v>
      </c>
      <c r="G7" s="61" t="s">
        <v>19</v>
      </c>
      <c r="H7" s="61" t="s">
        <v>19</v>
      </c>
      <c r="I7" s="61" t="s">
        <v>19</v>
      </c>
      <c r="K7" s="61"/>
      <c r="L7" s="61"/>
      <c r="M7" s="61"/>
      <c r="N7" s="61"/>
      <c r="P7" s="61"/>
      <c r="Q7" s="61"/>
      <c r="R7" s="61"/>
      <c r="S7" s="61"/>
      <c r="U7" s="61"/>
      <c r="V7" s="61"/>
      <c r="W7" s="61"/>
      <c r="X7" s="61"/>
      <c r="Y7" s="65" t="s">
        <v>365</v>
      </c>
      <c r="Z7" s="61"/>
      <c r="AA7" s="61"/>
      <c r="AB7" s="61"/>
      <c r="AC7" s="61"/>
      <c r="AD7" s="66" t="s">
        <v>336</v>
      </c>
      <c r="AE7" s="60"/>
      <c r="AF7" s="60"/>
      <c r="AG7" s="60"/>
      <c r="AH7" s="60"/>
      <c r="AI7" s="67" t="s">
        <v>335</v>
      </c>
      <c r="AJ7" s="61"/>
      <c r="AK7" s="61"/>
      <c r="AL7" s="61"/>
      <c r="AM7" s="61"/>
      <c r="AN7" s="68" t="s">
        <v>372</v>
      </c>
      <c r="AO7" s="61"/>
      <c r="AP7" s="61"/>
      <c r="AQ7" s="61"/>
      <c r="AR7" s="61"/>
      <c r="AS7" s="69" t="s">
        <v>372</v>
      </c>
      <c r="AT7" s="60">
        <f>SUM(U:X)</f>
        <v>19.266666666666659</v>
      </c>
      <c r="AU7" s="60"/>
      <c r="AV7" s="61"/>
      <c r="AW7" s="61"/>
      <c r="AX7" s="61"/>
      <c r="AY7" s="61"/>
      <c r="BA7" s="61"/>
      <c r="BB7" s="61"/>
      <c r="BC7" s="61"/>
      <c r="BD7" s="61"/>
      <c r="BE7" s="72" t="s">
        <v>372</v>
      </c>
      <c r="BF7" s="61"/>
      <c r="BG7" s="61"/>
      <c r="BH7" s="73" t="s">
        <v>399</v>
      </c>
      <c r="BI7" s="61"/>
      <c r="BJ7" s="61"/>
      <c r="BK7" s="74" t="s">
        <v>370</v>
      </c>
      <c r="BL7" s="61"/>
      <c r="BM7" s="61"/>
      <c r="BN7" s="75" t="s">
        <v>96</v>
      </c>
      <c r="BO7" s="61"/>
      <c r="BP7" s="61"/>
      <c r="BQ7" s="76" t="s">
        <v>409</v>
      </c>
      <c r="BR7" s="60"/>
      <c r="BS7" s="60"/>
      <c r="BU7" s="61"/>
      <c r="BV7" s="61"/>
      <c r="BW7" s="61"/>
      <c r="BX7" s="61"/>
      <c r="BY7" s="61"/>
      <c r="BZ7" s="61"/>
      <c r="CA7" s="61"/>
      <c r="CB7" s="61"/>
      <c r="CC7" s="61"/>
      <c r="CD7" s="61"/>
      <c r="CE7" s="61"/>
      <c r="CF7" s="61"/>
      <c r="CG7" s="61"/>
      <c r="CH7" s="61"/>
      <c r="CI7" s="61"/>
      <c r="CJ7" s="61"/>
      <c r="CL7" s="61"/>
      <c r="CM7" s="61"/>
      <c r="CN7" s="61"/>
      <c r="CO7" s="61"/>
      <c r="CP7" s="61"/>
      <c r="CQ7" s="61"/>
      <c r="CR7" s="61"/>
      <c r="CS7" s="61"/>
      <c r="CT7" s="61"/>
      <c r="CU7" s="61"/>
      <c r="CV7" s="61"/>
      <c r="CW7" s="61"/>
      <c r="CX7" s="61"/>
      <c r="CY7" s="61"/>
      <c r="CZ7" s="61"/>
      <c r="DA7" s="61"/>
      <c r="DB7" s="79" t="s">
        <v>427</v>
      </c>
      <c r="DC7" s="61"/>
      <c r="DD7" s="61"/>
      <c r="DE7" s="61"/>
      <c r="DF7" s="61"/>
      <c r="DG7" s="61"/>
      <c r="DH7" s="61"/>
      <c r="DI7" s="61"/>
      <c r="DJ7" s="61"/>
      <c r="DK7" s="61"/>
      <c r="DL7" s="61"/>
      <c r="DM7" s="61"/>
      <c r="DN7" s="61"/>
      <c r="DO7" s="81" t="s">
        <v>430</v>
      </c>
      <c r="DP7" s="61"/>
      <c r="DQ7" s="61"/>
      <c r="DR7" s="61"/>
      <c r="DS7" s="61"/>
      <c r="DT7" s="61"/>
      <c r="DU7" s="61"/>
      <c r="DV7" s="61"/>
      <c r="DW7" s="61"/>
      <c r="DX7" s="61"/>
      <c r="DY7" s="61"/>
      <c r="DZ7" s="61"/>
      <c r="EA7" s="61"/>
    </row>
    <row r="8" spans="1:131">
      <c r="A8" s="59" t="s">
        <v>357</v>
      </c>
      <c r="B8">
        <v>431.57598899999999</v>
      </c>
      <c r="C8">
        <v>128.04200700000001</v>
      </c>
      <c r="D8">
        <v>529.95001200000002</v>
      </c>
      <c r="E8">
        <v>146.56100499999999</v>
      </c>
      <c r="F8">
        <v>611.92901600000005</v>
      </c>
      <c r="G8">
        <v>122.75099899999999</v>
      </c>
      <c r="H8">
        <v>510.91000400000001</v>
      </c>
      <c r="I8">
        <v>151.32299800000001</v>
      </c>
      <c r="K8">
        <f>(6/60)</f>
        <v>0.1</v>
      </c>
      <c r="L8">
        <f>(8/60)</f>
        <v>0.13333333333333333</v>
      </c>
      <c r="M8">
        <f>(8/60)</f>
        <v>0.13333333333333333</v>
      </c>
      <c r="N8">
        <f>(8/60)</f>
        <v>0.13333333333333333</v>
      </c>
      <c r="P8">
        <f>(10/60)</f>
        <v>0.16666666666666666</v>
      </c>
      <c r="Q8">
        <f>(8/60)</f>
        <v>0.13333333333333333</v>
      </c>
      <c r="R8">
        <f>(8/60)</f>
        <v>0.13333333333333333</v>
      </c>
      <c r="S8">
        <f>(9/60)</f>
        <v>0.15</v>
      </c>
      <c r="U8">
        <f>0.1+0.166666666666667</f>
        <v>0.266666666666667</v>
      </c>
      <c r="V8">
        <f>0.133333333333333+0.133333333333333</f>
        <v>0.266666666666666</v>
      </c>
      <c r="W8">
        <f>0.133333333333333+0.133333333333333</f>
        <v>0.266666666666666</v>
      </c>
      <c r="X8">
        <f>0.133333333333333+0.15</f>
        <v>0.28333333333333299</v>
      </c>
      <c r="Y8" s="65" t="s">
        <v>366</v>
      </c>
      <c r="Z8">
        <f>SQRT((ABS($B$9-$B$8)^2+(ABS($C$9-$C$8)^2)))</f>
        <v>140.76556888121493</v>
      </c>
      <c r="AA8">
        <f>SQRT((ABS($D$9-$D$8)^2+(ABS($E$9-$E$8)^2)))</f>
        <v>184.58983010877972</v>
      </c>
      <c r="AB8">
        <f>SQRT((ABS($F$9-$F$8)^2+(ABS($G$9-$G$8)^2)))</f>
        <v>189.87375291476252</v>
      </c>
      <c r="AC8">
        <f>SQRT((ABS($H$9-$H$8)^2+(ABS($I$9-$I$8)^2)))</f>
        <v>141.21399000000002</v>
      </c>
      <c r="AD8" s="66" t="s">
        <v>337</v>
      </c>
      <c r="AE8" s="60"/>
      <c r="AF8" s="60"/>
      <c r="AG8" s="60"/>
      <c r="AH8" s="60"/>
      <c r="AI8" s="67" t="s">
        <v>337</v>
      </c>
      <c r="AJ8">
        <f>1/0.266666666666667</f>
        <v>3.7499999999999956</v>
      </c>
      <c r="AK8">
        <f>1/0.266666666666666</f>
        <v>3.7500000000000093</v>
      </c>
      <c r="AL8">
        <f>1/0.266666666666666</f>
        <v>3.7500000000000093</v>
      </c>
      <c r="AM8">
        <f>1/0.283333333333333</f>
        <v>3.5294117647058867</v>
      </c>
      <c r="AO8">
        <f>$Z8/$U8</f>
        <v>527.87088330455538</v>
      </c>
      <c r="AP8">
        <f>$AA8/$V8</f>
        <v>692.21186290792571</v>
      </c>
      <c r="AQ8">
        <f>$AB8/$W8</f>
        <v>712.02657343036128</v>
      </c>
      <c r="AR8">
        <f>$AC8/$X8</f>
        <v>498.40231764705953</v>
      </c>
      <c r="AT8" s="60"/>
      <c r="AU8" s="60"/>
      <c r="AV8">
        <f>((0.1/0.266666666666667)*100)</f>
        <v>37.499999999999957</v>
      </c>
      <c r="AW8">
        <f>((0.133333333333333/0.266666666666666)*100)</f>
        <v>50</v>
      </c>
      <c r="AX8">
        <f>((0.133333333333333/0.266666666666666)*100)</f>
        <v>50</v>
      </c>
      <c r="AY8">
        <f>((0.133333333333333/0.283333333333333)*100)</f>
        <v>47.058823529411704</v>
      </c>
      <c r="BA8">
        <f>((0.166666666666667/0.266666666666667)*100)</f>
        <v>62.500000000000043</v>
      </c>
      <c r="BB8">
        <f>((0.133333333333333/0.266666666666666)*100)</f>
        <v>50</v>
      </c>
      <c r="BC8">
        <f>((0.133333333333333/0.266666666666666)*100)</f>
        <v>50</v>
      </c>
      <c r="BD8">
        <f>((0.15/0.283333333333333)*100)</f>
        <v>52.941176470588289</v>
      </c>
      <c r="BF8">
        <f>ABS($C$8-$E$8)</f>
        <v>18.518997999999982</v>
      </c>
      <c r="BG8">
        <f>ABS($G$8-$I$8)</f>
        <v>28.571999000000019</v>
      </c>
      <c r="BH8" s="73" t="s">
        <v>372</v>
      </c>
      <c r="BK8" s="74" t="s">
        <v>371</v>
      </c>
      <c r="BL8">
        <f>SQRT((ABS($B$8-$F$9)^2+(ABS($C$8-$G$9)^2)))</f>
        <v>10.644571891447079</v>
      </c>
      <c r="BM8">
        <f>SQRT((ABS($D$8-$H$8)^2+(ABS($E$8-$I$8)^2)))</f>
        <v>19.626474007628399</v>
      </c>
      <c r="BN8" s="75" t="s">
        <v>97</v>
      </c>
      <c r="BO8">
        <f>SQRT((ABS($B$8-$F$9)^2+(ABS($C$8-$G$9)^2)))</f>
        <v>10.644571891447079</v>
      </c>
      <c r="BP8">
        <f>SQRT((ABS($D$8-$H$8)^2+(ABS($E$8-$I$8)^2)))</f>
        <v>19.626474007628399</v>
      </c>
      <c r="BQ8" s="76" t="s">
        <v>410</v>
      </c>
      <c r="BR8" s="60">
        <f>DEGREES(ACOS((104.981902784776^2+189.873752914763^2-93.1742658664184^2)/(2*104.981902784776*189.873752914763)))</f>
        <v>15.633280688617148</v>
      </c>
      <c r="BS8" s="60">
        <f>DEGREES(ACOS((93.1742658664184^2+141.21399^2-59.396783808841^2)/(2*93.1742658664184*141.21399)))</f>
        <v>17.516092252622258</v>
      </c>
      <c r="BU8">
        <v>6</v>
      </c>
      <c r="BV8">
        <v>0</v>
      </c>
      <c r="BW8">
        <v>1</v>
      </c>
      <c r="BX8">
        <v>4</v>
      </c>
      <c r="BY8">
        <v>8</v>
      </c>
      <c r="BZ8">
        <v>0</v>
      </c>
      <c r="CA8">
        <v>6</v>
      </c>
      <c r="CB8">
        <v>2</v>
      </c>
      <c r="CC8">
        <v>8</v>
      </c>
      <c r="CD8">
        <v>1</v>
      </c>
      <c r="CE8">
        <v>6</v>
      </c>
      <c r="CF8">
        <v>0</v>
      </c>
      <c r="CG8">
        <v>8</v>
      </c>
      <c r="CH8">
        <v>4</v>
      </c>
      <c r="CI8">
        <v>0</v>
      </c>
      <c r="CJ8">
        <v>0</v>
      </c>
      <c r="CL8">
        <v>10</v>
      </c>
      <c r="CM8">
        <v>2</v>
      </c>
      <c r="CN8">
        <v>3</v>
      </c>
      <c r="CO8">
        <v>7</v>
      </c>
      <c r="CP8">
        <v>8</v>
      </c>
      <c r="CQ8">
        <v>1</v>
      </c>
      <c r="CR8">
        <v>6</v>
      </c>
      <c r="CS8">
        <v>0</v>
      </c>
      <c r="CT8">
        <v>8</v>
      </c>
      <c r="CU8">
        <v>3</v>
      </c>
      <c r="CV8">
        <v>6</v>
      </c>
      <c r="CW8">
        <v>0</v>
      </c>
      <c r="CX8">
        <v>9</v>
      </c>
      <c r="CY8">
        <v>7</v>
      </c>
      <c r="CZ8">
        <v>3</v>
      </c>
      <c r="DA8">
        <v>1</v>
      </c>
      <c r="DB8" s="79" t="s">
        <v>428</v>
      </c>
      <c r="DC8">
        <f>((0/6)*100)</f>
        <v>0</v>
      </c>
      <c r="DD8">
        <f>((1/6)*100)</f>
        <v>16.666666666666664</v>
      </c>
      <c r="DE8">
        <f>((4/6)*100)</f>
        <v>66.666666666666657</v>
      </c>
      <c r="DF8">
        <f>((0/8)*100)</f>
        <v>0</v>
      </c>
      <c r="DG8">
        <f>((6/8)*100)</f>
        <v>75</v>
      </c>
      <c r="DH8">
        <f>((2/8)*100)</f>
        <v>25</v>
      </c>
      <c r="DI8">
        <f>((1/8)*100)</f>
        <v>12.5</v>
      </c>
      <c r="DJ8">
        <f>((6/8)*100)</f>
        <v>75</v>
      </c>
      <c r="DK8">
        <f>((0/8)*100)</f>
        <v>0</v>
      </c>
      <c r="DL8">
        <f>((4/8)*100)</f>
        <v>50</v>
      </c>
      <c r="DM8">
        <f>((0/8)*100)</f>
        <v>0</v>
      </c>
      <c r="DN8">
        <f>((0/8)*100)</f>
        <v>0</v>
      </c>
      <c r="DP8">
        <f>((2/10)*100)</f>
        <v>20</v>
      </c>
      <c r="DQ8">
        <f>((3/10)*100)</f>
        <v>30</v>
      </c>
      <c r="DR8">
        <f>((7/10)*100)</f>
        <v>70</v>
      </c>
      <c r="DS8">
        <f>((1/8)*100)</f>
        <v>12.5</v>
      </c>
      <c r="DT8">
        <f>((6/8)*100)</f>
        <v>75</v>
      </c>
      <c r="DU8">
        <f>((0/8)*100)</f>
        <v>0</v>
      </c>
      <c r="DV8">
        <f>((3/8)*100)</f>
        <v>37.5</v>
      </c>
      <c r="DW8">
        <f>((6/8)*100)</f>
        <v>75</v>
      </c>
      <c r="DX8">
        <f>((0/8)*100)</f>
        <v>0</v>
      </c>
      <c r="DY8">
        <f>((7/9)*100)</f>
        <v>77.777777777777786</v>
      </c>
      <c r="DZ8">
        <f>((3/9)*100)</f>
        <v>33.333333333333329</v>
      </c>
      <c r="EA8">
        <f>((1/9)*100)</f>
        <v>11.111111111111111</v>
      </c>
    </row>
    <row r="9" spans="1:131">
      <c r="A9" s="6" t="s">
        <v>431</v>
      </c>
      <c r="B9">
        <v>290.89099099999999</v>
      </c>
      <c r="C9">
        <v>123.279999</v>
      </c>
      <c r="D9">
        <v>345.36700400000001</v>
      </c>
      <c r="E9">
        <v>148.14799500000001</v>
      </c>
      <c r="F9">
        <v>422.05599999999998</v>
      </c>
      <c r="G9">
        <v>123.279999</v>
      </c>
      <c r="H9">
        <v>369.69601399999999</v>
      </c>
      <c r="I9">
        <v>151.32299800000001</v>
      </c>
      <c r="K9">
        <f>(6/60)</f>
        <v>0.1</v>
      </c>
      <c r="L9">
        <f>(9/60)</f>
        <v>0.15</v>
      </c>
      <c r="M9">
        <f>(5/60)</f>
        <v>8.3333333333333329E-2</v>
      </c>
      <c r="N9">
        <f>(8/60)</f>
        <v>0.13333333333333333</v>
      </c>
      <c r="P9">
        <f>(14/60)</f>
        <v>0.23333333333333334</v>
      </c>
      <c r="Q9">
        <f>(12/60)</f>
        <v>0.2</v>
      </c>
      <c r="R9">
        <f>(14/60)</f>
        <v>0.23333333333333334</v>
      </c>
      <c r="S9">
        <f>(11/60)</f>
        <v>0.18333333333333332</v>
      </c>
      <c r="U9">
        <f>0.1+0.233333333333333</f>
        <v>0.33333333333333304</v>
      </c>
      <c r="V9">
        <f>0.15+0.2</f>
        <v>0.35</v>
      </c>
      <c r="W9">
        <f>0.0833333333333333+0.233333333333333</f>
        <v>0.31666666666666632</v>
      </c>
      <c r="X9">
        <f>0.133333333333333+0.183333333333333</f>
        <v>0.31666666666666599</v>
      </c>
      <c r="Y9" s="65" t="s">
        <v>367</v>
      </c>
      <c r="Z9">
        <f>SQRT((ABS($B$10-$B$9)^2+(ABS($C$10-$C$9)^2)))</f>
        <v>161.86260039288305</v>
      </c>
      <c r="AA9">
        <f>SQRT((ABS($D$10-$D$9)^2+(ABS($E$10-$E$9)^2)))</f>
        <v>147.24601204520323</v>
      </c>
      <c r="AB9">
        <f>SQRT((ABS($F$10-$F$9)^2+(ABS($G$10-$G$9)^2)))</f>
        <v>126.27672739848796</v>
      </c>
      <c r="AC9">
        <f>SQRT((ABS($H$10-$H$9)^2+(ABS($I$10-$I$9)^2)))</f>
        <v>162.19810003160984</v>
      </c>
      <c r="AD9" s="66" t="s">
        <v>375</v>
      </c>
      <c r="AE9" s="60"/>
      <c r="AF9" s="60"/>
      <c r="AG9" s="60"/>
      <c r="AH9" s="60"/>
      <c r="AI9" s="67" t="s">
        <v>377</v>
      </c>
      <c r="AJ9">
        <f>1/0.333333333333333</f>
        <v>3.0000000000000031</v>
      </c>
      <c r="AK9">
        <f>1/0.35</f>
        <v>2.8571428571428572</v>
      </c>
      <c r="AL9">
        <f>1/0.316666666666666</f>
        <v>3.157894736842112</v>
      </c>
      <c r="AM9">
        <f>1/0.316666666666666</f>
        <v>3.157894736842112</v>
      </c>
      <c r="AO9">
        <f>$Z9/$U9</f>
        <v>485.58780117864961</v>
      </c>
      <c r="AP9">
        <f>$AA9/$V9</f>
        <v>420.70289155772355</v>
      </c>
      <c r="AQ9">
        <f>$AB9/$W9</f>
        <v>398.76861283733086</v>
      </c>
      <c r="AR9">
        <f>$AC9/$X9</f>
        <v>512.2045264156111</v>
      </c>
      <c r="AT9" s="60"/>
      <c r="AU9" s="60"/>
      <c r="AV9">
        <f>((0.1/0.333333333333333)*100)</f>
        <v>30.000000000000032</v>
      </c>
      <c r="AW9">
        <f>((0.15/0.35)*100)</f>
        <v>42.857142857142861</v>
      </c>
      <c r="AX9">
        <f>((0.0833333333333333/0.316666666666666)*100)</f>
        <v>26.315789473684259</v>
      </c>
      <c r="AY9">
        <f>((0.133333333333333/0.316666666666666)*100)</f>
        <v>42.105263157894726</v>
      </c>
      <c r="BA9">
        <f>((0.233333333333333/0.333333333333333)*100)</f>
        <v>69.999999999999972</v>
      </c>
      <c r="BB9">
        <f>((0.2/0.35)*100)</f>
        <v>57.142857142857153</v>
      </c>
      <c r="BC9">
        <f>((0.233333333333333/0.316666666666666)*100)</f>
        <v>73.684210526315837</v>
      </c>
      <c r="BD9">
        <f>((0.183333333333333/0.316666666666666)*100)</f>
        <v>57.894736842105274</v>
      </c>
      <c r="BF9">
        <f>ABS($C$9-$E$9)</f>
        <v>24.867996000000005</v>
      </c>
      <c r="BG9">
        <f>ABS($G$9-$I$9)</f>
        <v>28.042999000000009</v>
      </c>
      <c r="BK9" s="74" t="s">
        <v>372</v>
      </c>
      <c r="BL9">
        <f>SQRT((ABS($B$9-$F$10)^2+(ABS($C$9-$G$10)^2)))</f>
        <v>11.35853363617014</v>
      </c>
      <c r="BM9">
        <f>SQRT((ABS($D$9-$H$9)^2+(ABS($E$9-$I$9)^2)))</f>
        <v>24.535308671995715</v>
      </c>
      <c r="BN9" s="75" t="s">
        <v>365</v>
      </c>
      <c r="BO9">
        <f>SQRT((ABS($B$9-$F$10)^2+(ABS($C$9-$G$10)^2)))</f>
        <v>11.35853363617014</v>
      </c>
      <c r="BP9">
        <f>SQRT((ABS($D$9-$H$9)^2+(ABS($E$9-$I$9)^2)))</f>
        <v>24.535308671995715</v>
      </c>
      <c r="BQ9" s="76" t="s">
        <v>411</v>
      </c>
      <c r="BR9" s="60">
        <f>DEGREES(ACOS((59.396783808841^2+126.276727398488^2-82.7999664544765^2)/(2*59.396783808841*126.276727398488)))</f>
        <v>32.738388101463578</v>
      </c>
      <c r="BS9" s="60">
        <f>DEGREES(ACOS((82.7999664544765^2+162.19810003161^2-90.3108564814226^2)/(2*82.7999664544765*162.19810003161)))</f>
        <v>21.400858066729349</v>
      </c>
      <c r="BU9">
        <v>6</v>
      </c>
      <c r="BV9">
        <v>0</v>
      </c>
      <c r="BW9">
        <v>0</v>
      </c>
      <c r="BX9">
        <v>5</v>
      </c>
      <c r="BY9">
        <v>9</v>
      </c>
      <c r="BZ9">
        <v>0</v>
      </c>
      <c r="CA9">
        <v>5</v>
      </c>
      <c r="CB9">
        <v>0</v>
      </c>
      <c r="CC9">
        <v>5</v>
      </c>
      <c r="CD9">
        <v>0</v>
      </c>
      <c r="CE9">
        <v>5</v>
      </c>
      <c r="CF9">
        <v>0</v>
      </c>
      <c r="CG9">
        <v>8</v>
      </c>
      <c r="CH9">
        <v>5</v>
      </c>
      <c r="CI9">
        <v>0</v>
      </c>
      <c r="CJ9">
        <v>0</v>
      </c>
      <c r="CL9">
        <v>14</v>
      </c>
      <c r="CM9">
        <v>5</v>
      </c>
      <c r="CN9">
        <v>9</v>
      </c>
      <c r="CO9">
        <v>10</v>
      </c>
      <c r="CP9">
        <v>12</v>
      </c>
      <c r="CQ9">
        <v>6</v>
      </c>
      <c r="CR9">
        <v>10</v>
      </c>
      <c r="CS9">
        <v>4</v>
      </c>
      <c r="CT9">
        <v>14</v>
      </c>
      <c r="CU9">
        <v>9</v>
      </c>
      <c r="CV9">
        <v>10</v>
      </c>
      <c r="CW9">
        <v>6</v>
      </c>
      <c r="CX9">
        <v>11</v>
      </c>
      <c r="CY9">
        <v>10</v>
      </c>
      <c r="CZ9">
        <v>2</v>
      </c>
      <c r="DA9">
        <v>6</v>
      </c>
      <c r="DC9">
        <f>((0/6)*100)</f>
        <v>0</v>
      </c>
      <c r="DD9">
        <f>((0/6)*100)</f>
        <v>0</v>
      </c>
      <c r="DE9">
        <f>((5/6)*100)</f>
        <v>83.333333333333343</v>
      </c>
      <c r="DF9">
        <f>((0/9)*100)</f>
        <v>0</v>
      </c>
      <c r="DG9">
        <f>((5/9)*100)</f>
        <v>55.555555555555557</v>
      </c>
      <c r="DH9">
        <f>((0/9)*100)</f>
        <v>0</v>
      </c>
      <c r="DI9">
        <f>((0/5)*100)</f>
        <v>0</v>
      </c>
      <c r="DJ9">
        <f>((5/5)*100)</f>
        <v>100</v>
      </c>
      <c r="DK9">
        <f>((0/5)*100)</f>
        <v>0</v>
      </c>
      <c r="DL9">
        <f>((5/8)*100)</f>
        <v>62.5</v>
      </c>
      <c r="DM9">
        <f>((0/8)*100)</f>
        <v>0</v>
      </c>
      <c r="DN9">
        <f>((0/8)*100)</f>
        <v>0</v>
      </c>
      <c r="DP9">
        <f>((5/14)*100)</f>
        <v>35.714285714285715</v>
      </c>
      <c r="DQ9">
        <f>((9/14)*100)</f>
        <v>64.285714285714292</v>
      </c>
      <c r="DR9">
        <f>((10/14)*100)</f>
        <v>71.428571428571431</v>
      </c>
      <c r="DS9">
        <f>((6/12)*100)</f>
        <v>50</v>
      </c>
      <c r="DT9">
        <f>((10/12)*100)</f>
        <v>83.333333333333343</v>
      </c>
      <c r="DU9">
        <f>((4/12)*100)</f>
        <v>33.333333333333329</v>
      </c>
      <c r="DV9">
        <f>((9/14)*100)</f>
        <v>64.285714285714292</v>
      </c>
      <c r="DW9">
        <f>((10/14)*100)</f>
        <v>71.428571428571431</v>
      </c>
      <c r="DX9">
        <f>((6/14)*100)</f>
        <v>42.857142857142854</v>
      </c>
      <c r="DY9">
        <f>((10/11)*100)</f>
        <v>90.909090909090907</v>
      </c>
      <c r="DZ9">
        <f>((2/11)*100)</f>
        <v>18.181818181818183</v>
      </c>
      <c r="EA9">
        <f>((6/11)*100)</f>
        <v>54.54545454545454</v>
      </c>
    </row>
    <row r="10" spans="1:131">
      <c r="A10" s="5" t="s">
        <v>432</v>
      </c>
      <c r="B10">
        <v>129.050003</v>
      </c>
      <c r="C10">
        <v>120.635002</v>
      </c>
      <c r="D10">
        <v>198.33500699999999</v>
      </c>
      <c r="E10">
        <v>140.212006</v>
      </c>
      <c r="F10">
        <v>296.17999300000002</v>
      </c>
      <c r="G10">
        <v>113.227997</v>
      </c>
      <c r="H10">
        <v>208.38400300000001</v>
      </c>
      <c r="I10">
        <v>134.391998</v>
      </c>
      <c r="L10">
        <f>(5/60)</f>
        <v>8.3333333333333329E-2</v>
      </c>
      <c r="M10">
        <f>(8/60)</f>
        <v>0.13333333333333333</v>
      </c>
      <c r="P10">
        <f>(9/60)</f>
        <v>0.15</v>
      </c>
      <c r="Q10">
        <f>(9/60)</f>
        <v>0.15</v>
      </c>
      <c r="R10">
        <f>(11/60)</f>
        <v>0.18333333333333332</v>
      </c>
      <c r="S10">
        <f>(10/60)</f>
        <v>0.16666666666666666</v>
      </c>
      <c r="V10">
        <f>0.0833333333333333+0.15</f>
        <v>0.23333333333333328</v>
      </c>
      <c r="W10">
        <f>0.133333333333333+0.183333333333333</f>
        <v>0.31666666666666599</v>
      </c>
      <c r="Y10" s="65" t="s">
        <v>368</v>
      </c>
      <c r="AA10">
        <f>SQRT((ABS($D$11-$D$10)^2+(ABS($E$11-$E$10)^2)))</f>
        <v>160.67718009807746</v>
      </c>
      <c r="AB10">
        <f>SQRT((ABS($F$11-$F$10)^2+(ABS($G$11-$G$10)^2)))</f>
        <v>202.87049231305187</v>
      </c>
      <c r="AE10" s="60"/>
      <c r="AF10" s="60"/>
      <c r="AG10" s="60"/>
      <c r="AH10" s="60"/>
      <c r="AI10" s="60"/>
      <c r="AK10">
        <f>1/0.233333333333333</f>
        <v>4.2857142857142918</v>
      </c>
      <c r="AL10">
        <f>1/0.316666666666666</f>
        <v>3.157894736842112</v>
      </c>
      <c r="AP10">
        <f>$AA10/$V10</f>
        <v>688.61648613461784</v>
      </c>
      <c r="AQ10">
        <f>$AB10/$W10</f>
        <v>640.6436599359547</v>
      </c>
      <c r="AT10" s="60"/>
      <c r="AU10" s="60"/>
      <c r="AW10">
        <f>((0.0833333333333333/0.233333333333333)*100)</f>
        <v>35.714285714285751</v>
      </c>
      <c r="AX10">
        <f>((0.133333333333333/0.316666666666666)*100)</f>
        <v>42.105263157894726</v>
      </c>
      <c r="BB10">
        <f>((0.15/0.233333333333333)*100)</f>
        <v>64.285714285714377</v>
      </c>
      <c r="BC10">
        <f>((0.183333333333333/0.316666666666666)*100)</f>
        <v>57.894736842105274</v>
      </c>
      <c r="BF10">
        <f>ABS($C$10-$E$10)</f>
        <v>19.577004000000002</v>
      </c>
      <c r="BG10">
        <f>ABS($G$10-$I$10)</f>
        <v>21.164000999999999</v>
      </c>
      <c r="BI10">
        <v>9.5235020000000006</v>
      </c>
      <c r="BJ10">
        <v>14.021000000000008</v>
      </c>
      <c r="BK10" s="74" t="s">
        <v>401</v>
      </c>
      <c r="BM10">
        <f>SQRT((ABS($D$10-$H$10)^2+(ABS($E$10-$I$10)^2)))</f>
        <v>11.612700535537819</v>
      </c>
      <c r="BN10" s="75" t="s">
        <v>366</v>
      </c>
      <c r="BO10">
        <f>SQRT((ABS($B$10-$F$11)^2+(ABS($C$10-$G$11)^2)))</f>
        <v>35.629061583488983</v>
      </c>
      <c r="BP10">
        <f>SQRT((ABS($D$10-$H$10)^2+(ABS($E$10-$I$10)^2)))</f>
        <v>11.612700535537819</v>
      </c>
      <c r="BQ10" s="76" t="s">
        <v>412</v>
      </c>
      <c r="BR10" s="60">
        <f>DEGREES(ACOS((90.3108564814226^2+202.870492313052^2-115.209447862604^2)/(2*90.3108564814226*202.870492313052)))</f>
        <v>10.413483818677873</v>
      </c>
      <c r="BS10" s="60"/>
      <c r="BY10">
        <v>5</v>
      </c>
      <c r="BZ10">
        <v>0</v>
      </c>
      <c r="CA10">
        <v>3</v>
      </c>
      <c r="CB10">
        <v>0</v>
      </c>
      <c r="CC10">
        <v>8</v>
      </c>
      <c r="CD10">
        <v>4</v>
      </c>
      <c r="CE10">
        <v>3</v>
      </c>
      <c r="CF10">
        <v>0</v>
      </c>
      <c r="CL10">
        <v>9</v>
      </c>
      <c r="CM10">
        <v>4</v>
      </c>
      <c r="CN10">
        <v>5</v>
      </c>
      <c r="CO10">
        <v>6</v>
      </c>
      <c r="CP10">
        <v>9</v>
      </c>
      <c r="CQ10">
        <v>3</v>
      </c>
      <c r="CR10">
        <v>9</v>
      </c>
      <c r="CS10">
        <v>1</v>
      </c>
      <c r="CT10">
        <v>11</v>
      </c>
      <c r="CU10">
        <v>5</v>
      </c>
      <c r="CV10">
        <v>9</v>
      </c>
      <c r="CW10">
        <v>3</v>
      </c>
      <c r="CX10">
        <v>10</v>
      </c>
      <c r="CY10">
        <v>6</v>
      </c>
      <c r="CZ10">
        <v>5</v>
      </c>
      <c r="DA10">
        <v>2</v>
      </c>
      <c r="DF10">
        <f>((0/5)*100)</f>
        <v>0</v>
      </c>
      <c r="DG10">
        <f>((3/5)*100)</f>
        <v>60</v>
      </c>
      <c r="DH10">
        <f>((0/5)*100)</f>
        <v>0</v>
      </c>
      <c r="DI10">
        <f>((4/8)*100)</f>
        <v>50</v>
      </c>
      <c r="DJ10">
        <f>((3/8)*100)</f>
        <v>37.5</v>
      </c>
      <c r="DK10">
        <f>((0/8)*100)</f>
        <v>0</v>
      </c>
      <c r="DP10">
        <f>((4/9)*100)</f>
        <v>44.444444444444443</v>
      </c>
      <c r="DQ10">
        <f>((5/9)*100)</f>
        <v>55.555555555555557</v>
      </c>
      <c r="DR10">
        <f>((6/9)*100)</f>
        <v>66.666666666666657</v>
      </c>
      <c r="DS10">
        <f>((3/9)*100)</f>
        <v>33.333333333333329</v>
      </c>
      <c r="DT10">
        <f>((9/9)*100)</f>
        <v>100</v>
      </c>
      <c r="DU10">
        <f>((1/9)*100)</f>
        <v>11.111111111111111</v>
      </c>
      <c r="DV10">
        <f>((5/11)*100)</f>
        <v>45.454545454545453</v>
      </c>
      <c r="DW10">
        <f>((9/11)*100)</f>
        <v>81.818181818181827</v>
      </c>
      <c r="DX10">
        <f>((3/11)*100)</f>
        <v>27.27272727272727</v>
      </c>
      <c r="DY10">
        <f>((6/10)*100)</f>
        <v>60</v>
      </c>
      <c r="DZ10">
        <f>((5/10)*100)</f>
        <v>50</v>
      </c>
      <c r="EA10">
        <f>((2/10)*100)</f>
        <v>20</v>
      </c>
    </row>
    <row r="11" spans="1:131">
      <c r="A11" s="60"/>
      <c r="D11">
        <v>38.080002</v>
      </c>
      <c r="E11">
        <v>151.85200499999999</v>
      </c>
      <c r="F11">
        <v>93.613997999999995</v>
      </c>
      <c r="G11">
        <v>124.33899700000001</v>
      </c>
      <c r="Q11">
        <f>(9/60)</f>
        <v>0.15</v>
      </c>
      <c r="Y11" s="65" t="s">
        <v>369</v>
      </c>
      <c r="AE11" s="60"/>
      <c r="AF11" s="60"/>
      <c r="AG11" s="60"/>
      <c r="AH11" s="60"/>
      <c r="AI11" s="60"/>
      <c r="AT11" s="60"/>
      <c r="AU11" s="60"/>
      <c r="BN11" s="75" t="s">
        <v>367</v>
      </c>
      <c r="BQ11" s="76" t="s">
        <v>413</v>
      </c>
      <c r="BR11" s="60"/>
      <c r="BS11" s="60"/>
      <c r="CP11">
        <v>9</v>
      </c>
      <c r="CQ11">
        <v>1</v>
      </c>
      <c r="CR11">
        <v>4</v>
      </c>
      <c r="CS11">
        <v>5</v>
      </c>
      <c r="DS11">
        <f>((1/9)*100)</f>
        <v>11.111111111111111</v>
      </c>
      <c r="DT11">
        <f>((4/9)*100)</f>
        <v>44.444444444444443</v>
      </c>
      <c r="DU11">
        <f>((5/9)*100)</f>
        <v>55.555555555555557</v>
      </c>
    </row>
    <row r="12" spans="1:131">
      <c r="A12" s="60"/>
      <c r="B12" s="61" t="s">
        <v>19</v>
      </c>
      <c r="C12" s="61" t="s">
        <v>19</v>
      </c>
      <c r="D12" s="61" t="s">
        <v>19</v>
      </c>
      <c r="E12" s="61" t="s">
        <v>19</v>
      </c>
      <c r="F12" s="61" t="s">
        <v>19</v>
      </c>
      <c r="G12" s="61" t="s">
        <v>19</v>
      </c>
      <c r="H12" s="61" t="s">
        <v>19</v>
      </c>
      <c r="I12" s="61" t="s">
        <v>19</v>
      </c>
      <c r="K12" s="61"/>
      <c r="L12" s="61"/>
      <c r="M12" s="61"/>
      <c r="N12" s="61"/>
      <c r="P12" s="61"/>
      <c r="Q12" s="61"/>
      <c r="R12" s="61"/>
      <c r="S12" s="61"/>
      <c r="U12" s="61"/>
      <c r="V12" s="61"/>
      <c r="W12" s="61"/>
      <c r="X12" s="61"/>
      <c r="Y12" s="65" t="s">
        <v>370</v>
      </c>
      <c r="Z12" s="61"/>
      <c r="AA12" s="61"/>
      <c r="AB12" s="61"/>
      <c r="AC12" s="61"/>
      <c r="AE12" s="60"/>
      <c r="AF12" s="60"/>
      <c r="AG12" s="60"/>
      <c r="AH12" s="60"/>
      <c r="AI12" s="60"/>
      <c r="AJ12" s="61"/>
      <c r="AK12" s="61"/>
      <c r="AL12" s="61"/>
      <c r="AM12" s="61"/>
      <c r="AO12" s="61"/>
      <c r="AP12" s="61"/>
      <c r="AQ12" s="61"/>
      <c r="AR12" s="61"/>
      <c r="AT12" s="60"/>
      <c r="AU12" s="60"/>
      <c r="AV12" s="61"/>
      <c r="AW12" s="61"/>
      <c r="AX12" s="61"/>
      <c r="AY12" s="61"/>
      <c r="BA12" s="61"/>
      <c r="BB12" s="61"/>
      <c r="BC12" s="61"/>
      <c r="BD12" s="61"/>
      <c r="BF12" s="61"/>
      <c r="BG12" s="61"/>
      <c r="BI12" s="61"/>
      <c r="BJ12" s="61"/>
      <c r="BL12" s="61"/>
      <c r="BM12" s="61"/>
      <c r="BN12" s="75" t="s">
        <v>368</v>
      </c>
      <c r="BO12" s="61"/>
      <c r="BP12" s="61"/>
      <c r="BQ12" s="76" t="s">
        <v>414</v>
      </c>
      <c r="BR12" s="60"/>
      <c r="BS12" s="60"/>
      <c r="BU12" s="61"/>
      <c r="BV12" s="61"/>
      <c r="BW12" s="61"/>
      <c r="BX12" s="61"/>
      <c r="BY12" s="61"/>
      <c r="BZ12" s="61"/>
      <c r="CA12" s="61"/>
      <c r="CB12" s="61"/>
      <c r="CC12" s="61"/>
      <c r="CD12" s="61"/>
      <c r="CE12" s="61"/>
      <c r="CF12" s="61"/>
      <c r="CG12" s="61"/>
      <c r="CH12" s="61"/>
      <c r="CI12" s="61"/>
      <c r="CJ12" s="61"/>
      <c r="CL12" s="61"/>
      <c r="CM12" s="61"/>
      <c r="CN12" s="61"/>
      <c r="CO12" s="61"/>
      <c r="CP12" s="61"/>
      <c r="CQ12" s="61"/>
      <c r="CR12" s="61"/>
      <c r="CS12" s="61"/>
      <c r="CT12" s="61"/>
      <c r="CU12" s="61"/>
      <c r="CV12" s="61"/>
      <c r="CW12" s="61"/>
      <c r="CX12" s="61"/>
      <c r="CY12" s="61"/>
      <c r="CZ12" s="61"/>
      <c r="DA12" s="61"/>
      <c r="DC12" s="61"/>
      <c r="DD12" s="61"/>
      <c r="DE12" s="61"/>
      <c r="DF12" s="61"/>
      <c r="DG12" s="61"/>
      <c r="DH12" s="61"/>
      <c r="DI12" s="61"/>
      <c r="DJ12" s="61"/>
      <c r="DK12" s="61"/>
      <c r="DL12" s="61"/>
      <c r="DM12" s="61"/>
      <c r="DN12" s="61"/>
      <c r="DP12" s="61"/>
      <c r="DQ12" s="61"/>
      <c r="DR12" s="61"/>
      <c r="DS12" s="61"/>
      <c r="DT12" s="61"/>
      <c r="DU12" s="61"/>
      <c r="DV12" s="61"/>
      <c r="DW12" s="61"/>
      <c r="DX12" s="61"/>
      <c r="DY12" s="61"/>
      <c r="DZ12" s="61"/>
      <c r="EA12" s="61"/>
    </row>
    <row r="13" spans="1:131">
      <c r="A13" s="60"/>
      <c r="B13">
        <v>377.10000600000001</v>
      </c>
      <c r="C13">
        <v>132.804001</v>
      </c>
      <c r="D13">
        <v>290.36200000000002</v>
      </c>
      <c r="E13">
        <v>152.91000399999999</v>
      </c>
      <c r="F13">
        <v>364.93600500000002</v>
      </c>
      <c r="G13">
        <v>115.344002</v>
      </c>
      <c r="H13">
        <v>449.02999899999998</v>
      </c>
      <c r="I13">
        <v>146.03199799999999</v>
      </c>
      <c r="K13">
        <f>(8/60)</f>
        <v>0.13333333333333333</v>
      </c>
      <c r="L13">
        <f>(6/60)</f>
        <v>0.1</v>
      </c>
      <c r="M13">
        <f>(8/60)</f>
        <v>0.13333333333333333</v>
      </c>
      <c r="N13">
        <f>(7/60)</f>
        <v>0.11666666666666667</v>
      </c>
      <c r="P13">
        <f>(12/60)</f>
        <v>0.2</v>
      </c>
      <c r="Q13">
        <f>(9/60)</f>
        <v>0.15</v>
      </c>
      <c r="R13">
        <f>(10/60)</f>
        <v>0.16666666666666666</v>
      </c>
      <c r="S13">
        <f>(12/60)</f>
        <v>0.2</v>
      </c>
      <c r="U13">
        <f>0.133333333333333+0.2</f>
        <v>0.33333333333333304</v>
      </c>
      <c r="V13">
        <f>0.1+0.15</f>
        <v>0.25</v>
      </c>
      <c r="W13">
        <f>0.133333333333333+0.166666666666667</f>
        <v>0.3</v>
      </c>
      <c r="X13">
        <f>0.116666666666667+0.2</f>
        <v>0.31666666666666698</v>
      </c>
      <c r="Y13" s="65" t="s">
        <v>371</v>
      </c>
      <c r="Z13">
        <f>SQRT((ABS($B$14-$B$13)^2+(ABS($C$14-$C$13)^2)))</f>
        <v>196.22186130710841</v>
      </c>
      <c r="AA13">
        <f>SQRT((ABS($D$14-$D$13)^2+(ABS($E$14-$E$13)^2)))</f>
        <v>183.00923525473792</v>
      </c>
      <c r="AB13">
        <f>SQRT((ABS($F$14-$F$13)^2+(ABS($G$14-$G$13)^2)))</f>
        <v>197.3025556820846</v>
      </c>
      <c r="AC13">
        <f>SQRT((ABS($H$14-$H$13)^2+(ABS($I$14-$I$13)^2)))</f>
        <v>179.30204623179344</v>
      </c>
      <c r="AE13" s="60"/>
      <c r="AF13" s="60"/>
      <c r="AG13" s="60"/>
      <c r="AH13" s="60"/>
      <c r="AI13" s="60"/>
      <c r="AJ13">
        <f>1/0.333333333333333</f>
        <v>3.0000000000000031</v>
      </c>
      <c r="AK13">
        <f>1/0.25</f>
        <v>4</v>
      </c>
      <c r="AL13">
        <f>1/0.3</f>
        <v>3.3333333333333335</v>
      </c>
      <c r="AM13">
        <f>1/0.316666666666667</f>
        <v>3.1578947368421022</v>
      </c>
      <c r="AO13">
        <f>$Z13/$U13</f>
        <v>588.66558392132572</v>
      </c>
      <c r="AP13">
        <f>$AA13/$V13</f>
        <v>732.03694101895167</v>
      </c>
      <c r="AQ13">
        <f>$AB13/$W13</f>
        <v>657.67518560694873</v>
      </c>
      <c r="AR13">
        <f>$AC13/$X13</f>
        <v>566.21698810039982</v>
      </c>
      <c r="AT13" s="60"/>
      <c r="AU13" s="60"/>
      <c r="AV13">
        <f>((0.133333333333333/0.333333333333333)*100)</f>
        <v>39.999999999999943</v>
      </c>
      <c r="AW13">
        <f>((0.1/0.25)*100)</f>
        <v>40</v>
      </c>
      <c r="AX13">
        <f>((0.133333333333333/0.3)*100)</f>
        <v>44.444444444444336</v>
      </c>
      <c r="AY13">
        <f>((0.116666666666667/0.316666666666667)*100)</f>
        <v>36.842105263157961</v>
      </c>
      <c r="BA13">
        <f>((0.2/0.333333333333333)*100)</f>
        <v>60.000000000000064</v>
      </c>
      <c r="BB13">
        <f>((0.15/0.25)*100)</f>
        <v>60</v>
      </c>
      <c r="BC13">
        <f>((0.166666666666667/0.3)*100)</f>
        <v>55.555555555555671</v>
      </c>
      <c r="BD13">
        <f>((0.2/0.316666666666667)*100)</f>
        <v>63.157894736842046</v>
      </c>
      <c r="BF13">
        <f>ABS($C$13-$E$13)</f>
        <v>20.106002999999987</v>
      </c>
      <c r="BG13">
        <f>ABS($G$13-$I$13)</f>
        <v>30.687995999999984</v>
      </c>
      <c r="BL13">
        <f>SQRT((ABS($B$13-$F$13)^2+(ABS($C$13-$G$13)^2)))</f>
        <v>21.279438089573734</v>
      </c>
      <c r="BM13">
        <f>SQRT((ABS($D$13-$H$14)^2+(ABS($E$13-$I$14)^2)))</f>
        <v>22.296792853193981</v>
      </c>
      <c r="BN13" s="75" t="s">
        <v>369</v>
      </c>
      <c r="BO13">
        <f>SQRT((ABS($B$13-$F$13)^2+(ABS($C$13-$G$13)^2)))</f>
        <v>21.279438089573734</v>
      </c>
      <c r="BP13">
        <f>SQRT((ABS($D$13-$H$14)^2+(ABS($E$13-$I$14)^2)))</f>
        <v>22.296792853193981</v>
      </c>
      <c r="BQ13" s="76" t="s">
        <v>415</v>
      </c>
      <c r="BR13" s="60">
        <f>DEGREES(ACOS((99.5492043797458^2+197.302555682085^2-105.316727573193^2)/(2*99.5492043797458*197.302555682085)))</f>
        <v>16.074722392182938</v>
      </c>
      <c r="BS13" s="60">
        <f>DEGREES(ACOS((89.518450195298^2+179.302046231793^2-99.5492043797458^2)/(2*89.518450195298*179.302046231793)))</f>
        <v>19.540837479390294</v>
      </c>
      <c r="BU13">
        <v>8</v>
      </c>
      <c r="BV13">
        <v>0</v>
      </c>
      <c r="BW13">
        <v>0</v>
      </c>
      <c r="BX13">
        <v>5</v>
      </c>
      <c r="BY13">
        <v>6</v>
      </c>
      <c r="BZ13">
        <v>0</v>
      </c>
      <c r="CA13">
        <v>5</v>
      </c>
      <c r="CB13">
        <v>1</v>
      </c>
      <c r="CC13">
        <v>8</v>
      </c>
      <c r="CD13">
        <v>1</v>
      </c>
      <c r="CE13">
        <v>5</v>
      </c>
      <c r="CF13">
        <v>0</v>
      </c>
      <c r="CG13">
        <v>7</v>
      </c>
      <c r="CH13">
        <v>5</v>
      </c>
      <c r="CI13">
        <v>1</v>
      </c>
      <c r="CJ13">
        <v>0</v>
      </c>
      <c r="CL13">
        <v>12</v>
      </c>
      <c r="CM13">
        <v>0</v>
      </c>
      <c r="CN13">
        <v>0</v>
      </c>
      <c r="CO13">
        <v>9</v>
      </c>
      <c r="CP13">
        <v>9</v>
      </c>
      <c r="CQ13">
        <v>1</v>
      </c>
      <c r="CR13">
        <v>9</v>
      </c>
      <c r="CS13">
        <v>3</v>
      </c>
      <c r="CT13">
        <v>10</v>
      </c>
      <c r="CU13">
        <v>2</v>
      </c>
      <c r="CV13">
        <v>9</v>
      </c>
      <c r="CW13">
        <v>3</v>
      </c>
      <c r="CX13">
        <v>12</v>
      </c>
      <c r="CY13">
        <v>9</v>
      </c>
      <c r="CZ13">
        <v>3</v>
      </c>
      <c r="DA13">
        <v>3</v>
      </c>
      <c r="DC13">
        <f>((0/8)*100)</f>
        <v>0</v>
      </c>
      <c r="DD13">
        <f>((0/8)*100)</f>
        <v>0</v>
      </c>
      <c r="DE13">
        <f>((5/8)*100)</f>
        <v>62.5</v>
      </c>
      <c r="DF13">
        <f>((0/6)*100)</f>
        <v>0</v>
      </c>
      <c r="DG13">
        <f>((5/6)*100)</f>
        <v>83.333333333333343</v>
      </c>
      <c r="DH13">
        <f>((1/6)*100)</f>
        <v>16.666666666666664</v>
      </c>
      <c r="DI13">
        <f>((1/8)*100)</f>
        <v>12.5</v>
      </c>
      <c r="DJ13">
        <f>((5/8)*100)</f>
        <v>62.5</v>
      </c>
      <c r="DK13">
        <f>((0/8)*100)</f>
        <v>0</v>
      </c>
      <c r="DL13">
        <f>((5/7)*100)</f>
        <v>71.428571428571431</v>
      </c>
      <c r="DM13">
        <f>((1/7)*100)</f>
        <v>14.285714285714285</v>
      </c>
      <c r="DN13">
        <f>((0/7)*100)</f>
        <v>0</v>
      </c>
      <c r="DP13">
        <f>((0/12)*100)</f>
        <v>0</v>
      </c>
      <c r="DQ13">
        <f>((0/12)*100)</f>
        <v>0</v>
      </c>
      <c r="DR13">
        <f>((9/12)*100)</f>
        <v>75</v>
      </c>
      <c r="DS13">
        <f>((1/9)*100)</f>
        <v>11.111111111111111</v>
      </c>
      <c r="DT13">
        <f>((9/9)*100)</f>
        <v>100</v>
      </c>
      <c r="DU13">
        <f>((3/9)*100)</f>
        <v>33.333333333333329</v>
      </c>
      <c r="DV13">
        <f>((2/10)*100)</f>
        <v>20</v>
      </c>
      <c r="DW13">
        <f>((9/10)*100)</f>
        <v>90</v>
      </c>
      <c r="DX13">
        <f>((3/10)*100)</f>
        <v>30</v>
      </c>
      <c r="DY13">
        <f>((9/12)*100)</f>
        <v>75</v>
      </c>
      <c r="DZ13">
        <f>((3/12)*100)</f>
        <v>25</v>
      </c>
      <c r="EA13">
        <f>((3/12)*100)</f>
        <v>25</v>
      </c>
    </row>
    <row r="14" spans="1:131">
      <c r="A14" s="60"/>
      <c r="B14">
        <v>180.88099700000001</v>
      </c>
      <c r="C14">
        <v>133.86199999999999</v>
      </c>
      <c r="D14">
        <v>107.364998</v>
      </c>
      <c r="E14">
        <v>150.794006</v>
      </c>
      <c r="F14">
        <v>167.658997</v>
      </c>
      <c r="G14">
        <v>118.518997</v>
      </c>
      <c r="H14">
        <v>269.73498499999999</v>
      </c>
      <c r="I14">
        <v>144.44399999999999</v>
      </c>
      <c r="K14">
        <f>(6/60)</f>
        <v>0.1</v>
      </c>
      <c r="N14">
        <f>(7/60)</f>
        <v>0.11666666666666667</v>
      </c>
      <c r="P14">
        <f>(9/60)</f>
        <v>0.15</v>
      </c>
      <c r="Q14">
        <f>(9/60)</f>
        <v>0.15</v>
      </c>
      <c r="R14">
        <f>(9/60)</f>
        <v>0.15</v>
      </c>
      <c r="S14">
        <f>(9/60)</f>
        <v>0.15</v>
      </c>
      <c r="U14">
        <f>0.1+0.15</f>
        <v>0.25</v>
      </c>
      <c r="X14">
        <f>0.116666666666667+0.15</f>
        <v>0.266666666666667</v>
      </c>
      <c r="Y14" s="65" t="s">
        <v>372</v>
      </c>
      <c r="Z14">
        <f>SQRT((ABS($B$15-$B$14)^2+(ABS($C$15-$C$14)^2)))</f>
        <v>167.37182560147937</v>
      </c>
      <c r="AC14">
        <f>SQRT((ABS($H$15-$H$14)^2+(ABS($I$15-$I$14)^2)))</f>
        <v>177.70798500000001</v>
      </c>
      <c r="AE14" s="60"/>
      <c r="AF14" s="60"/>
      <c r="AG14" s="60"/>
      <c r="AH14" s="60"/>
      <c r="AI14" s="60"/>
      <c r="AJ14">
        <f>1/0.25</f>
        <v>4</v>
      </c>
      <c r="AM14">
        <f>1/0.266666666666667</f>
        <v>3.7499999999999956</v>
      </c>
      <c r="AO14">
        <f>$Z14/$U14</f>
        <v>669.48730240591749</v>
      </c>
      <c r="AR14">
        <f>$AC14/$X14</f>
        <v>666.40494374999923</v>
      </c>
      <c r="AT14" s="60"/>
      <c r="AU14" s="60"/>
      <c r="AV14">
        <f>((0.1/0.25)*100)</f>
        <v>40</v>
      </c>
      <c r="AY14">
        <f>((0.116666666666667/0.266666666666667)*100)</f>
        <v>43.750000000000071</v>
      </c>
      <c r="BA14">
        <f>((0.15/0.25)*100)</f>
        <v>60</v>
      </c>
      <c r="BD14">
        <f>((0.15/0.266666666666667)*100)</f>
        <v>56.249999999999936</v>
      </c>
      <c r="BF14">
        <f>ABS($C$14-$E$14)</f>
        <v>16.932006000000001</v>
      </c>
      <c r="BG14">
        <f>ABS($G$14-$I$14)</f>
        <v>25.92500299999999</v>
      </c>
      <c r="BL14">
        <f>SQRT((ABS($B$14-$F$14)^2+(ABS($C$14-$G$14)^2)))</f>
        <v>20.25411131247207</v>
      </c>
      <c r="BN14" s="75" t="s">
        <v>370</v>
      </c>
      <c r="BO14">
        <f>SQRT((ABS($B$14-$F$14)^2+(ABS($C$14-$G$14)^2)))</f>
        <v>20.25411131247207</v>
      </c>
      <c r="BP14">
        <f>SQRT((ABS($D$14-$H$15)^2+(ABS($E$14-$I$15)^2)))</f>
        <v>16.600504776904831</v>
      </c>
      <c r="BQ14" s="76" t="s">
        <v>416</v>
      </c>
      <c r="BR14" s="60"/>
      <c r="BS14" s="60">
        <f>DEGREES(ACOS((105.316727573193^2+177.707985^2-79.9518902262981^2)/(2*105.316727573193*177.707985)))</f>
        <v>14.250529701280104</v>
      </c>
      <c r="BU14">
        <v>6</v>
      </c>
      <c r="BV14">
        <v>0</v>
      </c>
      <c r="BW14">
        <v>1</v>
      </c>
      <c r="BX14">
        <v>4</v>
      </c>
      <c r="CG14">
        <v>7</v>
      </c>
      <c r="CH14">
        <v>4</v>
      </c>
      <c r="CI14">
        <v>2</v>
      </c>
      <c r="CJ14">
        <v>0</v>
      </c>
      <c r="CL14">
        <v>9</v>
      </c>
      <c r="CM14">
        <v>3</v>
      </c>
      <c r="CN14">
        <v>2</v>
      </c>
      <c r="CO14">
        <v>7</v>
      </c>
      <c r="CP14">
        <v>9</v>
      </c>
      <c r="CQ14">
        <v>3</v>
      </c>
      <c r="CR14">
        <v>6</v>
      </c>
      <c r="CS14">
        <v>4</v>
      </c>
      <c r="CT14">
        <v>9</v>
      </c>
      <c r="CU14">
        <v>4</v>
      </c>
      <c r="CV14">
        <v>6</v>
      </c>
      <c r="CW14">
        <v>2</v>
      </c>
      <c r="CX14">
        <v>9</v>
      </c>
      <c r="CY14">
        <v>7</v>
      </c>
      <c r="CZ14">
        <v>4</v>
      </c>
      <c r="DA14">
        <v>1</v>
      </c>
      <c r="DC14">
        <f>((0/6)*100)</f>
        <v>0</v>
      </c>
      <c r="DD14">
        <f>((1/6)*100)</f>
        <v>16.666666666666664</v>
      </c>
      <c r="DE14">
        <f>((4/6)*100)</f>
        <v>66.666666666666657</v>
      </c>
      <c r="DL14">
        <f>((4/7)*100)</f>
        <v>57.142857142857139</v>
      </c>
      <c r="DM14">
        <f>((2/7)*100)</f>
        <v>28.571428571428569</v>
      </c>
      <c r="DN14">
        <f>((0/7)*100)</f>
        <v>0</v>
      </c>
      <c r="DP14">
        <f>((3/9)*100)</f>
        <v>33.333333333333329</v>
      </c>
      <c r="DQ14">
        <f>((2/9)*100)</f>
        <v>22.222222222222221</v>
      </c>
      <c r="DR14">
        <f>((7/9)*100)</f>
        <v>77.777777777777786</v>
      </c>
      <c r="DS14">
        <f>((3/9)*100)</f>
        <v>33.333333333333329</v>
      </c>
      <c r="DT14">
        <f>((6/9)*100)</f>
        <v>66.666666666666657</v>
      </c>
      <c r="DU14">
        <f>((4/9)*100)</f>
        <v>44.444444444444443</v>
      </c>
      <c r="DV14">
        <f>((4/9)*100)</f>
        <v>44.444444444444443</v>
      </c>
      <c r="DW14">
        <f>((6/9)*100)</f>
        <v>66.666666666666657</v>
      </c>
      <c r="DX14">
        <f>((2/9)*100)</f>
        <v>22.222222222222221</v>
      </c>
      <c r="DY14">
        <f>((7/9)*100)</f>
        <v>77.777777777777786</v>
      </c>
      <c r="DZ14">
        <f>((4/9)*100)</f>
        <v>44.444444444444443</v>
      </c>
      <c r="EA14">
        <f>((1/9)*100)</f>
        <v>11.111111111111111</v>
      </c>
    </row>
    <row r="15" spans="1:131">
      <c r="A15" s="60"/>
      <c r="B15">
        <v>13.750999999999999</v>
      </c>
      <c r="C15">
        <v>124.86799600000001</v>
      </c>
      <c r="H15">
        <v>92.027000000000001</v>
      </c>
      <c r="I15">
        <v>144.44399999999999</v>
      </c>
      <c r="P15">
        <f>(10/60)</f>
        <v>0.16666666666666666</v>
      </c>
      <c r="AE15" s="60"/>
      <c r="AF15" s="60"/>
      <c r="AG15" s="60"/>
      <c r="AH15" s="60"/>
      <c r="AI15" s="60"/>
      <c r="AT15" s="60"/>
      <c r="AU15" s="60"/>
      <c r="BI15">
        <v>5.5550009999999901</v>
      </c>
      <c r="BJ15">
        <v>2.6459964999999954</v>
      </c>
      <c r="BN15" s="75" t="s">
        <v>371</v>
      </c>
      <c r="BQ15" s="76" t="s">
        <v>357</v>
      </c>
      <c r="BR15" s="60"/>
      <c r="BS15" s="60"/>
      <c r="CL15">
        <v>10</v>
      </c>
      <c r="CM15">
        <v>1</v>
      </c>
      <c r="CN15">
        <v>4</v>
      </c>
      <c r="CO15">
        <v>7</v>
      </c>
      <c r="DP15">
        <f>((1/10)*100)</f>
        <v>10</v>
      </c>
      <c r="DQ15">
        <f>((4/10)*100)</f>
        <v>40</v>
      </c>
      <c r="DR15">
        <f>((7/10)*100)</f>
        <v>70</v>
      </c>
    </row>
    <row r="16" spans="1:131">
      <c r="A16" s="60"/>
      <c r="B16" s="61" t="s">
        <v>19</v>
      </c>
      <c r="C16" s="61" t="s">
        <v>19</v>
      </c>
      <c r="D16" s="61" t="s">
        <v>19</v>
      </c>
      <c r="E16" s="61" t="s">
        <v>19</v>
      </c>
      <c r="F16" s="61" t="s">
        <v>19</v>
      </c>
      <c r="G16" s="61" t="s">
        <v>19</v>
      </c>
      <c r="H16" s="61" t="s">
        <v>19</v>
      </c>
      <c r="I16" s="61" t="s">
        <v>19</v>
      </c>
      <c r="K16" s="61"/>
      <c r="L16" s="61"/>
      <c r="M16" s="61"/>
      <c r="N16" s="61"/>
      <c r="P16" s="61"/>
      <c r="Q16" s="61"/>
      <c r="R16" s="61"/>
      <c r="S16" s="61"/>
      <c r="U16" s="61"/>
      <c r="V16" s="61"/>
      <c r="W16" s="61"/>
      <c r="X16" s="61"/>
      <c r="Z16" s="61"/>
      <c r="AA16" s="61"/>
      <c r="AB16" s="61"/>
      <c r="AC16" s="61"/>
      <c r="AE16" s="60"/>
      <c r="AF16" s="60"/>
      <c r="AG16" s="60"/>
      <c r="AH16" s="60"/>
      <c r="AI16" s="60"/>
      <c r="AJ16" s="61"/>
      <c r="AK16" s="61"/>
      <c r="AL16" s="61"/>
      <c r="AM16" s="61"/>
      <c r="AO16" s="61"/>
      <c r="AP16" s="61"/>
      <c r="AQ16" s="61"/>
      <c r="AR16" s="61"/>
      <c r="AT16" s="60"/>
      <c r="AU16" s="60"/>
      <c r="AV16" s="61"/>
      <c r="AW16" s="61"/>
      <c r="AX16" s="61"/>
      <c r="AY16" s="61"/>
      <c r="BA16" s="61"/>
      <c r="BB16" s="61"/>
      <c r="BC16" s="61"/>
      <c r="BD16" s="61"/>
      <c r="BF16" s="61"/>
      <c r="BG16" s="61"/>
      <c r="BI16" s="61"/>
      <c r="BJ16" s="61"/>
      <c r="BL16" s="61"/>
      <c r="BM16" s="61"/>
      <c r="BN16" s="75" t="s">
        <v>372</v>
      </c>
      <c r="BO16" s="61"/>
      <c r="BP16" s="61"/>
      <c r="BQ16" s="76" t="s">
        <v>367</v>
      </c>
      <c r="BR16" s="60"/>
      <c r="BS16" s="60"/>
      <c r="BU16" s="61"/>
      <c r="BV16" s="61"/>
      <c r="BW16" s="61"/>
      <c r="BX16" s="61"/>
      <c r="BY16" s="61"/>
      <c r="BZ16" s="61"/>
      <c r="CA16" s="61"/>
      <c r="CB16" s="61"/>
      <c r="CC16" s="61"/>
      <c r="CD16" s="61"/>
      <c r="CE16" s="61"/>
      <c r="CF16" s="61"/>
      <c r="CG16" s="61"/>
      <c r="CH16" s="61"/>
      <c r="CI16" s="61"/>
      <c r="CJ16" s="61"/>
      <c r="CL16" s="61"/>
      <c r="CM16" s="61"/>
      <c r="CN16" s="61"/>
      <c r="CO16" s="61"/>
      <c r="CP16" s="61"/>
      <c r="CQ16" s="61"/>
      <c r="CR16" s="61"/>
      <c r="CS16" s="61"/>
      <c r="CT16" s="61"/>
      <c r="CU16" s="61"/>
      <c r="CV16" s="61"/>
      <c r="CW16" s="61"/>
      <c r="CX16" s="61"/>
      <c r="CY16" s="61"/>
      <c r="CZ16" s="61"/>
      <c r="DA16" s="61"/>
      <c r="DC16" s="61"/>
      <c r="DD16" s="61"/>
      <c r="DE16" s="61"/>
      <c r="DF16" s="61"/>
      <c r="DG16" s="61"/>
      <c r="DH16" s="61"/>
      <c r="DI16" s="61"/>
      <c r="DJ16" s="61"/>
      <c r="DK16" s="61"/>
      <c r="DL16" s="61"/>
      <c r="DM16" s="61"/>
      <c r="DN16" s="61"/>
      <c r="DP16" s="61"/>
      <c r="DQ16" s="61"/>
      <c r="DR16" s="61"/>
      <c r="DS16" s="61"/>
      <c r="DT16" s="61"/>
      <c r="DU16" s="61"/>
      <c r="DV16" s="61"/>
      <c r="DW16" s="61"/>
      <c r="DX16" s="61"/>
      <c r="DY16" s="61"/>
      <c r="DZ16" s="61"/>
      <c r="EA16" s="61"/>
    </row>
    <row r="17" spans="1:131">
      <c r="A17" s="60"/>
      <c r="B17">
        <v>480.76299999999998</v>
      </c>
      <c r="C17">
        <v>144.97399899999999</v>
      </c>
      <c r="D17">
        <v>386.61999500000002</v>
      </c>
      <c r="E17">
        <v>126.45500199999999</v>
      </c>
      <c r="F17">
        <v>316.27801499999998</v>
      </c>
      <c r="G17">
        <v>156.08500699999999</v>
      </c>
      <c r="H17">
        <v>394.55398600000001</v>
      </c>
      <c r="I17">
        <v>122.22199999999999</v>
      </c>
      <c r="L17">
        <f>(10/60)</f>
        <v>0.16666666666666666</v>
      </c>
      <c r="M17">
        <f>(8/60)</f>
        <v>0.13333333333333333</v>
      </c>
      <c r="P17">
        <f>(11/60)</f>
        <v>0.18333333333333332</v>
      </c>
      <c r="Q17">
        <f>(11/60)</f>
        <v>0.18333333333333332</v>
      </c>
      <c r="R17">
        <f>(11/60)</f>
        <v>0.18333333333333332</v>
      </c>
      <c r="S17">
        <f>(11/60)</f>
        <v>0.18333333333333332</v>
      </c>
      <c r="V17">
        <f>0.166666666666667+0.183333333333333</f>
        <v>0.35</v>
      </c>
      <c r="W17">
        <f>0.133333333333333+0.183333333333333</f>
        <v>0.31666666666666599</v>
      </c>
      <c r="AA17">
        <f>SQRT((ABS($D$18-$D$17)^2+(ABS($E$18-$E$17)^2)))</f>
        <v>194.64449801907071</v>
      </c>
      <c r="AB17">
        <f>SQRT((ABS($F$18-$F$17)^2+(ABS($G$18-$G$17)^2)))</f>
        <v>176.27670100244333</v>
      </c>
      <c r="AE17" s="60"/>
      <c r="AF17" s="60"/>
      <c r="AG17" s="60"/>
      <c r="AH17" s="60"/>
      <c r="AI17" s="60"/>
      <c r="AK17">
        <f>1/0.35</f>
        <v>2.8571428571428572</v>
      </c>
      <c r="AL17">
        <f>1/0.316666666666666</f>
        <v>3.157894736842112</v>
      </c>
      <c r="AP17">
        <f>$AA17/$V17</f>
        <v>556.12713719734495</v>
      </c>
      <c r="AQ17">
        <f>$AB17/$W17</f>
        <v>556.66326632350649</v>
      </c>
      <c r="AT17" s="60"/>
      <c r="AU17" s="60"/>
      <c r="AW17">
        <f>((0.166666666666667/0.35)*100)</f>
        <v>47.61904761904772</v>
      </c>
      <c r="AX17">
        <f>((0.133333333333333/0.316666666666666)*100)</f>
        <v>42.105263157894726</v>
      </c>
      <c r="BB17">
        <f>((0.183333333333333/0.35)*100)</f>
        <v>52.38095238095228</v>
      </c>
      <c r="BC17">
        <f>((0.183333333333333/0.316666666666666)*100)</f>
        <v>57.894736842105274</v>
      </c>
      <c r="BF17">
        <f>ABS($C$17-$E$17)</f>
        <v>18.518996999999999</v>
      </c>
      <c r="BG17">
        <f>ABS($G$17-$I$17)</f>
        <v>33.863006999999996</v>
      </c>
      <c r="BI17">
        <v>1.0580024999999935</v>
      </c>
      <c r="BJ17">
        <v>3.7040025000000014</v>
      </c>
      <c r="BM17">
        <f>SQRT((ABS($D$17-$H$17)^2+(ABS($E$17-$I$17)^2)))</f>
        <v>8.992581337974368</v>
      </c>
      <c r="BO17">
        <f>SQRT((ABS($B$17-$F$18)^2+(ABS($C$17-$G$18)^2)))</f>
        <v>12.21099605610361</v>
      </c>
      <c r="BP17">
        <f>SQRT((ABS($D$17-$H$17)^2+(ABS($E$17-$I$17)^2)))</f>
        <v>8.992581337974368</v>
      </c>
      <c r="BQ17" s="76" t="s">
        <v>417</v>
      </c>
      <c r="BR17" s="60">
        <f>DEGREES(ACOS((85.2867567625531^2+176.276701002443^2-101.358331436099^2)/(2*85.2867567625531*176.276701002443)))</f>
        <v>20.985258908837071</v>
      </c>
      <c r="BS17" s="60">
        <f>DEGREES(ACOS((73.5893219617104^2+132.239938442847^2-73.5682437898858^2)/(2*73.5893219617104*132.239938442847)))</f>
        <v>26.017661680188869</v>
      </c>
      <c r="BY17">
        <v>10</v>
      </c>
      <c r="BZ17">
        <v>0</v>
      </c>
      <c r="CA17">
        <v>7</v>
      </c>
      <c r="CB17">
        <v>1</v>
      </c>
      <c r="CC17">
        <v>8</v>
      </c>
      <c r="CD17">
        <v>1</v>
      </c>
      <c r="CE17">
        <v>7</v>
      </c>
      <c r="CF17">
        <v>0</v>
      </c>
      <c r="CL17">
        <v>11</v>
      </c>
      <c r="CM17">
        <v>1</v>
      </c>
      <c r="CN17">
        <v>4</v>
      </c>
      <c r="CO17">
        <v>9</v>
      </c>
      <c r="CP17">
        <v>11</v>
      </c>
      <c r="CQ17">
        <v>1</v>
      </c>
      <c r="CR17">
        <v>8</v>
      </c>
      <c r="CS17">
        <v>0</v>
      </c>
      <c r="CT17">
        <v>11</v>
      </c>
      <c r="CU17">
        <v>4</v>
      </c>
      <c r="CV17">
        <v>8</v>
      </c>
      <c r="CW17">
        <v>2</v>
      </c>
      <c r="CX17">
        <v>11</v>
      </c>
      <c r="CY17">
        <v>9</v>
      </c>
      <c r="CZ17">
        <v>2</v>
      </c>
      <c r="DA17">
        <v>3</v>
      </c>
      <c r="DF17">
        <f>((0/10)*100)</f>
        <v>0</v>
      </c>
      <c r="DG17">
        <f>((7/10)*100)</f>
        <v>70</v>
      </c>
      <c r="DH17">
        <f>((1/10)*100)</f>
        <v>10</v>
      </c>
      <c r="DI17">
        <f>((1/8)*100)</f>
        <v>12.5</v>
      </c>
      <c r="DJ17">
        <f>((7/8)*100)</f>
        <v>87.5</v>
      </c>
      <c r="DK17">
        <f>((0/8)*100)</f>
        <v>0</v>
      </c>
      <c r="DP17">
        <f>((1/11)*100)</f>
        <v>9.0909090909090917</v>
      </c>
      <c r="DQ17">
        <f>((4/11)*100)</f>
        <v>36.363636363636367</v>
      </c>
      <c r="DR17">
        <f>((9/11)*100)</f>
        <v>81.818181818181827</v>
      </c>
      <c r="DS17">
        <f>((1/11)*100)</f>
        <v>9.0909090909090917</v>
      </c>
      <c r="DT17">
        <f>((8/11)*100)</f>
        <v>72.727272727272734</v>
      </c>
      <c r="DU17">
        <f>((0/11)*100)</f>
        <v>0</v>
      </c>
      <c r="DV17">
        <f>((4/11)*100)</f>
        <v>36.363636363636367</v>
      </c>
      <c r="DW17">
        <f>((8/11)*100)</f>
        <v>72.727272727272734</v>
      </c>
      <c r="DX17">
        <f>((2/11)*100)</f>
        <v>18.181818181818183</v>
      </c>
      <c r="DY17">
        <f>((9/11)*100)</f>
        <v>81.818181818181827</v>
      </c>
      <c r="DZ17">
        <f>((2/11)*100)</f>
        <v>18.181818181818183</v>
      </c>
      <c r="EA17">
        <f>((3/11)*100)</f>
        <v>27.27272727272727</v>
      </c>
    </row>
    <row r="18" spans="1:131">
      <c r="A18" s="60"/>
      <c r="D18">
        <v>581.25299099999995</v>
      </c>
      <c r="E18">
        <v>124.33899700000001</v>
      </c>
      <c r="F18">
        <v>492.39898699999998</v>
      </c>
      <c r="G18">
        <v>148.67700199999999</v>
      </c>
      <c r="Q18">
        <f>(8/60)</f>
        <v>0.13333333333333333</v>
      </c>
      <c r="AE18" s="60"/>
      <c r="AF18" s="60"/>
      <c r="AG18" s="60"/>
      <c r="AH18" s="60"/>
      <c r="AI18" s="60"/>
      <c r="AT18" s="60"/>
      <c r="AU18" s="60"/>
      <c r="BQ18" s="76" t="s">
        <v>418</v>
      </c>
      <c r="BR18" s="60"/>
      <c r="BS18" s="60">
        <f>DEGREES(ACOS((66.4906966668573^2+133.285205188933^2-81.2585839123478^2)/(2*66.4906966668573*133.285205188933)))</f>
        <v>28.456278092187464</v>
      </c>
      <c r="CP18">
        <v>8</v>
      </c>
      <c r="CQ18">
        <v>0</v>
      </c>
      <c r="CR18">
        <v>7</v>
      </c>
      <c r="CS18">
        <v>2</v>
      </c>
      <c r="DS18">
        <f>((0/8)*100)</f>
        <v>0</v>
      </c>
      <c r="DT18">
        <f>((7/8)*100)</f>
        <v>87.5</v>
      </c>
      <c r="DU18">
        <f>((2/8)*100)</f>
        <v>25</v>
      </c>
    </row>
    <row r="19" spans="1:131">
      <c r="A19" s="60"/>
      <c r="B19" s="61" t="s">
        <v>19</v>
      </c>
      <c r="C19" s="61" t="s">
        <v>19</v>
      </c>
      <c r="D19" s="61" t="s">
        <v>19</v>
      </c>
      <c r="E19" s="61" t="s">
        <v>19</v>
      </c>
      <c r="F19" s="61" t="s">
        <v>19</v>
      </c>
      <c r="G19" s="61" t="s">
        <v>19</v>
      </c>
      <c r="H19" s="61" t="s">
        <v>19</v>
      </c>
      <c r="I19" s="61" t="s">
        <v>19</v>
      </c>
      <c r="K19" s="61"/>
      <c r="L19" s="61"/>
      <c r="M19" s="61"/>
      <c r="N19" s="61"/>
      <c r="P19" s="61"/>
      <c r="Q19" s="61"/>
      <c r="R19" s="61"/>
      <c r="S19" s="61"/>
      <c r="U19" s="61"/>
      <c r="V19" s="61"/>
      <c r="W19" s="61"/>
      <c r="X19" s="61"/>
      <c r="Z19" s="61"/>
      <c r="AA19" s="61"/>
      <c r="AB19" s="61"/>
      <c r="AC19" s="61"/>
      <c r="AE19" s="60"/>
      <c r="AF19" s="60"/>
      <c r="AG19" s="60"/>
      <c r="AH19" s="60"/>
      <c r="AI19" s="60"/>
      <c r="AJ19" s="61"/>
      <c r="AK19" s="61"/>
      <c r="AL19" s="61"/>
      <c r="AM19" s="61"/>
      <c r="AO19" s="61"/>
      <c r="AP19" s="61"/>
      <c r="AQ19" s="61"/>
      <c r="AR19" s="61"/>
      <c r="AT19" s="60"/>
      <c r="AU19" s="60"/>
      <c r="AV19" s="61"/>
      <c r="AW19" s="61"/>
      <c r="AX19" s="61"/>
      <c r="AY19" s="61"/>
      <c r="BA19" s="61"/>
      <c r="BB19" s="61"/>
      <c r="BC19" s="61"/>
      <c r="BD19" s="61"/>
      <c r="BF19" s="61"/>
      <c r="BG19" s="61"/>
      <c r="BI19" s="61"/>
      <c r="BJ19" s="61"/>
      <c r="BL19" s="61"/>
      <c r="BM19" s="61"/>
      <c r="BO19" s="61"/>
      <c r="BP19" s="61"/>
      <c r="BQ19" s="76" t="s">
        <v>419</v>
      </c>
      <c r="BR19" s="60"/>
      <c r="BS19" s="60"/>
      <c r="BU19" s="61"/>
      <c r="BV19" s="61"/>
      <c r="BW19" s="61"/>
      <c r="BX19" s="61"/>
      <c r="BY19" s="61"/>
      <c r="BZ19" s="61"/>
      <c r="CA19" s="61"/>
      <c r="CB19" s="61"/>
      <c r="CC19" s="61"/>
      <c r="CD19" s="61"/>
      <c r="CE19" s="61"/>
      <c r="CF19" s="61"/>
      <c r="CG19" s="61"/>
      <c r="CH19" s="61"/>
      <c r="CI19" s="61"/>
      <c r="CJ19" s="61"/>
      <c r="CL19" s="61"/>
      <c r="CM19" s="61"/>
      <c r="CN19" s="61"/>
      <c r="CO19" s="61"/>
      <c r="CP19" s="61"/>
      <c r="CQ19" s="61"/>
      <c r="CR19" s="61"/>
      <c r="CS19" s="61"/>
      <c r="CT19" s="61"/>
      <c r="CU19" s="61"/>
      <c r="CV19" s="61"/>
      <c r="CW19" s="61"/>
      <c r="CX19" s="61"/>
      <c r="CY19" s="61"/>
      <c r="CZ19" s="61"/>
      <c r="DA19" s="61"/>
      <c r="DC19" s="61"/>
      <c r="DD19" s="61"/>
      <c r="DE19" s="61"/>
      <c r="DF19" s="61"/>
      <c r="DG19" s="61"/>
      <c r="DH19" s="61"/>
      <c r="DI19" s="61"/>
      <c r="DJ19" s="61"/>
      <c r="DK19" s="61"/>
      <c r="DL19" s="61"/>
      <c r="DM19" s="61"/>
      <c r="DN19" s="61"/>
      <c r="DP19" s="61"/>
      <c r="DQ19" s="61"/>
      <c r="DR19" s="61"/>
      <c r="DS19" s="61"/>
      <c r="DT19" s="61"/>
      <c r="DU19" s="61"/>
      <c r="DV19" s="61"/>
      <c r="DW19" s="61"/>
      <c r="DX19" s="61"/>
      <c r="DY19" s="61"/>
      <c r="DZ19" s="61"/>
      <c r="EA19" s="61"/>
    </row>
    <row r="20" spans="1:131">
      <c r="A20" s="60"/>
      <c r="B20">
        <v>438.98098800000002</v>
      </c>
      <c r="C20">
        <v>122.75099899999999</v>
      </c>
      <c r="D20">
        <v>516.728027</v>
      </c>
      <c r="E20">
        <v>147.61900299999999</v>
      </c>
      <c r="F20">
        <v>581.78198199999997</v>
      </c>
      <c r="G20">
        <v>125.92600299999999</v>
      </c>
      <c r="H20">
        <v>495.57199100000003</v>
      </c>
      <c r="I20">
        <v>158.729996</v>
      </c>
      <c r="K20">
        <f>(6/60)</f>
        <v>0.1</v>
      </c>
      <c r="L20">
        <f>(7/60)</f>
        <v>0.11666666666666667</v>
      </c>
      <c r="M20">
        <f>(7/60)</f>
        <v>0.11666666666666667</v>
      </c>
      <c r="N20">
        <f>(6/60)</f>
        <v>0.1</v>
      </c>
      <c r="P20">
        <f>(11/60)</f>
        <v>0.18333333333333332</v>
      </c>
      <c r="Q20">
        <f>(10/60)</f>
        <v>0.16666666666666666</v>
      </c>
      <c r="R20">
        <f>(12/60)</f>
        <v>0.2</v>
      </c>
      <c r="S20">
        <f>(11/60)</f>
        <v>0.18333333333333332</v>
      </c>
      <c r="U20">
        <f>0.1+0.183333333333333</f>
        <v>0.28333333333333299</v>
      </c>
      <c r="V20">
        <f>0.116666666666667+0.166666666666667</f>
        <v>0.28333333333333399</v>
      </c>
      <c r="W20">
        <f>0.116666666666667+0.2</f>
        <v>0.31666666666666698</v>
      </c>
      <c r="X20">
        <f>0.1+0.183333333333333</f>
        <v>0.28333333333333299</v>
      </c>
      <c r="Z20">
        <f>SQRT((ABS($B$21-$B$20)^2+(ABS($C$21-$C$20)^2)))</f>
        <v>139.1151077313317</v>
      </c>
      <c r="AA20">
        <f>SQRT((ABS($D$21-$D$20)^2+(ABS($E$21-$E$20)^2)))</f>
        <v>151.26395603617212</v>
      </c>
      <c r="AB20">
        <f>SQRT((ABS($F$21-$F$20)^2+(ABS($G$21-$G$20)^2)))</f>
        <v>152.85821344297671</v>
      </c>
      <c r="AC20">
        <f>SQRT((ABS($H$21-$H$20)^2+(ABS($I$21-$I$20)^2)))</f>
        <v>132.23993844284749</v>
      </c>
      <c r="AE20" s="60"/>
      <c r="AF20" s="60"/>
      <c r="AG20" s="60"/>
      <c r="AH20" s="60"/>
      <c r="AI20" s="60"/>
      <c r="AJ20">
        <f>1/0.283333333333333</f>
        <v>3.5294117647058867</v>
      </c>
      <c r="AK20">
        <f>1/0.283333333333334</f>
        <v>3.5294117647058743</v>
      </c>
      <c r="AL20">
        <f>1/0.316666666666667</f>
        <v>3.1578947368421022</v>
      </c>
      <c r="AM20">
        <f>1/0.283333333333333</f>
        <v>3.5294117647058867</v>
      </c>
      <c r="AO20">
        <f>$Z20/$U20</f>
        <v>490.99449787528897</v>
      </c>
      <c r="AP20">
        <f>$AA20/$V20</f>
        <v>533.87278601001799</v>
      </c>
      <c r="AQ20">
        <f>$AB20/$W20</f>
        <v>482.71014771466281</v>
      </c>
      <c r="AR20">
        <f>$AC20/$X20</f>
        <v>466.72919450416816</v>
      </c>
      <c r="AT20" s="60"/>
      <c r="AU20" s="60"/>
      <c r="AV20">
        <f>((0.1/0.283333333333333)*100)</f>
        <v>35.294117647058869</v>
      </c>
      <c r="AW20">
        <f>((0.116666666666667/0.283333333333334)*100)</f>
        <v>41.176470588235311</v>
      </c>
      <c r="AX20">
        <f>((0.116666666666667/0.316666666666667)*100)</f>
        <v>36.842105263157961</v>
      </c>
      <c r="AY20">
        <f>((0.1/0.283333333333333)*100)</f>
        <v>35.294117647058869</v>
      </c>
      <c r="BA20">
        <f>((0.183333333333333/0.283333333333333)*100)</f>
        <v>64.705882352941131</v>
      </c>
      <c r="BB20">
        <f>((0.166666666666667/0.283333333333334)*100)</f>
        <v>58.823529411764689</v>
      </c>
      <c r="BC20">
        <f>((0.2/0.316666666666667)*100)</f>
        <v>63.157894736842046</v>
      </c>
      <c r="BD20">
        <f>((0.183333333333333/0.283333333333333)*100)</f>
        <v>64.705882352941131</v>
      </c>
      <c r="BF20">
        <f>ABS($C$20-$E$20)</f>
        <v>24.868003999999999</v>
      </c>
      <c r="BG20">
        <f>ABS($G$20-$I$20)</f>
        <v>32.803993000000006</v>
      </c>
      <c r="BL20">
        <f>SQRT((ABS($B$20-$F$21)^2+(ABS($C$20-$G$21)^2)))</f>
        <v>11.120192114453896</v>
      </c>
      <c r="BM20">
        <f>SQRT((ABS($D$20-$H$20)^2+(ABS($E$20-$I$20)^2)))</f>
        <v>23.896276376861394</v>
      </c>
      <c r="BO20">
        <f>SQRT((ABS($B$20-$F$21)^2+(ABS($C$20-$G$21)^2)))</f>
        <v>11.120192114453896</v>
      </c>
      <c r="BP20">
        <f>SQRT((ABS($D$20-$H$20)^2+(ABS($E$20-$I$20)^2)))</f>
        <v>23.896276376861394</v>
      </c>
      <c r="BQ20" s="76" t="s">
        <v>420</v>
      </c>
      <c r="BR20" s="60">
        <f>DEGREES(ACOS((92.2402542546589^2+152.858213442977^2-73.5893219617104^2)/(2*92.2402542546589*152.858213442977)))</f>
        <v>20.237589491651221</v>
      </c>
      <c r="BS20" s="60"/>
      <c r="BU20">
        <v>6</v>
      </c>
      <c r="BV20">
        <v>0</v>
      </c>
      <c r="BW20">
        <v>3</v>
      </c>
      <c r="BX20">
        <v>2</v>
      </c>
      <c r="BY20">
        <v>7</v>
      </c>
      <c r="BZ20">
        <v>0</v>
      </c>
      <c r="CA20">
        <v>2</v>
      </c>
      <c r="CB20">
        <v>2</v>
      </c>
      <c r="CC20">
        <v>7</v>
      </c>
      <c r="CD20">
        <v>3</v>
      </c>
      <c r="CE20">
        <v>2</v>
      </c>
      <c r="CF20">
        <v>0</v>
      </c>
      <c r="CG20">
        <v>6</v>
      </c>
      <c r="CH20">
        <v>2</v>
      </c>
      <c r="CI20">
        <v>1</v>
      </c>
      <c r="CJ20">
        <v>0</v>
      </c>
      <c r="CL20">
        <v>11</v>
      </c>
      <c r="CM20">
        <v>4</v>
      </c>
      <c r="CN20">
        <v>7</v>
      </c>
      <c r="CO20">
        <v>7</v>
      </c>
      <c r="CP20">
        <v>10</v>
      </c>
      <c r="CQ20">
        <v>2</v>
      </c>
      <c r="CR20">
        <v>7</v>
      </c>
      <c r="CS20">
        <v>0</v>
      </c>
      <c r="CT20">
        <v>12</v>
      </c>
      <c r="CU20">
        <v>7</v>
      </c>
      <c r="CV20">
        <v>7</v>
      </c>
      <c r="CW20">
        <v>3</v>
      </c>
      <c r="CX20">
        <v>11</v>
      </c>
      <c r="CY20">
        <v>7</v>
      </c>
      <c r="CZ20">
        <v>6</v>
      </c>
      <c r="DA20">
        <v>4</v>
      </c>
      <c r="DC20">
        <f>((0/6)*100)</f>
        <v>0</v>
      </c>
      <c r="DD20">
        <f>((3/6)*100)</f>
        <v>50</v>
      </c>
      <c r="DE20">
        <f>((2/6)*100)</f>
        <v>33.333333333333329</v>
      </c>
      <c r="DF20">
        <f>((0/7)*100)</f>
        <v>0</v>
      </c>
      <c r="DG20">
        <f>((2/7)*100)</f>
        <v>28.571428571428569</v>
      </c>
      <c r="DH20">
        <f>((2/7)*100)</f>
        <v>28.571428571428569</v>
      </c>
      <c r="DI20">
        <f>((3/7)*100)</f>
        <v>42.857142857142854</v>
      </c>
      <c r="DJ20">
        <f>((2/7)*100)</f>
        <v>28.571428571428569</v>
      </c>
      <c r="DK20">
        <f>((0/7)*100)</f>
        <v>0</v>
      </c>
      <c r="DL20">
        <f>((2/6)*100)</f>
        <v>33.333333333333329</v>
      </c>
      <c r="DM20">
        <f>((1/6)*100)</f>
        <v>16.666666666666664</v>
      </c>
      <c r="DN20">
        <f>((0/6)*100)</f>
        <v>0</v>
      </c>
      <c r="DP20">
        <f>((4/11)*100)</f>
        <v>36.363636363636367</v>
      </c>
      <c r="DQ20">
        <f>((7/11)*100)</f>
        <v>63.636363636363633</v>
      </c>
      <c r="DR20">
        <f>((7/11)*100)</f>
        <v>63.636363636363633</v>
      </c>
      <c r="DS20">
        <f>((2/10)*100)</f>
        <v>20</v>
      </c>
      <c r="DT20">
        <f>((7/10)*100)</f>
        <v>70</v>
      </c>
      <c r="DU20">
        <f>((0/10)*100)</f>
        <v>0</v>
      </c>
      <c r="DV20">
        <f>((7/12)*100)</f>
        <v>58.333333333333336</v>
      </c>
      <c r="DW20">
        <f>((7/12)*100)</f>
        <v>58.333333333333336</v>
      </c>
      <c r="DX20">
        <f>((3/12)*100)</f>
        <v>25</v>
      </c>
      <c r="DY20">
        <f>((7/11)*100)</f>
        <v>63.636363636363633</v>
      </c>
      <c r="DZ20">
        <f>((6/11)*100)</f>
        <v>54.54545454545454</v>
      </c>
      <c r="EA20">
        <f>((4/11)*100)</f>
        <v>36.363636363636367</v>
      </c>
    </row>
    <row r="21" spans="1:131">
      <c r="A21" s="60"/>
      <c r="B21">
        <v>299.88198899999998</v>
      </c>
      <c r="C21">
        <v>124.86799600000001</v>
      </c>
      <c r="D21">
        <v>365.46499599999999</v>
      </c>
      <c r="E21">
        <v>147.08999600000001</v>
      </c>
      <c r="F21">
        <v>428.932007</v>
      </c>
      <c r="G21">
        <v>127.51300000000001</v>
      </c>
      <c r="H21">
        <v>363.34899899999999</v>
      </c>
      <c r="I21">
        <v>160.84700000000001</v>
      </c>
      <c r="K21">
        <f>(8/60)</f>
        <v>0.13333333333333333</v>
      </c>
      <c r="L21">
        <f>(7/60)</f>
        <v>0.11666666666666667</v>
      </c>
      <c r="M21">
        <f>(6/60)</f>
        <v>0.1</v>
      </c>
      <c r="N21">
        <f>(7/60)</f>
        <v>0.11666666666666667</v>
      </c>
      <c r="P21">
        <f>(15/60)</f>
        <v>0.25</v>
      </c>
      <c r="Q21">
        <f>(11/60)</f>
        <v>0.18333333333333332</v>
      </c>
      <c r="R21">
        <f>(12/60)</f>
        <v>0.2</v>
      </c>
      <c r="S21">
        <f>(15/60)</f>
        <v>0.25</v>
      </c>
      <c r="U21">
        <f>0.133333333333333+0.25</f>
        <v>0.38333333333333297</v>
      </c>
      <c r="V21">
        <f>0.116666666666667+0.183333333333333</f>
        <v>0.3</v>
      </c>
      <c r="W21">
        <f>0.1+0.2</f>
        <v>0.30000000000000004</v>
      </c>
      <c r="X21">
        <f>0.116666666666667+0.25</f>
        <v>0.36666666666666703</v>
      </c>
      <c r="Z21">
        <f>SQRT((ABS($B$22-$B$21)^2+(ABS($C$22-$C$21)^2)))</f>
        <v>131.69398499999997</v>
      </c>
      <c r="AA21">
        <f>SQRT((ABS($D$22-$D$21)^2+(ABS($E$22-$E$21)^2)))</f>
        <v>134.90536308503832</v>
      </c>
      <c r="AB21">
        <f>SQRT((ABS($F$22-$F$21)^2+(ABS($G$22-$G$21)^2)))</f>
        <v>124.30803693804397</v>
      </c>
      <c r="AC21">
        <f>SQRT((ABS($H$22-$H$21)^2+(ABS($I$22-$I$21)^2)))</f>
        <v>133.28520518893322</v>
      </c>
      <c r="AE21" s="60"/>
      <c r="AF21" s="60"/>
      <c r="AG21" s="60"/>
      <c r="AH21" s="60"/>
      <c r="AI21" s="60"/>
      <c r="AJ21">
        <f>1/0.383333333333333</f>
        <v>2.6086956521739153</v>
      </c>
      <c r="AK21">
        <f>1/0.3</f>
        <v>3.3333333333333335</v>
      </c>
      <c r="AL21">
        <f>1/0.3</f>
        <v>3.3333333333333335</v>
      </c>
      <c r="AM21">
        <f>1/0.366666666666667</f>
        <v>2.7272727272727249</v>
      </c>
      <c r="AO21">
        <f>$Z21/$U21</f>
        <v>343.54952608695675</v>
      </c>
      <c r="AP21">
        <f>$AA21/$V21</f>
        <v>449.68454361679443</v>
      </c>
      <c r="AQ21">
        <f>$AB21/$W21</f>
        <v>414.36012312681316</v>
      </c>
      <c r="AR21">
        <f>$AC21/$X21</f>
        <v>363.50510506072658</v>
      </c>
      <c r="AT21" s="60"/>
      <c r="AU21" s="60"/>
      <c r="AV21">
        <f>((0.133333333333333/0.383333333333333)*100)</f>
        <v>34.782608695652115</v>
      </c>
      <c r="AW21">
        <f>((0.116666666666667/0.3)*100)</f>
        <v>38.888888888888999</v>
      </c>
      <c r="AX21">
        <f>((0.1/0.3)*100)</f>
        <v>33.333333333333336</v>
      </c>
      <c r="AY21">
        <f>((0.116666666666667/0.366666666666667)*100)</f>
        <v>31.818181818181884</v>
      </c>
      <c r="BA21">
        <f>((0.25/0.383333333333333)*100)</f>
        <v>65.217391304347885</v>
      </c>
      <c r="BB21">
        <f>((0.183333333333333/0.3)*100)</f>
        <v>61.111111111110993</v>
      </c>
      <c r="BC21">
        <f>((0.2/0.3)*100)</f>
        <v>66.666666666666671</v>
      </c>
      <c r="BD21">
        <f>((0.25/0.366666666666667)*100)</f>
        <v>68.181818181818116</v>
      </c>
      <c r="BF21">
        <f>ABS($C$21-$E$21)</f>
        <v>22.222000000000008</v>
      </c>
      <c r="BG21">
        <f>ABS($G$21-$I$21)</f>
        <v>33.334000000000003</v>
      </c>
      <c r="BL21">
        <f>SQRT((ABS($B$21-$F$22)^2+(ABS($C$21-$G$22)^2)))</f>
        <v>6.7330836469007496</v>
      </c>
      <c r="BM21">
        <f>SQRT((ABS($D$21-$H$21)^2+(ABS($E$21-$I$21)^2)))</f>
        <v>13.918785951368921</v>
      </c>
      <c r="BO21">
        <f>SQRT((ABS($B$21-$F$22)^2+(ABS($C$21-$G$22)^2)))</f>
        <v>6.7330836469007496</v>
      </c>
      <c r="BP21">
        <f>SQRT((ABS($D$21-$H$21)^2+(ABS($E$21-$I$21)^2)))</f>
        <v>13.918785951368921</v>
      </c>
      <c r="BQ21" s="76" t="s">
        <v>421</v>
      </c>
      <c r="BR21" s="60">
        <f>DEGREES(ACOS((73.5682437898858^2+124.308036938044^2-66.4906966668573^2)/(2*73.5682437898858*124.308036938044)))</f>
        <v>25.967138872432287</v>
      </c>
      <c r="BS21" s="60"/>
      <c r="BU21">
        <v>8</v>
      </c>
      <c r="BV21">
        <v>0</v>
      </c>
      <c r="BW21">
        <v>0</v>
      </c>
      <c r="BX21">
        <v>4</v>
      </c>
      <c r="BY21">
        <v>7</v>
      </c>
      <c r="BZ21">
        <v>0</v>
      </c>
      <c r="CA21">
        <v>1</v>
      </c>
      <c r="CB21">
        <v>1</v>
      </c>
      <c r="CC21">
        <v>6</v>
      </c>
      <c r="CD21">
        <v>0</v>
      </c>
      <c r="CE21">
        <v>1</v>
      </c>
      <c r="CF21">
        <v>0</v>
      </c>
      <c r="CG21">
        <v>7</v>
      </c>
      <c r="CH21">
        <v>4</v>
      </c>
      <c r="CI21">
        <v>0</v>
      </c>
      <c r="CJ21">
        <v>0</v>
      </c>
      <c r="CL21">
        <v>15</v>
      </c>
      <c r="CM21">
        <v>8</v>
      </c>
      <c r="CN21">
        <v>9</v>
      </c>
      <c r="CO21">
        <v>11</v>
      </c>
      <c r="CP21">
        <v>11</v>
      </c>
      <c r="CQ21">
        <v>5</v>
      </c>
      <c r="CR21">
        <v>6</v>
      </c>
      <c r="CS21">
        <v>6</v>
      </c>
      <c r="CT21">
        <v>12</v>
      </c>
      <c r="CU21">
        <v>9</v>
      </c>
      <c r="CV21">
        <v>6</v>
      </c>
      <c r="CW21">
        <v>6</v>
      </c>
      <c r="CX21">
        <v>15</v>
      </c>
      <c r="CY21">
        <v>11</v>
      </c>
      <c r="CZ21">
        <v>9</v>
      </c>
      <c r="DA21">
        <v>9</v>
      </c>
      <c r="DC21">
        <f>((0/8)*100)</f>
        <v>0</v>
      </c>
      <c r="DD21">
        <f>((0/8)*100)</f>
        <v>0</v>
      </c>
      <c r="DE21">
        <f>((4/8)*100)</f>
        <v>50</v>
      </c>
      <c r="DF21">
        <f>((0/7)*100)</f>
        <v>0</v>
      </c>
      <c r="DG21">
        <f>((1/7)*100)</f>
        <v>14.285714285714285</v>
      </c>
      <c r="DH21">
        <f>((1/7)*100)</f>
        <v>14.285714285714285</v>
      </c>
      <c r="DI21">
        <f>((0/6)*100)</f>
        <v>0</v>
      </c>
      <c r="DJ21">
        <f>((1/6)*100)</f>
        <v>16.666666666666664</v>
      </c>
      <c r="DK21">
        <f>((0/6)*100)</f>
        <v>0</v>
      </c>
      <c r="DL21">
        <f>((4/7)*100)</f>
        <v>57.142857142857139</v>
      </c>
      <c r="DM21">
        <f>((0/7)*100)</f>
        <v>0</v>
      </c>
      <c r="DN21">
        <f>((0/7)*100)</f>
        <v>0</v>
      </c>
      <c r="DP21">
        <f>((8/15)*100)</f>
        <v>53.333333333333336</v>
      </c>
      <c r="DQ21">
        <f>((9/15)*100)</f>
        <v>60</v>
      </c>
      <c r="DR21">
        <f>((11/15)*100)</f>
        <v>73.333333333333329</v>
      </c>
      <c r="DS21">
        <f>((5/11)*100)</f>
        <v>45.454545454545453</v>
      </c>
      <c r="DT21">
        <f>((6/11)*100)</f>
        <v>54.54545454545454</v>
      </c>
      <c r="DU21">
        <f>((6/11)*100)</f>
        <v>54.54545454545454</v>
      </c>
      <c r="DV21">
        <f>((9/12)*100)</f>
        <v>75</v>
      </c>
      <c r="DW21">
        <f>((6/12)*100)</f>
        <v>50</v>
      </c>
      <c r="DX21">
        <f>((6/12)*100)</f>
        <v>50</v>
      </c>
      <c r="DY21">
        <f>((11/15)*100)</f>
        <v>73.333333333333329</v>
      </c>
      <c r="DZ21">
        <f>((9/15)*100)</f>
        <v>60</v>
      </c>
      <c r="EA21">
        <f>((9/15)*100)</f>
        <v>60</v>
      </c>
    </row>
    <row r="22" spans="1:131">
      <c r="A22" s="60"/>
      <c r="B22">
        <v>168.18800400000001</v>
      </c>
      <c r="C22">
        <v>124.86799600000001</v>
      </c>
      <c r="D22">
        <v>230.59700000000001</v>
      </c>
      <c r="E22">
        <v>150.26499899999999</v>
      </c>
      <c r="F22">
        <v>304.641998</v>
      </c>
      <c r="G22">
        <v>129.63000500000001</v>
      </c>
      <c r="H22">
        <v>230.067993</v>
      </c>
      <c r="I22">
        <v>161.904999</v>
      </c>
      <c r="L22">
        <f>(8/60)</f>
        <v>0.13333333333333333</v>
      </c>
      <c r="M22">
        <f>(8/60)</f>
        <v>0.13333333333333333</v>
      </c>
      <c r="P22">
        <f>(13/60)</f>
        <v>0.21666666666666667</v>
      </c>
      <c r="Q22">
        <f>(16/60)</f>
        <v>0.26666666666666666</v>
      </c>
      <c r="R22">
        <f>(15/60)</f>
        <v>0.25</v>
      </c>
      <c r="S22">
        <f>(16/60)</f>
        <v>0.26666666666666666</v>
      </c>
      <c r="V22">
        <f>0.133333333333333+0.266666666666667</f>
        <v>0.4</v>
      </c>
      <c r="W22">
        <f>0.133333333333333+0.25</f>
        <v>0.38333333333333297</v>
      </c>
      <c r="AA22">
        <f>SQRT((ABS($D$23-$D$22)^2+(ABS($E$23-$E$22)^2)))</f>
        <v>146.89259426698158</v>
      </c>
      <c r="AB22">
        <f>SQRT((ABS($F$23-$F$22)^2+(ABS($G$23-$G$22)^2)))</f>
        <v>132.56548211054826</v>
      </c>
      <c r="AE22" s="60"/>
      <c r="AF22" s="60"/>
      <c r="AG22" s="60"/>
      <c r="AH22" s="60"/>
      <c r="AI22" s="60"/>
      <c r="AK22">
        <f>1/0.4</f>
        <v>2.5</v>
      </c>
      <c r="AL22">
        <f>1/0.383333333333333</f>
        <v>2.6086956521739153</v>
      </c>
      <c r="AP22">
        <f>$AA22/$V22</f>
        <v>367.23148566745391</v>
      </c>
      <c r="AQ22">
        <f>$AB22/$W22</f>
        <v>345.8229968101262</v>
      </c>
      <c r="AT22" s="60"/>
      <c r="AU22" s="60"/>
      <c r="AW22">
        <f>((0.133333333333333/0.4)*100)</f>
        <v>33.33333333333325</v>
      </c>
      <c r="AX22">
        <f>((0.133333333333333/0.383333333333333)*100)</f>
        <v>34.782608695652115</v>
      </c>
      <c r="BB22">
        <f>((0.266666666666667/0.4)*100)</f>
        <v>66.666666666666742</v>
      </c>
      <c r="BC22">
        <f>((0.25/0.383333333333333)*100)</f>
        <v>65.217391304347885</v>
      </c>
      <c r="BF22">
        <f>ABS($C$22-$E$22)</f>
        <v>25.397002999999984</v>
      </c>
      <c r="BG22">
        <f>ABS($G$22-$I$22)</f>
        <v>32.274993999999992</v>
      </c>
      <c r="BI22">
        <v>10.847004000000005</v>
      </c>
      <c r="BJ22">
        <v>8.2010000000000005</v>
      </c>
      <c r="BM22">
        <f>SQRT((ABS($D$22-$H$22)^2+(ABS($E$22-$I$22)^2)))</f>
        <v>11.652014778828997</v>
      </c>
      <c r="BO22">
        <f>SQRT((ABS($B$22-$F$23)^2+(ABS($C$22-$G$23)^2)))</f>
        <v>14.898413244504244</v>
      </c>
      <c r="BP22">
        <f>SQRT((ABS($D$22-$H$22)^2+(ABS($E$22-$I$22)^2)))</f>
        <v>11.652014778828997</v>
      </c>
      <c r="BQ22" s="76" t="s">
        <v>422</v>
      </c>
      <c r="BR22" s="60">
        <f>DEGREES(ACOS((81.2585839123478^2+132.565482110548^2-61.9762790156215^2)/(2*81.2585839123478*132.565482110548)))</f>
        <v>19.28309290738655</v>
      </c>
      <c r="BS22" s="60"/>
      <c r="BY22">
        <v>8</v>
      </c>
      <c r="BZ22">
        <v>0</v>
      </c>
      <c r="CA22">
        <v>4</v>
      </c>
      <c r="CB22">
        <v>0</v>
      </c>
      <c r="CC22">
        <v>8</v>
      </c>
      <c r="CD22">
        <v>2</v>
      </c>
      <c r="CE22">
        <v>4</v>
      </c>
      <c r="CF22">
        <v>0</v>
      </c>
      <c r="CL22">
        <v>13</v>
      </c>
      <c r="CM22">
        <v>5</v>
      </c>
      <c r="CN22">
        <v>7</v>
      </c>
      <c r="CO22">
        <v>10</v>
      </c>
      <c r="CP22">
        <v>16</v>
      </c>
      <c r="CQ22">
        <v>8</v>
      </c>
      <c r="CR22">
        <v>11</v>
      </c>
      <c r="CS22">
        <v>9</v>
      </c>
      <c r="CT22">
        <v>15</v>
      </c>
      <c r="CU22">
        <v>7</v>
      </c>
      <c r="CV22">
        <v>11</v>
      </c>
      <c r="CW22">
        <v>8</v>
      </c>
      <c r="CX22">
        <v>16</v>
      </c>
      <c r="CY22">
        <v>10</v>
      </c>
      <c r="CZ22">
        <v>8</v>
      </c>
      <c r="DA22">
        <v>8</v>
      </c>
      <c r="DF22">
        <f>((0/8)*100)</f>
        <v>0</v>
      </c>
      <c r="DG22">
        <f>((4/8)*100)</f>
        <v>50</v>
      </c>
      <c r="DH22">
        <f>((0/8)*100)</f>
        <v>0</v>
      </c>
      <c r="DI22">
        <f>((2/8)*100)</f>
        <v>25</v>
      </c>
      <c r="DJ22">
        <f>((4/8)*100)</f>
        <v>50</v>
      </c>
      <c r="DK22">
        <f>((0/8)*100)</f>
        <v>0</v>
      </c>
      <c r="DP22">
        <f>((5/13)*100)</f>
        <v>38.461538461538467</v>
      </c>
      <c r="DQ22">
        <f>((7/13)*100)</f>
        <v>53.846153846153847</v>
      </c>
      <c r="DR22">
        <f>((10/13)*100)</f>
        <v>76.923076923076934</v>
      </c>
      <c r="DS22">
        <f>((8/16)*100)</f>
        <v>50</v>
      </c>
      <c r="DT22">
        <f>((11/16)*100)</f>
        <v>68.75</v>
      </c>
      <c r="DU22">
        <f>((9/16)*100)</f>
        <v>56.25</v>
      </c>
      <c r="DV22">
        <f>((7/15)*100)</f>
        <v>46.666666666666664</v>
      </c>
      <c r="DW22">
        <f>((11/15)*100)</f>
        <v>73.333333333333329</v>
      </c>
      <c r="DX22">
        <f>((8/15)*100)</f>
        <v>53.333333333333336</v>
      </c>
      <c r="DY22">
        <f>((10/16)*100)</f>
        <v>62.5</v>
      </c>
      <c r="DZ22">
        <f>((8/16)*100)</f>
        <v>50</v>
      </c>
      <c r="EA22">
        <f>((8/16)*100)</f>
        <v>50</v>
      </c>
    </row>
    <row r="23" spans="1:131">
      <c r="A23" s="60"/>
      <c r="D23">
        <v>84.623001000000002</v>
      </c>
      <c r="E23">
        <v>166.66700700000001</v>
      </c>
      <c r="F23">
        <v>172.419006</v>
      </c>
      <c r="G23">
        <v>139.15299999999999</v>
      </c>
      <c r="Q23">
        <f>(13/60)</f>
        <v>0.21666666666666667</v>
      </c>
      <c r="AE23" s="60"/>
      <c r="AF23" s="60"/>
      <c r="AG23" s="60"/>
      <c r="AH23" s="60"/>
      <c r="AI23" s="60"/>
      <c r="AT23" s="60"/>
      <c r="AU23" s="60"/>
      <c r="BR23" s="60"/>
      <c r="BS23" s="60"/>
      <c r="CP23">
        <v>13</v>
      </c>
      <c r="CQ23">
        <v>2</v>
      </c>
      <c r="CR23">
        <v>9</v>
      </c>
      <c r="CS23">
        <v>8</v>
      </c>
      <c r="DS23">
        <f>((2/13)*100)</f>
        <v>15.384615384615385</v>
      </c>
      <c r="DT23">
        <f>((9/13)*100)</f>
        <v>69.230769230769226</v>
      </c>
      <c r="DU23">
        <f>((8/13)*100)</f>
        <v>61.53846153846154</v>
      </c>
    </row>
    <row r="24" spans="1:131">
      <c r="A24" s="60"/>
      <c r="B24" s="61" t="s">
        <v>19</v>
      </c>
      <c r="C24" s="61" t="s">
        <v>19</v>
      </c>
      <c r="D24" s="61" t="s">
        <v>19</v>
      </c>
      <c r="E24" s="61" t="s">
        <v>19</v>
      </c>
      <c r="F24" s="61" t="s">
        <v>19</v>
      </c>
      <c r="G24" s="61" t="s">
        <v>19</v>
      </c>
      <c r="H24" s="61" t="s">
        <v>19</v>
      </c>
      <c r="I24" s="61" t="s">
        <v>19</v>
      </c>
      <c r="K24" s="61"/>
      <c r="L24" s="61"/>
      <c r="M24" s="61"/>
      <c r="N24" s="61"/>
      <c r="P24" s="61"/>
      <c r="Q24" s="61"/>
      <c r="R24" s="61"/>
      <c r="S24" s="61"/>
      <c r="U24" s="61"/>
      <c r="V24" s="61"/>
      <c r="W24" s="61"/>
      <c r="X24" s="61"/>
      <c r="Z24" s="61"/>
      <c r="AA24" s="61"/>
      <c r="AB24" s="61"/>
      <c r="AC24" s="61"/>
      <c r="AE24" s="60"/>
      <c r="AF24" s="60"/>
      <c r="AG24" s="60"/>
      <c r="AH24" s="60"/>
      <c r="AI24" s="60"/>
      <c r="AJ24" s="61"/>
      <c r="AK24" s="61"/>
      <c r="AL24" s="61"/>
      <c r="AM24" s="61"/>
      <c r="AO24" s="61"/>
      <c r="AP24" s="61"/>
      <c r="AQ24" s="61"/>
      <c r="AR24" s="61"/>
      <c r="AT24" s="60"/>
      <c r="AU24" s="60"/>
      <c r="AV24" s="61"/>
      <c r="AW24" s="61"/>
      <c r="AX24" s="61"/>
      <c r="AY24" s="61"/>
      <c r="BA24" s="61"/>
      <c r="BB24" s="61"/>
      <c r="BC24" s="61"/>
      <c r="BD24" s="61"/>
      <c r="BF24" s="61"/>
      <c r="BG24" s="61"/>
      <c r="BI24" s="61"/>
      <c r="BJ24" s="61"/>
      <c r="BL24" s="61"/>
      <c r="BM24" s="61"/>
      <c r="BO24" s="61"/>
      <c r="BP24" s="61"/>
      <c r="BR24" s="60"/>
      <c r="BS24" s="60"/>
      <c r="BU24" s="61"/>
      <c r="BV24" s="61"/>
      <c r="BW24" s="61"/>
      <c r="BX24" s="61"/>
      <c r="BY24" s="61"/>
      <c r="BZ24" s="61"/>
      <c r="CA24" s="61"/>
      <c r="CB24" s="61"/>
      <c r="CC24" s="61"/>
      <c r="CD24" s="61"/>
      <c r="CE24" s="61"/>
      <c r="CF24" s="61"/>
      <c r="CG24" s="61"/>
      <c r="CH24" s="61"/>
      <c r="CI24" s="61"/>
      <c r="CJ24" s="61"/>
      <c r="CL24" s="61"/>
      <c r="CM24" s="61"/>
      <c r="CN24" s="61"/>
      <c r="CO24" s="61"/>
      <c r="CP24" s="61"/>
      <c r="CQ24" s="61"/>
      <c r="CR24" s="61"/>
      <c r="CS24" s="61"/>
      <c r="CT24" s="61"/>
      <c r="CU24" s="61"/>
      <c r="CV24" s="61"/>
      <c r="CW24" s="61"/>
      <c r="CX24" s="61"/>
      <c r="CY24" s="61"/>
      <c r="CZ24" s="61"/>
      <c r="DA24" s="61"/>
      <c r="DC24" s="61"/>
      <c r="DD24" s="61"/>
      <c r="DE24" s="61"/>
      <c r="DF24" s="61"/>
      <c r="DG24" s="61"/>
      <c r="DH24" s="61"/>
      <c r="DI24" s="61"/>
      <c r="DJ24" s="61"/>
      <c r="DK24" s="61"/>
      <c r="DL24" s="61"/>
      <c r="DM24" s="61"/>
      <c r="DN24" s="61"/>
      <c r="DP24" s="61"/>
      <c r="DQ24" s="61"/>
      <c r="DR24" s="61"/>
      <c r="DS24" s="61"/>
      <c r="DT24" s="61"/>
      <c r="DU24" s="61"/>
      <c r="DV24" s="61"/>
      <c r="DW24" s="61"/>
      <c r="DX24" s="61"/>
      <c r="DY24" s="61"/>
      <c r="DZ24" s="61"/>
      <c r="EA24" s="61"/>
    </row>
    <row r="25" spans="1:131">
      <c r="A25" s="60"/>
      <c r="B25">
        <v>162.899002</v>
      </c>
      <c r="C25">
        <v>141.270004</v>
      </c>
      <c r="D25">
        <v>249.108002</v>
      </c>
      <c r="E25">
        <v>122.75099899999999</v>
      </c>
      <c r="F25">
        <v>185.641006</v>
      </c>
      <c r="G25">
        <v>159.25900300000001</v>
      </c>
      <c r="H25">
        <v>74.573997000000006</v>
      </c>
      <c r="I25">
        <v>121.693001</v>
      </c>
      <c r="K25">
        <f>(7/60)</f>
        <v>0.11666666666666667</v>
      </c>
      <c r="L25">
        <f>(8/60)</f>
        <v>0.13333333333333333</v>
      </c>
      <c r="M25">
        <f>(8/60)</f>
        <v>0.13333333333333333</v>
      </c>
      <c r="N25">
        <f>(10/60)</f>
        <v>0.16666666666666666</v>
      </c>
      <c r="P25">
        <f>(9/60)</f>
        <v>0.15</v>
      </c>
      <c r="Q25">
        <f>(8/60)</f>
        <v>0.13333333333333333</v>
      </c>
      <c r="R25">
        <f>(9/60)</f>
        <v>0.15</v>
      </c>
      <c r="S25">
        <f>(7/60)</f>
        <v>0.11666666666666667</v>
      </c>
      <c r="U25">
        <f>0.116666666666667+0.15</f>
        <v>0.266666666666667</v>
      </c>
      <c r="V25">
        <f>0.133333333333333+0.133333333333333</f>
        <v>0.266666666666666</v>
      </c>
      <c r="W25">
        <f>0.133333333333333+0.15</f>
        <v>0.28333333333333299</v>
      </c>
      <c r="X25">
        <f>0.166666666666667+0.116666666666667</f>
        <v>0.28333333333333399</v>
      </c>
      <c r="Z25">
        <f>SQRT((ABS($B$26-$B$25)^2+(ABS($C$26-$C$25)^2)))</f>
        <v>178.27546674844604</v>
      </c>
      <c r="AA25">
        <f>SQRT((ABS($D$26-$D$25)^2+(ABS($E$26-$E$25)^2)))</f>
        <v>142.96653814609218</v>
      </c>
      <c r="AB25">
        <f>SQRT((ABS($F$26-$F$25)^2+(ABS($G$26-$G$25)^2)))</f>
        <v>156.09665624053596</v>
      </c>
      <c r="AC25">
        <f>SQRT((ABS($H$26-$H$25)^2+(ABS($I$26-$I$25)^2)))</f>
        <v>193.16848656109516</v>
      </c>
      <c r="AE25" s="60"/>
      <c r="AF25" s="60"/>
      <c r="AG25" s="60"/>
      <c r="AH25" s="60"/>
      <c r="AI25" s="60"/>
      <c r="AJ25">
        <f>1/0.266666666666667</f>
        <v>3.7499999999999956</v>
      </c>
      <c r="AK25">
        <f>1/0.266666666666666</f>
        <v>3.7500000000000093</v>
      </c>
      <c r="AL25">
        <f>1/0.283333333333333</f>
        <v>3.5294117647058867</v>
      </c>
      <c r="AM25">
        <f>1/0.283333333333334</f>
        <v>3.5294117647058743</v>
      </c>
      <c r="AO25">
        <f>$Z25/$U25</f>
        <v>668.53300030667185</v>
      </c>
      <c r="AP25">
        <f>$AA25/$V25</f>
        <v>536.124518047847</v>
      </c>
      <c r="AQ25">
        <f>$AB25/$W25</f>
        <v>550.92937496659817</v>
      </c>
      <c r="AR25">
        <f>$AC25/$X25</f>
        <v>681.77112903915781</v>
      </c>
      <c r="AT25" s="60"/>
      <c r="AU25" s="60"/>
      <c r="AV25">
        <f>((0.116666666666667/0.266666666666667)*100)</f>
        <v>43.750000000000071</v>
      </c>
      <c r="AW25">
        <f>((0.133333333333333/0.266666666666666)*100)</f>
        <v>50</v>
      </c>
      <c r="AX25">
        <f>((0.133333333333333/0.283333333333333)*100)</f>
        <v>47.058823529411704</v>
      </c>
      <c r="AY25">
        <f>((0.166666666666667/0.283333333333334)*100)</f>
        <v>58.823529411764689</v>
      </c>
      <c r="BA25">
        <f>((0.15/0.266666666666667)*100)</f>
        <v>56.249999999999936</v>
      </c>
      <c r="BB25">
        <f>((0.133333333333333/0.266666666666666)*100)</f>
        <v>50</v>
      </c>
      <c r="BC25">
        <f>((0.15/0.283333333333333)*100)</f>
        <v>52.941176470588289</v>
      </c>
      <c r="BD25">
        <f>((0.116666666666667/0.283333333333334)*100)</f>
        <v>41.176470588235311</v>
      </c>
      <c r="BF25">
        <f>ABS($C$25-$E$25)</f>
        <v>18.519005000000007</v>
      </c>
      <c r="BG25">
        <f>ABS($G$25-$I$25)</f>
        <v>37.566002000000012</v>
      </c>
      <c r="BL25">
        <f>SQRT((ABS($B$25-$F$25)^2+(ABS($C$25-$G$25)^2)))</f>
        <v>28.996600334487795</v>
      </c>
      <c r="BM25">
        <f>SQRT((ABS($D$25-$H$26)^2+(ABS($E$25-$I$26)^2)))</f>
        <v>19.405315891065772</v>
      </c>
      <c r="BO25">
        <f>SQRT((ABS($B$25-$F$25)^2+(ABS($C$25-$G$25)^2)))</f>
        <v>28.996600334487795</v>
      </c>
      <c r="BP25">
        <f>SQRT((ABS($D$25-$H$26)^2+(ABS($E$25-$I$26)^2)))</f>
        <v>19.405315891065772</v>
      </c>
      <c r="BR25" s="60">
        <f>DEGREES(ACOS((87.5346115943067^2+156.096656240536^2-82.0936440022015^2)/(2*87.5346115943067*156.096656240536)))</f>
        <v>22.271054448923827</v>
      </c>
      <c r="BS25" s="60">
        <f>DEGREES(ACOS((117.247963711401^2+193.168486561095^2-87.5346115943067^2)/(2*117.247963711401*193.168486561095)))</f>
        <v>16.64647326064361</v>
      </c>
      <c r="BU25">
        <v>7</v>
      </c>
      <c r="BV25">
        <v>0</v>
      </c>
      <c r="BW25">
        <v>2</v>
      </c>
      <c r="BX25">
        <v>6</v>
      </c>
      <c r="BY25">
        <v>8</v>
      </c>
      <c r="BZ25">
        <v>0</v>
      </c>
      <c r="CA25">
        <v>5</v>
      </c>
      <c r="CB25">
        <v>3</v>
      </c>
      <c r="CC25">
        <v>8</v>
      </c>
      <c r="CD25">
        <v>0</v>
      </c>
      <c r="CE25">
        <v>5</v>
      </c>
      <c r="CF25">
        <v>0</v>
      </c>
      <c r="CG25">
        <v>10</v>
      </c>
      <c r="CH25">
        <v>6</v>
      </c>
      <c r="CI25">
        <v>3</v>
      </c>
      <c r="CJ25">
        <v>1</v>
      </c>
      <c r="CL25">
        <v>9</v>
      </c>
      <c r="CM25">
        <v>0</v>
      </c>
      <c r="CN25">
        <v>0</v>
      </c>
      <c r="CO25">
        <v>6</v>
      </c>
      <c r="CP25">
        <v>8</v>
      </c>
      <c r="CQ25">
        <v>1</v>
      </c>
      <c r="CR25">
        <v>6</v>
      </c>
      <c r="CS25">
        <v>1</v>
      </c>
      <c r="CT25">
        <v>9</v>
      </c>
      <c r="CU25">
        <v>4</v>
      </c>
      <c r="CV25">
        <v>6</v>
      </c>
      <c r="CW25">
        <v>0</v>
      </c>
      <c r="CX25">
        <v>7</v>
      </c>
      <c r="CY25">
        <v>6</v>
      </c>
      <c r="CZ25">
        <v>1</v>
      </c>
      <c r="DA25">
        <v>0</v>
      </c>
      <c r="DC25">
        <f>((0/7)*100)</f>
        <v>0</v>
      </c>
      <c r="DD25">
        <f>((2/7)*100)</f>
        <v>28.571428571428569</v>
      </c>
      <c r="DE25">
        <f>((6/7)*100)</f>
        <v>85.714285714285708</v>
      </c>
      <c r="DF25">
        <f>((0/8)*100)</f>
        <v>0</v>
      </c>
      <c r="DG25">
        <f>((5/8)*100)</f>
        <v>62.5</v>
      </c>
      <c r="DH25">
        <f>((3/8)*100)</f>
        <v>37.5</v>
      </c>
      <c r="DI25">
        <f>((0/8)*100)</f>
        <v>0</v>
      </c>
      <c r="DJ25">
        <f>((5/8)*100)</f>
        <v>62.5</v>
      </c>
      <c r="DK25">
        <f>((0/8)*100)</f>
        <v>0</v>
      </c>
      <c r="DL25">
        <f>((6/10)*100)</f>
        <v>60</v>
      </c>
      <c r="DM25">
        <f>((3/10)*100)</f>
        <v>30</v>
      </c>
      <c r="DN25">
        <f>((1/10)*100)</f>
        <v>10</v>
      </c>
      <c r="DP25">
        <f>((0/9)*100)</f>
        <v>0</v>
      </c>
      <c r="DQ25">
        <f>((0/9)*100)</f>
        <v>0</v>
      </c>
      <c r="DR25">
        <f>((6/9)*100)</f>
        <v>66.666666666666657</v>
      </c>
      <c r="DS25">
        <f>((1/8)*100)</f>
        <v>12.5</v>
      </c>
      <c r="DT25">
        <f>((6/8)*100)</f>
        <v>75</v>
      </c>
      <c r="DU25">
        <f>((1/8)*100)</f>
        <v>12.5</v>
      </c>
      <c r="DV25">
        <f>((4/9)*100)</f>
        <v>44.444444444444443</v>
      </c>
      <c r="DW25">
        <f>((6/9)*100)</f>
        <v>66.666666666666657</v>
      </c>
      <c r="DX25">
        <f>((0/9)*100)</f>
        <v>0</v>
      </c>
      <c r="DY25">
        <f>((6/7)*100)</f>
        <v>85.714285714285708</v>
      </c>
      <c r="DZ25">
        <f>((1/7)*100)</f>
        <v>14.285714285714285</v>
      </c>
      <c r="EA25">
        <f>((0/7)*100)</f>
        <v>0</v>
      </c>
    </row>
    <row r="26" spans="1:131">
      <c r="A26" s="60"/>
      <c r="B26">
        <v>341.135986</v>
      </c>
      <c r="C26">
        <v>144.97399899999999</v>
      </c>
      <c r="D26">
        <v>391.908997</v>
      </c>
      <c r="E26">
        <v>115.873001</v>
      </c>
      <c r="F26">
        <v>341.665009</v>
      </c>
      <c r="G26">
        <v>164.020996</v>
      </c>
      <c r="H26">
        <v>267.61999500000002</v>
      </c>
      <c r="I26">
        <v>128.570999</v>
      </c>
      <c r="P26">
        <f>(13/60)</f>
        <v>0.21666666666666667</v>
      </c>
      <c r="Q26">
        <f>(12/60)</f>
        <v>0.2</v>
      </c>
      <c r="S26">
        <f>(12/60)</f>
        <v>0.2</v>
      </c>
      <c r="AE26" s="60"/>
      <c r="AF26" s="60"/>
      <c r="AG26" s="60"/>
      <c r="AH26" s="60"/>
      <c r="AI26" s="60"/>
      <c r="AT26" s="60"/>
      <c r="AU26" s="60"/>
      <c r="BF26">
        <f>ABS($C$26-$E$26)</f>
        <v>29.10099799999999</v>
      </c>
      <c r="BG26">
        <f>ABS($G$26-$I$26)</f>
        <v>35.449996999999996</v>
      </c>
      <c r="BI26">
        <v>5.2909964999999914</v>
      </c>
      <c r="BJ26">
        <v>5.8199954999999974</v>
      </c>
      <c r="BO26">
        <f>SQRT((ABS($B$26-$F$26)^2+(ABS($C$26-$G$26)^2)))</f>
        <v>19.054342288636946</v>
      </c>
      <c r="BR26" s="60"/>
      <c r="BS26" s="60"/>
      <c r="CL26">
        <v>13</v>
      </c>
      <c r="CM26">
        <v>5</v>
      </c>
      <c r="CN26">
        <v>5</v>
      </c>
      <c r="CO26">
        <v>9</v>
      </c>
      <c r="CP26">
        <v>12</v>
      </c>
      <c r="CQ26">
        <v>4</v>
      </c>
      <c r="CR26">
        <v>9</v>
      </c>
      <c r="CS26">
        <v>7</v>
      </c>
      <c r="CX26">
        <v>12</v>
      </c>
      <c r="CY26">
        <v>9</v>
      </c>
      <c r="CZ26">
        <v>7</v>
      </c>
      <c r="DA26">
        <v>4</v>
      </c>
      <c r="DP26">
        <f>((5/13)*100)</f>
        <v>38.461538461538467</v>
      </c>
      <c r="DQ26">
        <f>((5/13)*100)</f>
        <v>38.461538461538467</v>
      </c>
      <c r="DR26">
        <f>((9/13)*100)</f>
        <v>69.230769230769226</v>
      </c>
      <c r="DS26">
        <f>((4/12)*100)</f>
        <v>33.333333333333329</v>
      </c>
      <c r="DT26">
        <f>((9/12)*100)</f>
        <v>75</v>
      </c>
      <c r="DU26">
        <f>((7/12)*100)</f>
        <v>58.333333333333336</v>
      </c>
      <c r="DY26">
        <f>((9/12)*100)</f>
        <v>75</v>
      </c>
      <c r="DZ26">
        <f>((7/12)*100)</f>
        <v>58.333333333333336</v>
      </c>
      <c r="EA26">
        <f>((4/12)*100)</f>
        <v>33.333333333333329</v>
      </c>
    </row>
    <row r="27" spans="1:131">
      <c r="A27" s="60"/>
      <c r="B27" s="61" t="s">
        <v>19</v>
      </c>
      <c r="C27" s="61" t="s">
        <v>19</v>
      </c>
      <c r="D27" s="61" t="s">
        <v>19</v>
      </c>
      <c r="E27" s="61" t="s">
        <v>19</v>
      </c>
      <c r="F27" s="61" t="s">
        <v>19</v>
      </c>
      <c r="G27" s="61" t="s">
        <v>19</v>
      </c>
      <c r="H27" s="61" t="s">
        <v>19</v>
      </c>
      <c r="I27" s="61" t="s">
        <v>19</v>
      </c>
      <c r="K27" s="61"/>
      <c r="L27" s="61"/>
      <c r="M27" s="61"/>
      <c r="N27" s="61"/>
      <c r="P27" s="61"/>
      <c r="Q27" s="61"/>
      <c r="R27" s="61"/>
      <c r="S27" s="61"/>
      <c r="U27" s="61"/>
      <c r="V27" s="61"/>
      <c r="W27" s="61"/>
      <c r="X27" s="61"/>
      <c r="Z27" s="61"/>
      <c r="AA27" s="61"/>
      <c r="AB27" s="61"/>
      <c r="AC27" s="61"/>
      <c r="AE27" s="60"/>
      <c r="AF27" s="60"/>
      <c r="AG27" s="60"/>
      <c r="AH27" s="60"/>
      <c r="AI27" s="60"/>
      <c r="AJ27" s="61"/>
      <c r="AK27" s="61"/>
      <c r="AL27" s="61"/>
      <c r="AM27" s="61"/>
      <c r="AO27" s="61"/>
      <c r="AP27" s="61"/>
      <c r="AQ27" s="61"/>
      <c r="AR27" s="61"/>
      <c r="AT27" s="60"/>
      <c r="AU27" s="60"/>
      <c r="AV27" s="61"/>
      <c r="AW27" s="61"/>
      <c r="AX27" s="61"/>
      <c r="AY27" s="61"/>
      <c r="BA27" s="61"/>
      <c r="BB27" s="61"/>
      <c r="BC27" s="61"/>
      <c r="BD27" s="61"/>
      <c r="BF27" s="61"/>
      <c r="BG27" s="61"/>
      <c r="BI27" s="61"/>
      <c r="BJ27" s="61"/>
      <c r="BL27" s="61"/>
      <c r="BM27" s="61"/>
      <c r="BO27" s="61"/>
      <c r="BP27" s="61"/>
      <c r="BR27" s="60"/>
      <c r="BS27" s="60"/>
      <c r="BU27" s="61"/>
      <c r="BV27" s="61"/>
      <c r="BW27" s="61"/>
      <c r="BX27" s="61"/>
      <c r="BY27" s="61"/>
      <c r="BZ27" s="61"/>
      <c r="CA27" s="61"/>
      <c r="CB27" s="61"/>
      <c r="CC27" s="61"/>
      <c r="CD27" s="61"/>
      <c r="CE27" s="61"/>
      <c r="CF27" s="61"/>
      <c r="CG27" s="61"/>
      <c r="CH27" s="61"/>
      <c r="CI27" s="61"/>
      <c r="CJ27" s="61"/>
      <c r="CL27" s="61"/>
      <c r="CM27" s="61"/>
      <c r="CN27" s="61"/>
      <c r="CO27" s="61"/>
      <c r="CP27" s="61"/>
      <c r="CQ27" s="61"/>
      <c r="CR27" s="61"/>
      <c r="CS27" s="61"/>
      <c r="CT27" s="61"/>
      <c r="CU27" s="61"/>
      <c r="CV27" s="61"/>
      <c r="CW27" s="61"/>
      <c r="CX27" s="61"/>
      <c r="CY27" s="61"/>
      <c r="CZ27" s="61"/>
      <c r="DA27" s="61"/>
      <c r="DC27" s="61"/>
      <c r="DD27" s="61"/>
      <c r="DE27" s="61"/>
      <c r="DF27" s="61"/>
      <c r="DG27" s="61"/>
      <c r="DH27" s="61"/>
      <c r="DI27" s="61"/>
      <c r="DJ27" s="61"/>
      <c r="DK27" s="61"/>
      <c r="DL27" s="61"/>
      <c r="DM27" s="61"/>
      <c r="DN27" s="61"/>
      <c r="DP27" s="61"/>
      <c r="DQ27" s="61"/>
      <c r="DR27" s="61"/>
      <c r="DS27" s="61"/>
      <c r="DT27" s="61"/>
      <c r="DU27" s="61"/>
      <c r="DV27" s="61"/>
      <c r="DW27" s="61"/>
      <c r="DX27" s="61"/>
      <c r="DY27" s="61"/>
      <c r="DZ27" s="61"/>
      <c r="EA27" s="61"/>
    </row>
    <row r="28" spans="1:131">
      <c r="A28" s="60"/>
      <c r="B28">
        <v>580.72399900000005</v>
      </c>
      <c r="C28">
        <v>122.22199999999999</v>
      </c>
      <c r="D28">
        <v>493.98599200000001</v>
      </c>
      <c r="E28">
        <v>146.56100499999999</v>
      </c>
      <c r="F28">
        <v>576.49298099999999</v>
      </c>
      <c r="G28">
        <v>113.227997</v>
      </c>
      <c r="H28">
        <v>655.82702600000005</v>
      </c>
      <c r="I28">
        <v>157.14300499999999</v>
      </c>
      <c r="K28">
        <f>(8/60)</f>
        <v>0.13333333333333333</v>
      </c>
      <c r="L28">
        <f>(8/60)</f>
        <v>0.13333333333333333</v>
      </c>
      <c r="M28">
        <f>(8/60)</f>
        <v>0.13333333333333333</v>
      </c>
      <c r="N28">
        <f>(9/60)</f>
        <v>0.15</v>
      </c>
      <c r="P28">
        <f>(13/60)</f>
        <v>0.21666666666666667</v>
      </c>
      <c r="Q28">
        <f>(12/60)</f>
        <v>0.2</v>
      </c>
      <c r="R28">
        <f>(13/60)</f>
        <v>0.21666666666666667</v>
      </c>
      <c r="S28">
        <f>(12/60)</f>
        <v>0.2</v>
      </c>
      <c r="U28">
        <f>0.133333333333333+0.216666666666667</f>
        <v>0.35</v>
      </c>
      <c r="V28">
        <f>0.133333333333333+0.2</f>
        <v>0.33333333333333304</v>
      </c>
      <c r="W28">
        <f>0.133333333333333+0.216666666666667</f>
        <v>0.35</v>
      </c>
      <c r="X28">
        <f>0.15+0.2</f>
        <v>0.35</v>
      </c>
      <c r="Z28">
        <f>SQRT((ABS($B$29-$B$28)^2+(ABS($C$29-$C$28)^2)))</f>
        <v>166.60185284854481</v>
      </c>
      <c r="AA28">
        <f>SQRT((ABS($D$29-$D$28)^2+(ABS($E$29-$E$28)^2)))</f>
        <v>165.59811659555203</v>
      </c>
      <c r="AB28">
        <f>SQRT((ABS($F$29-$F$28)^2+(ABS($G$29-$G$28)^2)))</f>
        <v>168.19132196475576</v>
      </c>
      <c r="AC28">
        <f>SQRT((ABS($H$29-$H$28)^2+(ABS($I$29-$I$28)^2)))</f>
        <v>158.31245643609179</v>
      </c>
      <c r="AE28" s="60"/>
      <c r="AF28" s="60"/>
      <c r="AG28" s="60"/>
      <c r="AH28" s="60"/>
      <c r="AI28" s="60"/>
      <c r="AJ28">
        <f>1/0.35</f>
        <v>2.8571428571428572</v>
      </c>
      <c r="AK28">
        <f>1/0.333333333333333</f>
        <v>3.0000000000000031</v>
      </c>
      <c r="AL28">
        <f>1/0.35</f>
        <v>2.8571428571428572</v>
      </c>
      <c r="AM28">
        <f>1/0.35</f>
        <v>2.8571428571428572</v>
      </c>
      <c r="AO28">
        <f>$Z28/$U28</f>
        <v>476.00529385298518</v>
      </c>
      <c r="AP28">
        <f>$AA28/$V28</f>
        <v>496.79434978665654</v>
      </c>
      <c r="AQ28">
        <f>$AB28/$W28</f>
        <v>480.5466341850165</v>
      </c>
      <c r="AR28">
        <f>$AC28/$X28</f>
        <v>452.32130410311942</v>
      </c>
      <c r="AT28" s="60"/>
      <c r="AU28" s="60"/>
      <c r="AV28">
        <f>((0.133333333333333/0.35)*100)</f>
        <v>38.095238095238003</v>
      </c>
      <c r="AW28">
        <f>((0.133333333333333/0.333333333333333)*100)</f>
        <v>39.999999999999943</v>
      </c>
      <c r="AX28">
        <f>((0.133333333333333/0.35)*100)</f>
        <v>38.095238095238003</v>
      </c>
      <c r="AY28">
        <f>((0.15/0.35)*100)</f>
        <v>42.857142857142861</v>
      </c>
      <c r="BA28">
        <f>((0.216666666666667/0.35)*100)</f>
        <v>61.904761904762005</v>
      </c>
      <c r="BB28">
        <f>((0.2/0.333333333333333)*100)</f>
        <v>60.000000000000064</v>
      </c>
      <c r="BC28">
        <f>((0.216666666666667/0.35)*100)</f>
        <v>61.904761904762005</v>
      </c>
      <c r="BD28">
        <f>((0.2/0.35)*100)</f>
        <v>57.142857142857153</v>
      </c>
      <c r="BF28">
        <f>ABS($C$28-$E$28)</f>
        <v>24.339005</v>
      </c>
      <c r="BG28">
        <f>ABS($G$28-$I$28)</f>
        <v>43.915007999999986</v>
      </c>
      <c r="BL28">
        <f>SQRT((ABS($B$28-$F$28)^2+(ABS($C$28-$G$28)^2)))</f>
        <v>9.9394971341780369</v>
      </c>
      <c r="BM28">
        <f>SQRT((ABS($D$28-$H$29)^2+(ABS($E$28-$I$29)^2)))</f>
        <v>4.8763741644824767</v>
      </c>
      <c r="BO28">
        <f>SQRT((ABS($B$28-$F$28)^2+(ABS($C$28-$G$28)^2)))</f>
        <v>9.9394971341780369</v>
      </c>
      <c r="BP28">
        <f>SQRT((ABS($D$28-$H$29)^2+(ABS($E$28-$I$29)^2)))</f>
        <v>4.8763741644824767</v>
      </c>
      <c r="BR28" s="60">
        <f>DEGREES(ACOS((77.0221081264335^2+168.720316243925^2-102.080910297097^2)/(2*77.0221081264335*168.720316243925)))</f>
        <v>22.692490829632511</v>
      </c>
      <c r="BS28" s="60">
        <f>DEGREES(ACOS((90.6775530310677^2+158.312456436092^2-86.8503785989794^2)/(2*90.6775530310677*158.312456436092)))</f>
        <v>26.284472830871419</v>
      </c>
      <c r="BU28">
        <v>8</v>
      </c>
      <c r="BV28">
        <v>0</v>
      </c>
      <c r="BW28">
        <v>0</v>
      </c>
      <c r="BX28">
        <v>6</v>
      </c>
      <c r="BY28">
        <v>8</v>
      </c>
      <c r="BZ28">
        <v>0</v>
      </c>
      <c r="CA28">
        <v>6</v>
      </c>
      <c r="CB28">
        <v>0</v>
      </c>
      <c r="CC28">
        <v>8</v>
      </c>
      <c r="CD28">
        <v>1</v>
      </c>
      <c r="CE28">
        <v>6</v>
      </c>
      <c r="CF28">
        <v>0</v>
      </c>
      <c r="CG28">
        <v>9</v>
      </c>
      <c r="CH28">
        <v>6</v>
      </c>
      <c r="CI28">
        <v>0</v>
      </c>
      <c r="CJ28">
        <v>0</v>
      </c>
      <c r="CL28">
        <v>13</v>
      </c>
      <c r="CM28">
        <v>1</v>
      </c>
      <c r="CN28">
        <v>0</v>
      </c>
      <c r="CO28">
        <v>10</v>
      </c>
      <c r="CP28">
        <v>12</v>
      </c>
      <c r="CQ28">
        <v>4</v>
      </c>
      <c r="CR28">
        <v>11</v>
      </c>
      <c r="CS28">
        <v>3</v>
      </c>
      <c r="CT28">
        <v>13</v>
      </c>
      <c r="CU28">
        <v>5</v>
      </c>
      <c r="CV28">
        <v>11</v>
      </c>
      <c r="CW28">
        <v>4</v>
      </c>
      <c r="CX28">
        <v>12</v>
      </c>
      <c r="CY28">
        <v>10</v>
      </c>
      <c r="CZ28">
        <v>3</v>
      </c>
      <c r="DA28">
        <v>2</v>
      </c>
      <c r="DC28">
        <f>((0/8)*100)</f>
        <v>0</v>
      </c>
      <c r="DD28">
        <f>((0/8)*100)</f>
        <v>0</v>
      </c>
      <c r="DE28">
        <f>((6/8)*100)</f>
        <v>75</v>
      </c>
      <c r="DF28">
        <f>((0/8)*100)</f>
        <v>0</v>
      </c>
      <c r="DG28">
        <f>((6/8)*100)</f>
        <v>75</v>
      </c>
      <c r="DH28">
        <f>((0/8)*100)</f>
        <v>0</v>
      </c>
      <c r="DI28">
        <f>((1/8)*100)</f>
        <v>12.5</v>
      </c>
      <c r="DJ28">
        <f>((6/8)*100)</f>
        <v>75</v>
      </c>
      <c r="DK28">
        <f>((0/8)*100)</f>
        <v>0</v>
      </c>
      <c r="DL28">
        <f>((6/9)*100)</f>
        <v>66.666666666666657</v>
      </c>
      <c r="DM28">
        <f>((0/9)*100)</f>
        <v>0</v>
      </c>
      <c r="DN28">
        <f>((0/9)*100)</f>
        <v>0</v>
      </c>
      <c r="DP28">
        <f>((1/13)*100)</f>
        <v>7.6923076923076925</v>
      </c>
      <c r="DQ28">
        <f>((0/13)*100)</f>
        <v>0</v>
      </c>
      <c r="DR28">
        <f>((10/13)*100)</f>
        <v>76.923076923076934</v>
      </c>
      <c r="DS28">
        <f>((4/12)*100)</f>
        <v>33.333333333333329</v>
      </c>
      <c r="DT28">
        <f>((11/12)*100)</f>
        <v>91.666666666666657</v>
      </c>
      <c r="DU28">
        <f>((3/12)*100)</f>
        <v>25</v>
      </c>
      <c r="DV28">
        <f>((5/13)*100)</f>
        <v>38.461538461538467</v>
      </c>
      <c r="DW28">
        <f>((11/13)*100)</f>
        <v>84.615384615384613</v>
      </c>
      <c r="DX28">
        <f>((4/13)*100)</f>
        <v>30.76923076923077</v>
      </c>
      <c r="DY28">
        <f>((10/12)*100)</f>
        <v>83.333333333333343</v>
      </c>
      <c r="DZ28">
        <f>((3/12)*100)</f>
        <v>25</v>
      </c>
      <c r="EA28">
        <f>((2/12)*100)</f>
        <v>16.666666666666664</v>
      </c>
    </row>
    <row r="29" spans="1:131">
      <c r="A29" s="60"/>
      <c r="B29">
        <v>414.12298600000003</v>
      </c>
      <c r="C29">
        <v>121.693001</v>
      </c>
      <c r="D29">
        <v>328.44198599999999</v>
      </c>
      <c r="E29">
        <v>150.794006</v>
      </c>
      <c r="F29">
        <v>408.30499300000002</v>
      </c>
      <c r="G29">
        <v>112.168999</v>
      </c>
      <c r="H29">
        <v>497.68798800000002</v>
      </c>
      <c r="I29">
        <v>149.73500100000001</v>
      </c>
      <c r="K29">
        <f>(8/60)</f>
        <v>0.13333333333333333</v>
      </c>
      <c r="N29">
        <f>(8/60)</f>
        <v>0.13333333333333333</v>
      </c>
      <c r="P29">
        <f>(12/60)</f>
        <v>0.2</v>
      </c>
      <c r="Q29">
        <f>(11/60)</f>
        <v>0.18333333333333332</v>
      </c>
      <c r="R29">
        <f>(12/60)</f>
        <v>0.2</v>
      </c>
      <c r="S29">
        <f>(11/60)</f>
        <v>0.18333333333333332</v>
      </c>
      <c r="U29">
        <f>0.133333333333333+0.2</f>
        <v>0.33333333333333304</v>
      </c>
      <c r="X29">
        <f>0.133333333333333+0.183333333333333</f>
        <v>0.31666666666666599</v>
      </c>
      <c r="Z29">
        <f>SQRT((ABS($B$30-$B$29)^2+(ABS($C$30-$C$29)^2)))</f>
        <v>169.34602594677023</v>
      </c>
      <c r="AC29">
        <f>SQRT((ABS($H$30-$H$29)^2+(ABS($I$30-$I$29)^2)))</f>
        <v>168.21795371344331</v>
      </c>
      <c r="AE29" s="60"/>
      <c r="AF29" s="60"/>
      <c r="AG29" s="60"/>
      <c r="AH29" s="60"/>
      <c r="AI29" s="60"/>
      <c r="AJ29">
        <f>1/0.333333333333333</f>
        <v>3.0000000000000031</v>
      </c>
      <c r="AM29">
        <f>1/0.316666666666666</f>
        <v>3.157894736842112</v>
      </c>
      <c r="AO29">
        <f>$Z29/$U29</f>
        <v>508.03807784031113</v>
      </c>
      <c r="AR29">
        <f>$AC29/$X29</f>
        <v>531.21459067403259</v>
      </c>
      <c r="AT29" s="60"/>
      <c r="AU29" s="60"/>
      <c r="AV29">
        <f>((0.133333333333333/0.333333333333333)*100)</f>
        <v>39.999999999999943</v>
      </c>
      <c r="AY29">
        <f>((0.133333333333333/0.316666666666666)*100)</f>
        <v>42.105263157894726</v>
      </c>
      <c r="BA29">
        <f>((0.2/0.333333333333333)*100)</f>
        <v>60.000000000000064</v>
      </c>
      <c r="BD29">
        <f>((0.183333333333333/0.316666666666666)*100)</f>
        <v>57.894736842105274</v>
      </c>
      <c r="BF29">
        <f>ABS($C$29-$E$29)</f>
        <v>29.101005000000001</v>
      </c>
      <c r="BG29">
        <f>ABS($G$29-$I$29)</f>
        <v>37.566002000000012</v>
      </c>
      <c r="BL29">
        <f>SQRT((ABS($B$29-$F$29)^2+(ABS($C$29-$G$29)^2)))</f>
        <v>11.160450557394757</v>
      </c>
      <c r="BO29">
        <f>SQRT((ABS($B$29-$F$29)^2+(ABS($C$29-$G$29)^2)))</f>
        <v>11.160450557394757</v>
      </c>
      <c r="BP29">
        <f>SQRT((ABS($D$29-$H$30)^2+(ABS($E$29-$I$30)^2)))</f>
        <v>2.365764392368773</v>
      </c>
      <c r="BR29" s="60"/>
      <c r="BS29" s="60">
        <f>DEGREES(ACOS((96.9563009888168^2+168.217953713443^2-88.7133384003785^2)/(2*96.9563009888168*168.217953713443)))</f>
        <v>23.877589536554623</v>
      </c>
      <c r="BU29">
        <v>8</v>
      </c>
      <c r="BV29">
        <v>0</v>
      </c>
      <c r="BW29">
        <v>1</v>
      </c>
      <c r="BX29">
        <v>6</v>
      </c>
      <c r="CG29">
        <v>8</v>
      </c>
      <c r="CH29">
        <v>6</v>
      </c>
      <c r="CI29">
        <v>0</v>
      </c>
      <c r="CJ29">
        <v>0</v>
      </c>
      <c r="CL29">
        <v>12</v>
      </c>
      <c r="CM29">
        <v>4</v>
      </c>
      <c r="CN29">
        <v>5</v>
      </c>
      <c r="CO29">
        <v>9</v>
      </c>
      <c r="CP29">
        <v>11</v>
      </c>
      <c r="CQ29">
        <v>3</v>
      </c>
      <c r="CR29">
        <v>9</v>
      </c>
      <c r="CS29">
        <v>3</v>
      </c>
      <c r="CT29">
        <v>12</v>
      </c>
      <c r="CU29">
        <v>5</v>
      </c>
      <c r="CV29">
        <v>9</v>
      </c>
      <c r="CW29">
        <v>4</v>
      </c>
      <c r="CX29">
        <v>11</v>
      </c>
      <c r="CY29">
        <v>9</v>
      </c>
      <c r="CZ29">
        <v>3</v>
      </c>
      <c r="DA29">
        <v>3</v>
      </c>
      <c r="DC29">
        <f>((0/8)*100)</f>
        <v>0</v>
      </c>
      <c r="DD29">
        <f>((1/8)*100)</f>
        <v>12.5</v>
      </c>
      <c r="DE29">
        <f>((6/8)*100)</f>
        <v>75</v>
      </c>
      <c r="DL29">
        <f>((6/8)*100)</f>
        <v>75</v>
      </c>
      <c r="DM29">
        <f>((0/8)*100)</f>
        <v>0</v>
      </c>
      <c r="DN29">
        <f>((0/8)*100)</f>
        <v>0</v>
      </c>
      <c r="DP29">
        <f>((4/12)*100)</f>
        <v>33.333333333333329</v>
      </c>
      <c r="DQ29">
        <f>((5/12)*100)</f>
        <v>41.666666666666671</v>
      </c>
      <c r="DR29">
        <f>((9/12)*100)</f>
        <v>75</v>
      </c>
      <c r="DS29">
        <f>((3/11)*100)</f>
        <v>27.27272727272727</v>
      </c>
      <c r="DT29">
        <f>((9/11)*100)</f>
        <v>81.818181818181827</v>
      </c>
      <c r="DU29">
        <f>((3/11)*100)</f>
        <v>27.27272727272727</v>
      </c>
      <c r="DV29">
        <f>((5/12)*100)</f>
        <v>41.666666666666671</v>
      </c>
      <c r="DW29">
        <f>((9/12)*100)</f>
        <v>75</v>
      </c>
      <c r="DX29">
        <f>((4/12)*100)</f>
        <v>33.333333333333329</v>
      </c>
      <c r="DY29">
        <f>((9/11)*100)</f>
        <v>81.818181818181827</v>
      </c>
      <c r="DZ29">
        <f>((3/11)*100)</f>
        <v>27.27272727272727</v>
      </c>
      <c r="EA29">
        <f>((3/11)*100)</f>
        <v>27.27272727272727</v>
      </c>
    </row>
    <row r="30" spans="1:131">
      <c r="A30" s="60"/>
      <c r="B30">
        <v>244.87699900000001</v>
      </c>
      <c r="C30">
        <v>127.51300000000001</v>
      </c>
      <c r="H30">
        <v>329.5</v>
      </c>
      <c r="I30">
        <v>152.91000399999999</v>
      </c>
      <c r="P30">
        <f>(14/60)</f>
        <v>0.23333333333333334</v>
      </c>
      <c r="AE30" s="60"/>
      <c r="AF30" s="60"/>
      <c r="AG30" s="60"/>
      <c r="AH30" s="60"/>
      <c r="AI30" s="60"/>
      <c r="AT30" s="60"/>
      <c r="AU30" s="60"/>
      <c r="BI30">
        <v>5.0265000000000057</v>
      </c>
      <c r="BJ30">
        <v>4.4980009999999879</v>
      </c>
      <c r="BR30" s="60"/>
      <c r="BS30" s="60"/>
      <c r="CL30">
        <v>14</v>
      </c>
      <c r="CM30">
        <v>2</v>
      </c>
      <c r="CN30">
        <v>5</v>
      </c>
      <c r="CO30">
        <v>12</v>
      </c>
      <c r="DP30">
        <f>((2/14)*100)</f>
        <v>14.285714285714285</v>
      </c>
      <c r="DQ30">
        <f>((5/14)*100)</f>
        <v>35.714285714285715</v>
      </c>
      <c r="DR30">
        <f>((12/14)*100)</f>
        <v>85.714285714285708</v>
      </c>
    </row>
    <row r="31" spans="1:131">
      <c r="A31" s="60"/>
      <c r="B31" s="61" t="s">
        <v>19</v>
      </c>
      <c r="C31" s="61" t="s">
        <v>19</v>
      </c>
      <c r="D31" s="61" t="s">
        <v>19</v>
      </c>
      <c r="E31" s="61" t="s">
        <v>19</v>
      </c>
      <c r="F31" s="61" t="s">
        <v>19</v>
      </c>
      <c r="G31" s="61" t="s">
        <v>19</v>
      </c>
      <c r="H31" s="61" t="s">
        <v>19</v>
      </c>
      <c r="I31" s="61" t="s">
        <v>19</v>
      </c>
      <c r="K31" s="61"/>
      <c r="L31" s="61"/>
      <c r="M31" s="61"/>
      <c r="N31" s="61"/>
      <c r="P31" s="61"/>
      <c r="Q31" s="61"/>
      <c r="R31" s="61"/>
      <c r="S31" s="61"/>
      <c r="U31" s="61"/>
      <c r="V31" s="61"/>
      <c r="W31" s="61"/>
      <c r="X31" s="61"/>
      <c r="Z31" s="61"/>
      <c r="AA31" s="61"/>
      <c r="AB31" s="61"/>
      <c r="AC31" s="61"/>
      <c r="AE31" s="60"/>
      <c r="AF31" s="60"/>
      <c r="AG31" s="60"/>
      <c r="AH31" s="60"/>
      <c r="AI31" s="60"/>
      <c r="AJ31" s="61"/>
      <c r="AK31" s="61"/>
      <c r="AL31" s="61"/>
      <c r="AM31" s="61"/>
      <c r="AO31" s="61"/>
      <c r="AP31" s="61"/>
      <c r="AQ31" s="61"/>
      <c r="AR31" s="61"/>
      <c r="AT31" s="60"/>
      <c r="AU31" s="60"/>
      <c r="AV31" s="61"/>
      <c r="AW31" s="61"/>
      <c r="AX31" s="61"/>
      <c r="AY31" s="61"/>
      <c r="BA31" s="61"/>
      <c r="BB31" s="61"/>
      <c r="BC31" s="61"/>
      <c r="BD31" s="61"/>
      <c r="BF31" s="61"/>
      <c r="BG31" s="61"/>
      <c r="BI31" s="61"/>
      <c r="BJ31" s="61"/>
      <c r="BL31" s="61"/>
      <c r="BM31" s="61"/>
      <c r="BO31" s="61"/>
      <c r="BP31" s="61"/>
      <c r="BR31" s="60"/>
      <c r="BS31" s="60"/>
      <c r="BU31" s="61"/>
      <c r="BV31" s="61"/>
      <c r="BW31" s="61"/>
      <c r="BX31" s="61"/>
      <c r="BY31" s="61"/>
      <c r="BZ31" s="61"/>
      <c r="CA31" s="61"/>
      <c r="CB31" s="61"/>
      <c r="CC31" s="61"/>
      <c r="CD31" s="61"/>
      <c r="CE31" s="61"/>
      <c r="CF31" s="61"/>
      <c r="CG31" s="61"/>
      <c r="CH31" s="61"/>
      <c r="CI31" s="61"/>
      <c r="CJ31" s="61"/>
      <c r="CL31" s="61"/>
      <c r="CM31" s="61"/>
      <c r="CN31" s="61"/>
      <c r="CO31" s="61"/>
      <c r="CP31" s="61"/>
      <c r="CQ31" s="61"/>
      <c r="CR31" s="61"/>
      <c r="CS31" s="61"/>
      <c r="CT31" s="61"/>
      <c r="CU31" s="61"/>
      <c r="CV31" s="61"/>
      <c r="CW31" s="61"/>
      <c r="CX31" s="61"/>
      <c r="CY31" s="61"/>
      <c r="CZ31" s="61"/>
      <c r="DA31" s="61"/>
      <c r="DC31" s="61"/>
      <c r="DD31" s="61"/>
      <c r="DE31" s="61"/>
      <c r="DF31" s="61"/>
      <c r="DG31" s="61"/>
      <c r="DH31" s="61"/>
      <c r="DI31" s="61"/>
      <c r="DJ31" s="61"/>
      <c r="DK31" s="61"/>
      <c r="DL31" s="61"/>
      <c r="DM31" s="61"/>
      <c r="DN31" s="61"/>
      <c r="DP31" s="61"/>
      <c r="DQ31" s="61"/>
      <c r="DR31" s="61"/>
      <c r="DS31" s="61"/>
      <c r="DT31" s="61"/>
      <c r="DU31" s="61"/>
      <c r="DV31" s="61"/>
      <c r="DW31" s="61"/>
      <c r="DX31" s="61"/>
      <c r="DY31" s="61"/>
      <c r="DZ31" s="61"/>
      <c r="EA31" s="61"/>
    </row>
    <row r="32" spans="1:131">
      <c r="A32" s="60"/>
      <c r="B32">
        <v>204.151993</v>
      </c>
      <c r="C32">
        <v>149.205994</v>
      </c>
      <c r="D32">
        <v>123.761002</v>
      </c>
      <c r="E32">
        <v>134.391998</v>
      </c>
      <c r="F32">
        <v>37.021999000000001</v>
      </c>
      <c r="G32">
        <v>167.195999</v>
      </c>
      <c r="H32">
        <v>107.893997</v>
      </c>
      <c r="I32">
        <v>137.037003</v>
      </c>
      <c r="L32">
        <f>(9/60)</f>
        <v>0.15</v>
      </c>
      <c r="M32">
        <f>(7/60)</f>
        <v>0.11666666666666667</v>
      </c>
      <c r="P32">
        <f>(13/60)</f>
        <v>0.21666666666666667</v>
      </c>
      <c r="Q32">
        <f>(14/60)</f>
        <v>0.23333333333333334</v>
      </c>
      <c r="R32">
        <f>(14/60)</f>
        <v>0.23333333333333334</v>
      </c>
      <c r="S32">
        <f>(14/60)</f>
        <v>0.23333333333333334</v>
      </c>
      <c r="V32">
        <f>0.15+0.233333333333333</f>
        <v>0.38333333333333297</v>
      </c>
      <c r="W32">
        <f>0.116666666666667+0.233333333333333</f>
        <v>0.35</v>
      </c>
      <c r="AA32">
        <f>SQRT((ABS($D$33-$D$32)^2+(ABS($E$33-$E$32)^2)))</f>
        <v>159.76793170737403</v>
      </c>
      <c r="AB32">
        <f>SQRT((ABS($F$33-$F$32)^2+(ABS($G$33-$G$32)^2)))</f>
        <v>168.72031624392483</v>
      </c>
      <c r="AE32" s="60"/>
      <c r="AF32" s="60"/>
      <c r="AG32" s="60"/>
      <c r="AH32" s="60"/>
      <c r="AI32" s="60"/>
      <c r="AK32">
        <f>1/0.383333333333333</f>
        <v>2.6086956521739153</v>
      </c>
      <c r="AL32">
        <f>1/0.35</f>
        <v>2.8571428571428572</v>
      </c>
      <c r="AP32">
        <f>$AA32/$V32</f>
        <v>416.78590880184572</v>
      </c>
      <c r="AQ32">
        <f>$AB32/$W32</f>
        <v>482.05804641121381</v>
      </c>
      <c r="AT32" s="60"/>
      <c r="AU32" s="60"/>
      <c r="AW32">
        <f>((0.15/0.383333333333333)*100)</f>
        <v>39.130434782608724</v>
      </c>
      <c r="AX32">
        <f>((0.116666666666667/0.35)*100)</f>
        <v>33.333333333333428</v>
      </c>
      <c r="BB32">
        <f>((0.233333333333333/0.383333333333333)*100)</f>
        <v>60.869565217391262</v>
      </c>
      <c r="BC32">
        <f>((0.233333333333333/0.35)*100)</f>
        <v>66.666666666666572</v>
      </c>
      <c r="BF32">
        <f>ABS($C$32-$E$32)</f>
        <v>14.813996000000003</v>
      </c>
      <c r="BG32">
        <f>ABS($G$32-$I$32)</f>
        <v>30.158996000000002</v>
      </c>
      <c r="BI32">
        <v>1.8519969999999972</v>
      </c>
      <c r="BJ32">
        <v>0.52899949999999762</v>
      </c>
      <c r="BM32">
        <f>SQRT((ABS($D$32-$H$32)^2+(ABS($E$32-$I$32)^2)))</f>
        <v>16.085953472519126</v>
      </c>
      <c r="BO32">
        <f>SQRT((ABS($B$32-$F$33)^2+(ABS($C$32-$G$33)^2)))</f>
        <v>17.006216864842724</v>
      </c>
      <c r="BP32">
        <f>SQRT((ABS($D$32-$H$32)^2+(ABS($E$32-$I$32)^2)))</f>
        <v>16.085953472519126</v>
      </c>
      <c r="BR32" s="60"/>
      <c r="BS32" s="60"/>
      <c r="BY32">
        <v>9</v>
      </c>
      <c r="BZ32">
        <v>0</v>
      </c>
      <c r="CA32">
        <v>7</v>
      </c>
      <c r="CB32">
        <v>0</v>
      </c>
      <c r="CC32">
        <v>7</v>
      </c>
      <c r="CD32">
        <v>0</v>
      </c>
      <c r="CE32">
        <v>7</v>
      </c>
      <c r="CF32">
        <v>0</v>
      </c>
      <c r="CL32">
        <v>13</v>
      </c>
      <c r="CM32">
        <v>4</v>
      </c>
      <c r="CN32">
        <v>6</v>
      </c>
      <c r="CO32">
        <v>12</v>
      </c>
      <c r="CP32">
        <v>14</v>
      </c>
      <c r="CQ32">
        <v>3</v>
      </c>
      <c r="CR32">
        <v>12</v>
      </c>
      <c r="CS32">
        <v>2</v>
      </c>
      <c r="CT32">
        <v>14</v>
      </c>
      <c r="CU32">
        <v>5</v>
      </c>
      <c r="CV32">
        <v>12</v>
      </c>
      <c r="CW32">
        <v>4</v>
      </c>
      <c r="CX32">
        <v>14</v>
      </c>
      <c r="CY32">
        <v>12</v>
      </c>
      <c r="CZ32">
        <v>5</v>
      </c>
      <c r="DA32">
        <v>7</v>
      </c>
      <c r="DF32">
        <f>((0/9)*100)</f>
        <v>0</v>
      </c>
      <c r="DG32">
        <f>((7/9)*100)</f>
        <v>77.777777777777786</v>
      </c>
      <c r="DH32">
        <f>((0/9)*100)</f>
        <v>0</v>
      </c>
      <c r="DI32">
        <f>((0/7)*100)</f>
        <v>0</v>
      </c>
      <c r="DJ32">
        <f>((7/7)*100)</f>
        <v>100</v>
      </c>
      <c r="DK32">
        <f>((0/7)*100)</f>
        <v>0</v>
      </c>
      <c r="DP32">
        <f>((4/13)*100)</f>
        <v>30.76923076923077</v>
      </c>
      <c r="DQ32">
        <f>((6/13)*100)</f>
        <v>46.153846153846153</v>
      </c>
      <c r="DR32">
        <f>((12/13)*100)</f>
        <v>92.307692307692307</v>
      </c>
      <c r="DS32">
        <f>((3/14)*100)</f>
        <v>21.428571428571427</v>
      </c>
      <c r="DT32">
        <f>((12/14)*100)</f>
        <v>85.714285714285708</v>
      </c>
      <c r="DU32">
        <f>((2/14)*100)</f>
        <v>14.285714285714285</v>
      </c>
      <c r="DV32">
        <f>((5/14)*100)</f>
        <v>35.714285714285715</v>
      </c>
      <c r="DW32">
        <f>((12/14)*100)</f>
        <v>85.714285714285708</v>
      </c>
      <c r="DX32">
        <f>((4/14)*100)</f>
        <v>28.571428571428569</v>
      </c>
      <c r="DY32">
        <f>((12/14)*100)</f>
        <v>85.714285714285708</v>
      </c>
      <c r="DZ32">
        <f>((5/14)*100)</f>
        <v>35.714285714285715</v>
      </c>
      <c r="EA32">
        <f>((7/14)*100)</f>
        <v>50</v>
      </c>
    </row>
    <row r="33" spans="1:131">
      <c r="A33" s="60"/>
      <c r="D33">
        <v>283.48599200000001</v>
      </c>
      <c r="E33">
        <v>130.68800400000001</v>
      </c>
      <c r="F33">
        <v>205.73899800000001</v>
      </c>
      <c r="G33">
        <v>166.13800000000001</v>
      </c>
      <c r="Q33">
        <f>(11/60)</f>
        <v>0.18333333333333332</v>
      </c>
      <c r="AE33" s="60"/>
      <c r="AF33" s="60"/>
      <c r="AG33" s="60"/>
      <c r="AH33" s="60"/>
      <c r="AI33" s="60"/>
      <c r="AT33" s="60"/>
      <c r="AU33" s="60"/>
      <c r="BR33" s="60"/>
      <c r="BS33" s="60"/>
      <c r="CP33">
        <v>11</v>
      </c>
      <c r="CQ33">
        <v>1</v>
      </c>
      <c r="CR33">
        <v>11</v>
      </c>
      <c r="CS33">
        <v>3</v>
      </c>
      <c r="DS33">
        <f>((1/11)*100)</f>
        <v>9.0909090909090917</v>
      </c>
      <c r="DT33">
        <f>((11/11)*100)</f>
        <v>100</v>
      </c>
      <c r="DU33">
        <f>((3/11)*100)</f>
        <v>27.27272727272727</v>
      </c>
    </row>
    <row r="34" spans="1:131">
      <c r="A34" s="60"/>
      <c r="B34" s="61" t="s">
        <v>19</v>
      </c>
      <c r="C34" s="61" t="s">
        <v>19</v>
      </c>
      <c r="D34" s="61" t="s">
        <v>19</v>
      </c>
      <c r="E34" s="61" t="s">
        <v>19</v>
      </c>
      <c r="F34" s="61" t="s">
        <v>19</v>
      </c>
      <c r="G34" s="61" t="s">
        <v>19</v>
      </c>
      <c r="H34" s="61" t="s">
        <v>19</v>
      </c>
      <c r="I34" s="61" t="s">
        <v>19</v>
      </c>
      <c r="K34" s="61"/>
      <c r="L34" s="61"/>
      <c r="M34" s="61"/>
      <c r="N34" s="61"/>
      <c r="P34" s="61"/>
      <c r="Q34" s="61"/>
      <c r="R34" s="61"/>
      <c r="S34" s="61"/>
      <c r="U34" s="61"/>
      <c r="V34" s="61"/>
      <c r="W34" s="61"/>
      <c r="X34" s="61"/>
      <c r="Z34" s="61"/>
      <c r="AA34" s="61"/>
      <c r="AB34" s="61"/>
      <c r="AC34" s="61"/>
      <c r="AE34" s="60"/>
      <c r="AF34" s="60"/>
      <c r="AG34" s="60"/>
      <c r="AH34" s="60"/>
      <c r="AI34" s="60"/>
      <c r="AJ34" s="61"/>
      <c r="AK34" s="61"/>
      <c r="AL34" s="61"/>
      <c r="AM34" s="61"/>
      <c r="AO34" s="61"/>
      <c r="AP34" s="61"/>
      <c r="AQ34" s="61"/>
      <c r="AR34" s="61"/>
      <c r="AT34" s="60"/>
      <c r="AU34" s="60"/>
      <c r="AV34" s="61"/>
      <c r="AW34" s="61"/>
      <c r="AX34" s="61"/>
      <c r="AY34" s="61"/>
      <c r="BA34" s="61"/>
      <c r="BB34" s="61"/>
      <c r="BC34" s="61"/>
      <c r="BD34" s="61"/>
      <c r="BF34" s="61"/>
      <c r="BG34" s="61"/>
      <c r="BI34" s="61"/>
      <c r="BJ34" s="61"/>
      <c r="BL34" s="61"/>
      <c r="BM34" s="61"/>
      <c r="BO34" s="61"/>
      <c r="BP34" s="61"/>
      <c r="BR34" s="60"/>
      <c r="BS34" s="60"/>
      <c r="BU34" s="61"/>
      <c r="BV34" s="61"/>
      <c r="BW34" s="61"/>
      <c r="BX34" s="61"/>
      <c r="BY34" s="61"/>
      <c r="BZ34" s="61"/>
      <c r="CA34" s="61"/>
      <c r="CB34" s="61"/>
      <c r="CC34" s="61"/>
      <c r="CD34" s="61"/>
      <c r="CE34" s="61"/>
      <c r="CF34" s="61"/>
      <c r="CG34" s="61"/>
      <c r="CH34" s="61"/>
      <c r="CI34" s="61"/>
      <c r="CJ34" s="61"/>
      <c r="CL34" s="61"/>
      <c r="CM34" s="61"/>
      <c r="CN34" s="61"/>
      <c r="CO34" s="61"/>
      <c r="CP34" s="61"/>
      <c r="CQ34" s="61"/>
      <c r="CR34" s="61"/>
      <c r="CS34" s="61"/>
      <c r="CT34" s="61"/>
      <c r="CU34" s="61"/>
      <c r="CV34" s="61"/>
      <c r="CW34" s="61"/>
      <c r="CX34" s="61"/>
      <c r="CY34" s="61"/>
      <c r="CZ34" s="61"/>
      <c r="DA34" s="61"/>
      <c r="DC34" s="61"/>
      <c r="DD34" s="61"/>
      <c r="DE34" s="61"/>
      <c r="DF34" s="61"/>
      <c r="DG34" s="61"/>
      <c r="DH34" s="61"/>
      <c r="DI34" s="61"/>
      <c r="DJ34" s="61"/>
      <c r="DK34" s="61"/>
      <c r="DL34" s="61"/>
      <c r="DM34" s="61"/>
      <c r="DN34" s="61"/>
      <c r="DP34" s="61"/>
      <c r="DQ34" s="61"/>
      <c r="DR34" s="61"/>
      <c r="DS34" s="61"/>
      <c r="DT34" s="61"/>
      <c r="DU34" s="61"/>
      <c r="DV34" s="61"/>
      <c r="DW34" s="61"/>
      <c r="DX34" s="61"/>
      <c r="DY34" s="61"/>
      <c r="DZ34" s="61"/>
      <c r="EA34" s="61"/>
    </row>
    <row r="35" spans="1:131">
      <c r="A35" s="60"/>
      <c r="B35">
        <v>335.84698500000002</v>
      </c>
      <c r="C35">
        <v>136.50799599999999</v>
      </c>
      <c r="D35">
        <v>243.81899999999999</v>
      </c>
      <c r="E35">
        <v>132.27499399999999</v>
      </c>
      <c r="F35">
        <v>181.93899500000001</v>
      </c>
      <c r="G35">
        <v>160.84700000000001</v>
      </c>
      <c r="H35">
        <v>273.43701199999998</v>
      </c>
      <c r="I35">
        <v>122.75099899999999</v>
      </c>
      <c r="K35">
        <f>(9/60)</f>
        <v>0.15</v>
      </c>
      <c r="L35">
        <f>(8/60)</f>
        <v>0.13333333333333333</v>
      </c>
      <c r="M35">
        <f>(8/60)</f>
        <v>0.13333333333333333</v>
      </c>
      <c r="N35">
        <f>(7/60)</f>
        <v>0.11666666666666667</v>
      </c>
      <c r="P35">
        <f>(15/60)</f>
        <v>0.25</v>
      </c>
      <c r="Q35">
        <f>(8/60)</f>
        <v>0.13333333333333333</v>
      </c>
      <c r="R35">
        <f>(10/60)</f>
        <v>0.16666666666666666</v>
      </c>
      <c r="S35">
        <f>(15/60)</f>
        <v>0.25</v>
      </c>
      <c r="U35">
        <f>0.15+0.25</f>
        <v>0.4</v>
      </c>
      <c r="V35">
        <f>0.133333333333333+0.133333333333333</f>
        <v>0.266666666666666</v>
      </c>
      <c r="W35">
        <f>0.133333333333333+0.166666666666667</f>
        <v>0.3</v>
      </c>
      <c r="X35">
        <f>0.116666666666667+0.25</f>
        <v>0.36666666666666703</v>
      </c>
      <c r="Z35">
        <f>SQRT((ABS($B$36-$B$35)^2+(ABS($C$36-$C$35)^2)))</f>
        <v>133.30726857603844</v>
      </c>
      <c r="AA35">
        <f>SQRT((ABS($D$36-$D$35)^2+(ABS($E$36-$E$35)^2)))</f>
        <v>147.80622518137733</v>
      </c>
      <c r="AB35">
        <f>SQRT((ABS($F$36-$F$35)^2+(ABS($G$36-$G$35)^2)))</f>
        <v>159.78209491135169</v>
      </c>
      <c r="AC35">
        <f>SQRT((ABS($H$36-$H$35)^2+(ABS($I$36-$I$35)^2)))</f>
        <v>115.88721205202938</v>
      </c>
      <c r="AE35" s="60"/>
      <c r="AF35" s="60"/>
      <c r="AG35" s="60"/>
      <c r="AH35" s="60"/>
      <c r="AI35" s="60"/>
      <c r="AJ35">
        <f>1/0.4</f>
        <v>2.5</v>
      </c>
      <c r="AK35">
        <f>1/0.266666666666666</f>
        <v>3.7500000000000093</v>
      </c>
      <c r="AL35">
        <f>1/0.3</f>
        <v>3.3333333333333335</v>
      </c>
      <c r="AM35">
        <f>1/0.366666666666667</f>
        <v>2.7272727272727249</v>
      </c>
      <c r="AO35">
        <f>$Z35/$U35</f>
        <v>333.26817144009607</v>
      </c>
      <c r="AP35">
        <f>$AA35/$V35</f>
        <v>554.27334443016639</v>
      </c>
      <c r="AQ35">
        <f>$AB35/$W35</f>
        <v>532.60698303783897</v>
      </c>
      <c r="AR35">
        <f>$AC35/$X35</f>
        <v>316.05603286917074</v>
      </c>
      <c r="AT35" s="60"/>
      <c r="AU35" s="60"/>
      <c r="AV35">
        <f>((0.15/0.4)*100)</f>
        <v>37.499999999999993</v>
      </c>
      <c r="AW35">
        <f>((0.133333333333333/0.266666666666666)*100)</f>
        <v>50</v>
      </c>
      <c r="AX35">
        <f>((0.133333333333333/0.3)*100)</f>
        <v>44.444444444444336</v>
      </c>
      <c r="AY35">
        <f>((0.116666666666667/0.366666666666667)*100)</f>
        <v>31.818181818181884</v>
      </c>
      <c r="BA35">
        <f>((0.25/0.4)*100)</f>
        <v>62.5</v>
      </c>
      <c r="BB35">
        <f>((0.133333333333333/0.266666666666666)*100)</f>
        <v>50</v>
      </c>
      <c r="BC35">
        <f>((0.166666666666667/0.3)*100)</f>
        <v>55.555555555555671</v>
      </c>
      <c r="BD35">
        <f>((0.25/0.366666666666667)*100)</f>
        <v>68.181818181818116</v>
      </c>
      <c r="BF35">
        <f>ABS($C$35-$E$35)</f>
        <v>4.233001999999999</v>
      </c>
      <c r="BG35">
        <f>ABS($G$35-$I$35)</f>
        <v>38.096001000000015</v>
      </c>
      <c r="BL35">
        <f>SQRT((ABS($B$35-$F$36)^2+(ABS($C$35-$G$36)^2)))</f>
        <v>20.930855684576787</v>
      </c>
      <c r="BM35">
        <f>SQRT((ABS($D$35-$H$35)^2+(ABS($E$35-$I$35)^2)))</f>
        <v>31.111623480496299</v>
      </c>
      <c r="BO35">
        <f>SQRT((ABS($B$35-$F$36)^2+(ABS($C$35-$G$36)^2)))</f>
        <v>20.930855684576787</v>
      </c>
      <c r="BP35">
        <f>SQRT((ABS($D$35-$H$35)^2+(ABS($E$35-$I$35)^2)))</f>
        <v>31.111623480496299</v>
      </c>
      <c r="BR35" s="60">
        <f>DEGREES(ACOS((99.112019488679^2+159.782094911352^2-76.1693000880671^2)/(2*99.112019488679*159.782094911352)))</f>
        <v>21.086754300827995</v>
      </c>
      <c r="BS35" s="60">
        <f>DEGREES(ACOS((76.1693000880671^2+115.887212052029^2-56.3500276036139^2)/(2*76.1693000880671*115.887212052029)))</f>
        <v>24.564570291092281</v>
      </c>
      <c r="BU35">
        <v>9</v>
      </c>
      <c r="BV35">
        <v>0</v>
      </c>
      <c r="BW35">
        <v>0</v>
      </c>
      <c r="BX35">
        <v>4</v>
      </c>
      <c r="BY35">
        <v>8</v>
      </c>
      <c r="BZ35">
        <v>0</v>
      </c>
      <c r="CA35">
        <v>4</v>
      </c>
      <c r="CB35">
        <v>3</v>
      </c>
      <c r="CC35">
        <v>8</v>
      </c>
      <c r="CD35">
        <v>0</v>
      </c>
      <c r="CE35">
        <v>4</v>
      </c>
      <c r="CF35">
        <v>0</v>
      </c>
      <c r="CG35">
        <v>7</v>
      </c>
      <c r="CH35">
        <v>4</v>
      </c>
      <c r="CI35">
        <v>0</v>
      </c>
      <c r="CJ35">
        <v>0</v>
      </c>
      <c r="CL35">
        <v>15</v>
      </c>
      <c r="CM35">
        <v>7</v>
      </c>
      <c r="CN35">
        <v>7</v>
      </c>
      <c r="CO35">
        <v>10</v>
      </c>
      <c r="CP35">
        <v>8</v>
      </c>
      <c r="CQ35">
        <v>2</v>
      </c>
      <c r="CR35">
        <v>6</v>
      </c>
      <c r="CS35">
        <v>0</v>
      </c>
      <c r="CT35">
        <v>10</v>
      </c>
      <c r="CU35">
        <v>6</v>
      </c>
      <c r="CV35">
        <v>6</v>
      </c>
      <c r="CW35">
        <v>1</v>
      </c>
      <c r="CX35">
        <v>15</v>
      </c>
      <c r="CY35">
        <v>10</v>
      </c>
      <c r="CZ35">
        <v>10</v>
      </c>
      <c r="DA35">
        <v>7</v>
      </c>
      <c r="DC35">
        <f>((0/9)*100)</f>
        <v>0</v>
      </c>
      <c r="DD35">
        <f>((0/9)*100)</f>
        <v>0</v>
      </c>
      <c r="DE35">
        <f>((4/9)*100)</f>
        <v>44.444444444444443</v>
      </c>
      <c r="DF35">
        <f>((0/8)*100)</f>
        <v>0</v>
      </c>
      <c r="DG35">
        <f>((4/8)*100)</f>
        <v>50</v>
      </c>
      <c r="DH35">
        <f>((3/8)*100)</f>
        <v>37.5</v>
      </c>
      <c r="DI35">
        <f>((0/8)*100)</f>
        <v>0</v>
      </c>
      <c r="DJ35">
        <f>((4/8)*100)</f>
        <v>50</v>
      </c>
      <c r="DK35">
        <f>((0/8)*100)</f>
        <v>0</v>
      </c>
      <c r="DL35">
        <f>((4/7)*100)</f>
        <v>57.142857142857139</v>
      </c>
      <c r="DM35">
        <f>((0/7)*100)</f>
        <v>0</v>
      </c>
      <c r="DN35">
        <f>((0/7)*100)</f>
        <v>0</v>
      </c>
      <c r="DP35">
        <f>((7/15)*100)</f>
        <v>46.666666666666664</v>
      </c>
      <c r="DQ35">
        <f>((7/15)*100)</f>
        <v>46.666666666666664</v>
      </c>
      <c r="DR35">
        <f>((10/15)*100)</f>
        <v>66.666666666666657</v>
      </c>
      <c r="DS35">
        <f>((2/8)*100)</f>
        <v>25</v>
      </c>
      <c r="DT35">
        <f>((6/8)*100)</f>
        <v>75</v>
      </c>
      <c r="DU35">
        <f>((0/8)*100)</f>
        <v>0</v>
      </c>
      <c r="DV35">
        <f>((6/10)*100)</f>
        <v>60</v>
      </c>
      <c r="DW35">
        <f>((6/10)*100)</f>
        <v>60</v>
      </c>
      <c r="DX35">
        <f>((1/10)*100)</f>
        <v>10</v>
      </c>
      <c r="DY35">
        <f>((10/15)*100)</f>
        <v>66.666666666666657</v>
      </c>
      <c r="DZ35">
        <f>((10/15)*100)</f>
        <v>66.666666666666657</v>
      </c>
      <c r="EA35">
        <f>((7/15)*100)</f>
        <v>46.666666666666664</v>
      </c>
    </row>
    <row r="36" spans="1:131">
      <c r="A36" s="60"/>
      <c r="B36">
        <v>469.12799100000001</v>
      </c>
      <c r="C36">
        <v>133.86199999999999</v>
      </c>
      <c r="D36">
        <v>390.32299799999998</v>
      </c>
      <c r="E36">
        <v>112.697998</v>
      </c>
      <c r="F36">
        <v>341.665009</v>
      </c>
      <c r="G36">
        <v>156.61399800000001</v>
      </c>
      <c r="H36">
        <v>389.26501500000001</v>
      </c>
      <c r="I36">
        <v>126.45500199999999</v>
      </c>
      <c r="K36">
        <f>(8/60)</f>
        <v>0.13333333333333333</v>
      </c>
      <c r="L36">
        <f>(9/60)</f>
        <v>0.15</v>
      </c>
      <c r="M36">
        <f>(7/60)</f>
        <v>0.11666666666666667</v>
      </c>
      <c r="N36">
        <f>(9/60)</f>
        <v>0.15</v>
      </c>
      <c r="P36">
        <f>(16/60)</f>
        <v>0.26666666666666666</v>
      </c>
      <c r="Q36">
        <f>(18/60)</f>
        <v>0.3</v>
      </c>
      <c r="R36">
        <f>(18/60)</f>
        <v>0.3</v>
      </c>
      <c r="S36">
        <f>(16/60)</f>
        <v>0.26666666666666666</v>
      </c>
      <c r="U36">
        <f>0.133333333333333+0.266666666666667</f>
        <v>0.4</v>
      </c>
      <c r="V36">
        <f>0.15+0.3</f>
        <v>0.44999999999999996</v>
      </c>
      <c r="W36">
        <f>0.116666666666667+0.3</f>
        <v>0.41666666666666696</v>
      </c>
      <c r="X36">
        <f>0.15+0.266666666666667</f>
        <v>0.41666666666666696</v>
      </c>
      <c r="Z36">
        <f>SQRT((ABS($B$37-$B$36)^2+(ABS($C$37-$C$36)^2)))</f>
        <v>154.96863861760784</v>
      </c>
      <c r="AA36">
        <f>SQRT((ABS($D$37-$D$36)^2+(ABS($E$37-$E$36)^2)))</f>
        <v>147.078629860576</v>
      </c>
      <c r="AB36">
        <f>SQRT((ABS($F$37-$F$36)^2+(ABS($G$37-$G$36)^2)))</f>
        <v>129.0500642019154</v>
      </c>
      <c r="AC36">
        <f>SQRT((ABS($H$37-$H$36)^2+(ABS($I$37-$I$36)^2)))</f>
        <v>153.38261596371052</v>
      </c>
      <c r="AE36" s="60"/>
      <c r="AF36" s="60"/>
      <c r="AG36" s="60"/>
      <c r="AH36" s="60"/>
      <c r="AI36" s="60"/>
      <c r="AJ36">
        <f>1/0.4</f>
        <v>2.5</v>
      </c>
      <c r="AK36">
        <f>1/0.45</f>
        <v>2.2222222222222223</v>
      </c>
      <c r="AL36">
        <f>1/0.416666666666667</f>
        <v>2.3999999999999981</v>
      </c>
      <c r="AM36">
        <f>1/0.416666666666667</f>
        <v>2.3999999999999981</v>
      </c>
      <c r="AO36">
        <f>$Z36/$U36</f>
        <v>387.42159654401956</v>
      </c>
      <c r="AP36">
        <f>$AA36/$V36</f>
        <v>326.84139969016894</v>
      </c>
      <c r="AQ36">
        <f>$AB36/$W36</f>
        <v>309.72015408459674</v>
      </c>
      <c r="AR36">
        <f>$AC36/$X36</f>
        <v>368.11827831290498</v>
      </c>
      <c r="AT36" s="60"/>
      <c r="AU36" s="60"/>
      <c r="AV36">
        <f>((0.133333333333333/0.4)*100)</f>
        <v>33.33333333333325</v>
      </c>
      <c r="AW36">
        <f>((0.15/0.45)*100)</f>
        <v>33.333333333333329</v>
      </c>
      <c r="AX36">
        <f>((0.116666666666667/0.416666666666667)*100)</f>
        <v>28.000000000000057</v>
      </c>
      <c r="AY36">
        <f>((0.15/0.416666666666667)*100)</f>
        <v>35.999999999999972</v>
      </c>
      <c r="BA36">
        <f>((0.266666666666667/0.4)*100)</f>
        <v>66.666666666666742</v>
      </c>
      <c r="BB36">
        <f>((0.3/0.45)*100)</f>
        <v>66.666666666666657</v>
      </c>
      <c r="BC36">
        <f>((0.3/0.416666666666667)*100)</f>
        <v>71.999999999999943</v>
      </c>
      <c r="BD36">
        <f>((0.266666666666667/0.416666666666667)*100)</f>
        <v>64.000000000000028</v>
      </c>
      <c r="BF36">
        <f>ABS($C$36-$E$36)</f>
        <v>21.164001999999996</v>
      </c>
      <c r="BG36">
        <f>ABS($G$36-$I$36)</f>
        <v>30.158996000000016</v>
      </c>
      <c r="BL36">
        <f>SQRT((ABS($B$36-$F$37)^2+(ABS($C$36-$G$37)^2)))</f>
        <v>22.279529388612609</v>
      </c>
      <c r="BM36">
        <f>SQRT((ABS($D$36-$H$36)^2+(ABS($E$36-$I$36)^2)))</f>
        <v>13.797626139459817</v>
      </c>
      <c r="BO36">
        <f>SQRT((ABS($B$36-$F$37)^2+(ABS($C$36-$G$37)^2)))</f>
        <v>22.279529388612609</v>
      </c>
      <c r="BP36">
        <f>SQRT((ABS($D$36-$H$36)^2+(ABS($E$36-$I$36)^2)))</f>
        <v>13.797626139459817</v>
      </c>
      <c r="BR36" s="60">
        <f>DEGREES(ACOS((56.3500276036139^2+129.050064201915^2-86.6710595409604^2)/(2*56.3500276036139*129.050064201915)))</f>
        <v>32.123168486375569</v>
      </c>
      <c r="BS36" s="60">
        <f>DEGREES(ACOS((86.6710595409604^2+153.382615963711^2-78.2027971525576^2)/(2*86.6710595409604*153.382615963711)))</f>
        <v>20.385900323875973</v>
      </c>
      <c r="BU36">
        <v>8</v>
      </c>
      <c r="BV36">
        <v>0</v>
      </c>
      <c r="BW36">
        <v>0</v>
      </c>
      <c r="BX36">
        <v>5</v>
      </c>
      <c r="BY36">
        <v>9</v>
      </c>
      <c r="BZ36">
        <v>0</v>
      </c>
      <c r="CA36">
        <v>5</v>
      </c>
      <c r="CB36">
        <v>0</v>
      </c>
      <c r="CC36">
        <v>7</v>
      </c>
      <c r="CD36">
        <v>0</v>
      </c>
      <c r="CE36">
        <v>5</v>
      </c>
      <c r="CF36">
        <v>0</v>
      </c>
      <c r="CG36">
        <v>9</v>
      </c>
      <c r="CH36">
        <v>5</v>
      </c>
      <c r="CI36">
        <v>1</v>
      </c>
      <c r="CJ36">
        <v>0</v>
      </c>
      <c r="CL36">
        <v>16</v>
      </c>
      <c r="CM36">
        <v>7</v>
      </c>
      <c r="CN36">
        <v>9</v>
      </c>
      <c r="CO36">
        <v>13</v>
      </c>
      <c r="CP36">
        <v>18</v>
      </c>
      <c r="CQ36">
        <v>9</v>
      </c>
      <c r="CR36">
        <v>14</v>
      </c>
      <c r="CS36">
        <v>11</v>
      </c>
      <c r="CT36">
        <v>18</v>
      </c>
      <c r="CU36">
        <v>9</v>
      </c>
      <c r="CV36">
        <v>14</v>
      </c>
      <c r="CW36">
        <v>11</v>
      </c>
      <c r="CX36">
        <v>16</v>
      </c>
      <c r="CY36">
        <v>13</v>
      </c>
      <c r="CZ36">
        <v>7</v>
      </c>
      <c r="DA36">
        <v>9</v>
      </c>
      <c r="DC36">
        <f>((0/8)*100)</f>
        <v>0</v>
      </c>
      <c r="DD36">
        <f>((0/8)*100)</f>
        <v>0</v>
      </c>
      <c r="DE36">
        <f>((5/8)*100)</f>
        <v>62.5</v>
      </c>
      <c r="DF36">
        <f>((0/9)*100)</f>
        <v>0</v>
      </c>
      <c r="DG36">
        <f>((5/9)*100)</f>
        <v>55.555555555555557</v>
      </c>
      <c r="DH36">
        <f>((0/9)*100)</f>
        <v>0</v>
      </c>
      <c r="DI36">
        <f>((0/7)*100)</f>
        <v>0</v>
      </c>
      <c r="DJ36">
        <f>((5/7)*100)</f>
        <v>71.428571428571431</v>
      </c>
      <c r="DK36">
        <f>((0/7)*100)</f>
        <v>0</v>
      </c>
      <c r="DL36">
        <f>((5/9)*100)</f>
        <v>55.555555555555557</v>
      </c>
      <c r="DM36">
        <f>((1/9)*100)</f>
        <v>11.111111111111111</v>
      </c>
      <c r="DN36">
        <f>((0/9)*100)</f>
        <v>0</v>
      </c>
      <c r="DP36">
        <f>((7/16)*100)</f>
        <v>43.75</v>
      </c>
      <c r="DQ36">
        <f>((9/16)*100)</f>
        <v>56.25</v>
      </c>
      <c r="DR36">
        <f>((13/16)*100)</f>
        <v>81.25</v>
      </c>
      <c r="DS36">
        <f>((9/18)*100)</f>
        <v>50</v>
      </c>
      <c r="DT36">
        <f>((14/18)*100)</f>
        <v>77.777777777777786</v>
      </c>
      <c r="DU36">
        <f>((11/18)*100)</f>
        <v>61.111111111111114</v>
      </c>
      <c r="DV36">
        <f>((9/18)*100)</f>
        <v>50</v>
      </c>
      <c r="DW36">
        <f>((14/18)*100)</f>
        <v>77.777777777777786</v>
      </c>
      <c r="DX36">
        <f>((11/18)*100)</f>
        <v>61.111111111111114</v>
      </c>
      <c r="DY36">
        <f>((13/16)*100)</f>
        <v>81.25</v>
      </c>
      <c r="DZ36">
        <f>((7/16)*100)</f>
        <v>43.75</v>
      </c>
      <c r="EA36">
        <f>((9/16)*100)</f>
        <v>56.25</v>
      </c>
    </row>
    <row r="37" spans="1:131">
      <c r="A37" s="60"/>
      <c r="B37">
        <v>624.09301800000003</v>
      </c>
      <c r="C37">
        <v>132.804001</v>
      </c>
      <c r="D37">
        <v>537.35497999999995</v>
      </c>
      <c r="E37">
        <v>116.402</v>
      </c>
      <c r="F37">
        <v>470.71398900000003</v>
      </c>
      <c r="G37">
        <v>156.08500699999999</v>
      </c>
      <c r="H37">
        <v>542.64398200000005</v>
      </c>
      <c r="I37">
        <v>125.397003</v>
      </c>
      <c r="P37">
        <f>(19/60)</f>
        <v>0.31666666666666665</v>
      </c>
      <c r="Q37">
        <f>(14/60)</f>
        <v>0.23333333333333334</v>
      </c>
      <c r="R37">
        <f>(18/60)</f>
        <v>0.3</v>
      </c>
      <c r="AE37" s="60"/>
      <c r="AF37" s="60"/>
      <c r="AG37" s="60"/>
      <c r="AH37" s="60"/>
      <c r="AI37" s="60"/>
      <c r="AT37" s="60"/>
      <c r="AU37" s="60"/>
      <c r="BF37">
        <f>ABS($C$37-$E$37)</f>
        <v>16.402000999999998</v>
      </c>
      <c r="BG37">
        <f>ABS($G$37-$I$37)</f>
        <v>30.688003999999992</v>
      </c>
      <c r="BI37">
        <v>11.640495499999993</v>
      </c>
      <c r="BJ37">
        <v>4.4975014999999985</v>
      </c>
      <c r="BP37">
        <f>SQRT((ABS($D$37-$H$37)^2+(ABS($E$37-$I$37)^2)))</f>
        <v>10.434731483177416</v>
      </c>
      <c r="BR37" s="60"/>
      <c r="BS37" s="60"/>
      <c r="CL37">
        <v>19</v>
      </c>
      <c r="CM37">
        <v>3</v>
      </c>
      <c r="CN37">
        <v>9</v>
      </c>
      <c r="CO37">
        <v>15</v>
      </c>
      <c r="CP37">
        <v>14</v>
      </c>
      <c r="CQ37">
        <v>6</v>
      </c>
      <c r="CR37">
        <v>12</v>
      </c>
      <c r="CS37">
        <v>6</v>
      </c>
      <c r="CT37">
        <v>18</v>
      </c>
      <c r="CU37">
        <v>10</v>
      </c>
      <c r="CV37">
        <v>12</v>
      </c>
      <c r="CW37">
        <v>9</v>
      </c>
      <c r="DP37">
        <f>((3/19)*100)</f>
        <v>15.789473684210526</v>
      </c>
      <c r="DQ37">
        <f>((9/19)*100)</f>
        <v>47.368421052631575</v>
      </c>
      <c r="DR37">
        <f>((15/19)*100)</f>
        <v>78.94736842105263</v>
      </c>
      <c r="DS37">
        <f>((6/14)*100)</f>
        <v>42.857142857142854</v>
      </c>
      <c r="DT37">
        <f>((12/14)*100)</f>
        <v>85.714285714285708</v>
      </c>
      <c r="DU37">
        <f>((6/14)*100)</f>
        <v>42.857142857142854</v>
      </c>
      <c r="DV37">
        <f>((10/18)*100)</f>
        <v>55.555555555555557</v>
      </c>
      <c r="DW37">
        <f>((12/18)*100)</f>
        <v>66.666666666666657</v>
      </c>
      <c r="DX37">
        <f>((9/18)*100)</f>
        <v>50</v>
      </c>
    </row>
    <row r="38" spans="1:131">
      <c r="A38" s="60"/>
      <c r="B38" s="61" t="s">
        <v>19</v>
      </c>
      <c r="C38" s="61" t="s">
        <v>19</v>
      </c>
      <c r="D38" s="61" t="s">
        <v>19</v>
      </c>
      <c r="E38" s="61" t="s">
        <v>19</v>
      </c>
      <c r="F38" s="61" t="s">
        <v>19</v>
      </c>
      <c r="G38" s="61" t="s">
        <v>19</v>
      </c>
      <c r="H38" s="61" t="s">
        <v>19</v>
      </c>
      <c r="I38" s="61" t="s">
        <v>19</v>
      </c>
      <c r="K38" s="61"/>
      <c r="L38" s="61"/>
      <c r="M38" s="61"/>
      <c r="N38" s="61"/>
      <c r="P38" s="61"/>
      <c r="Q38" s="61"/>
      <c r="R38" s="61"/>
      <c r="S38" s="61"/>
      <c r="U38" s="61"/>
      <c r="V38" s="61"/>
      <c r="W38" s="61"/>
      <c r="X38" s="61"/>
      <c r="Z38" s="61"/>
      <c r="AA38" s="61"/>
      <c r="AB38" s="61"/>
      <c r="AC38" s="61"/>
      <c r="AE38" s="60"/>
      <c r="AF38" s="60"/>
      <c r="AG38" s="60"/>
      <c r="AH38" s="60"/>
      <c r="AI38" s="60"/>
      <c r="AJ38" s="61"/>
      <c r="AK38" s="61"/>
      <c r="AL38" s="61"/>
      <c r="AM38" s="61"/>
      <c r="AO38" s="61"/>
      <c r="AP38" s="61"/>
      <c r="AQ38" s="61"/>
      <c r="AR38" s="61"/>
      <c r="AT38" s="60"/>
      <c r="AU38" s="60"/>
      <c r="AV38" s="61"/>
      <c r="AW38" s="61"/>
      <c r="AX38" s="61"/>
      <c r="AY38" s="61"/>
      <c r="BA38" s="61"/>
      <c r="BB38" s="61"/>
      <c r="BC38" s="61"/>
      <c r="BD38" s="61"/>
      <c r="BF38" s="61"/>
      <c r="BG38" s="61"/>
      <c r="BI38" s="61"/>
      <c r="BJ38" s="61"/>
      <c r="BL38" s="61"/>
      <c r="BM38" s="61"/>
      <c r="BO38" s="61"/>
      <c r="BP38" s="61"/>
      <c r="BR38" s="60"/>
      <c r="BS38" s="60"/>
      <c r="BU38" s="61"/>
      <c r="BV38" s="61"/>
      <c r="BW38" s="61"/>
      <c r="BX38" s="61"/>
      <c r="BY38" s="61"/>
      <c r="BZ38" s="61"/>
      <c r="CA38" s="61"/>
      <c r="CB38" s="61"/>
      <c r="CC38" s="61"/>
      <c r="CD38" s="61"/>
      <c r="CE38" s="61"/>
      <c r="CF38" s="61"/>
      <c r="CG38" s="61"/>
      <c r="CH38" s="61"/>
      <c r="CI38" s="61"/>
      <c r="CJ38" s="61"/>
      <c r="CL38" s="61"/>
      <c r="CM38" s="61"/>
      <c r="CN38" s="61"/>
      <c r="CO38" s="61"/>
      <c r="CP38" s="61"/>
      <c r="CQ38" s="61"/>
      <c r="CR38" s="61"/>
      <c r="CS38" s="61"/>
      <c r="CT38" s="61"/>
      <c r="CU38" s="61"/>
      <c r="CV38" s="61"/>
      <c r="CW38" s="61"/>
      <c r="CX38" s="61"/>
      <c r="CY38" s="61"/>
      <c r="CZ38" s="61"/>
      <c r="DA38" s="61"/>
      <c r="DC38" s="61"/>
      <c r="DD38" s="61"/>
      <c r="DE38" s="61"/>
      <c r="DF38" s="61"/>
      <c r="DG38" s="61"/>
      <c r="DH38" s="61"/>
      <c r="DI38" s="61"/>
      <c r="DJ38" s="61"/>
      <c r="DK38" s="61"/>
      <c r="DL38" s="61"/>
      <c r="DM38" s="61"/>
      <c r="DN38" s="61"/>
      <c r="DP38" s="61"/>
      <c r="DQ38" s="61"/>
      <c r="DR38" s="61"/>
      <c r="DS38" s="61"/>
      <c r="DT38" s="61"/>
      <c r="DU38" s="61"/>
      <c r="DV38" s="61"/>
      <c r="DW38" s="61"/>
      <c r="DX38" s="61"/>
      <c r="DY38" s="61"/>
      <c r="DZ38" s="61"/>
      <c r="EA38" s="61"/>
    </row>
    <row r="39" spans="1:131">
      <c r="A39" s="60"/>
      <c r="AT39" s="60"/>
      <c r="AU39" s="60"/>
    </row>
    <row r="40" spans="1:131">
      <c r="A40" s="60"/>
    </row>
    <row r="41" spans="1:131">
      <c r="A41"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CA549"/>
  <sheetViews>
    <sheetView workbookViewId="0">
      <selection activeCell="BN28" sqref="BN28"/>
    </sheetView>
  </sheetViews>
  <sheetFormatPr defaultRowHeight="15"/>
  <cols>
    <col min="1" max="1" width="6" bestFit="1" customWidth="1"/>
    <col min="2" max="2" width="11" bestFit="1" customWidth="1"/>
    <col min="3" max="3" width="2" bestFit="1" customWidth="1"/>
    <col min="4" max="4" width="11" bestFit="1" customWidth="1"/>
    <col min="5" max="5" width="2" bestFit="1" customWidth="1"/>
    <col min="6" max="6" width="11" bestFit="1" customWidth="1"/>
    <col min="7" max="7" width="2" bestFit="1" customWidth="1"/>
    <col min="8" max="8" width="11" bestFit="1" customWidth="1"/>
    <col min="9" max="9" width="2" bestFit="1" customWidth="1"/>
    <col min="10" max="10" width="11.7109375" bestFit="1" customWidth="1"/>
    <col min="11" max="11" width="11.5703125" bestFit="1" customWidth="1"/>
    <col min="16" max="16" width="11.85546875" customWidth="1"/>
    <col min="17" max="17" width="10.85546875" customWidth="1"/>
    <col min="18" max="18" width="14.28515625" bestFit="1" customWidth="1"/>
    <col min="19" max="19" width="18.5703125" bestFit="1" customWidth="1"/>
    <col min="20" max="20" width="8.28515625" bestFit="1" customWidth="1"/>
    <col min="21" max="21" width="10.42578125" customWidth="1"/>
    <col min="22" max="22" width="14.5703125" style="95" customWidth="1"/>
    <col min="23" max="23" width="14.42578125" customWidth="1"/>
    <col min="24" max="24" width="7.85546875" customWidth="1"/>
    <col min="25" max="25" width="7.140625" customWidth="1"/>
    <col min="26" max="26" width="16.28515625" style="93" customWidth="1"/>
    <col min="27" max="27" width="14.5703125" bestFit="1" customWidth="1"/>
    <col min="28" max="28" width="5" bestFit="1" customWidth="1"/>
    <col min="29" max="29" width="7.28515625" customWidth="1"/>
    <col min="30" max="30" width="35.7109375" customWidth="1"/>
    <col min="31" max="31" width="13.28515625" bestFit="1" customWidth="1"/>
    <col min="32" max="32" width="11.28515625" bestFit="1" customWidth="1"/>
    <col min="34" max="34" width="12.28515625" bestFit="1" customWidth="1"/>
    <col min="35" max="35" width="7.42578125" bestFit="1" customWidth="1"/>
    <col min="36" max="37" width="12" bestFit="1" customWidth="1"/>
    <col min="39" max="43" width="6" bestFit="1" customWidth="1"/>
    <col min="44" max="44" width="34.85546875" customWidth="1"/>
    <col min="45" max="56" width="12" bestFit="1" customWidth="1"/>
    <col min="57" max="57" width="31.7109375" bestFit="1" customWidth="1"/>
    <col min="58" max="58" width="5.5703125" bestFit="1" customWidth="1"/>
    <col min="59" max="59" width="9.85546875" bestFit="1" customWidth="1"/>
    <col min="60" max="60" width="17" bestFit="1" customWidth="1"/>
    <col min="61" max="62" width="12" bestFit="1" customWidth="1"/>
    <col min="63" max="63" width="4.85546875" bestFit="1" customWidth="1"/>
    <col min="64" max="64" width="17" bestFit="1" customWidth="1"/>
    <col min="65" max="65" width="18" bestFit="1" customWidth="1"/>
    <col min="66" max="66" width="39" customWidth="1"/>
    <col min="67" max="67" width="12.5703125" bestFit="1" customWidth="1"/>
    <col min="68" max="79" width="12" bestFit="1" customWidth="1"/>
  </cols>
  <sheetData>
    <row r="1" spans="1:79" s="80" customFormat="1">
      <c r="A1" s="82" t="s">
        <v>0</v>
      </c>
      <c r="B1" s="87" t="s">
        <v>433</v>
      </c>
      <c r="C1" s="82"/>
      <c r="D1" s="83" t="s">
        <v>434</v>
      </c>
      <c r="E1" s="82"/>
      <c r="F1" s="88" t="s">
        <v>435</v>
      </c>
      <c r="G1" s="82"/>
      <c r="H1" s="85" t="s">
        <v>436</v>
      </c>
      <c r="I1" s="82"/>
      <c r="J1" s="86" t="s">
        <v>437</v>
      </c>
      <c r="K1" s="82"/>
      <c r="L1" s="84" t="s">
        <v>438</v>
      </c>
      <c r="M1" s="82"/>
      <c r="N1" s="85" t="s">
        <v>439</v>
      </c>
      <c r="P1" s="90" t="s">
        <v>442</v>
      </c>
      <c r="Q1" s="90"/>
      <c r="R1" s="92" t="s">
        <v>443</v>
      </c>
      <c r="S1" s="92" t="s">
        <v>444</v>
      </c>
      <c r="T1" s="92"/>
      <c r="U1" s="92"/>
      <c r="V1" s="94" t="s">
        <v>451</v>
      </c>
      <c r="W1" s="97"/>
      <c r="X1" s="98"/>
      <c r="Y1" s="98"/>
      <c r="Z1" s="94" t="s">
        <v>266</v>
      </c>
      <c r="AD1" s="99" t="s">
        <v>466</v>
      </c>
      <c r="AG1" s="99" t="s">
        <v>476</v>
      </c>
      <c r="AH1" s="99"/>
      <c r="AI1" s="99"/>
      <c r="AJ1" s="99"/>
      <c r="AK1" s="99"/>
      <c r="AM1" s="99" t="s">
        <v>477</v>
      </c>
      <c r="AN1" s="99"/>
      <c r="AO1" s="99"/>
      <c r="AP1" s="99"/>
      <c r="AR1" s="100" t="s">
        <v>478</v>
      </c>
      <c r="AS1" s="100"/>
      <c r="BE1" s="101" t="s">
        <v>484</v>
      </c>
      <c r="BN1" s="102" t="s">
        <v>495</v>
      </c>
      <c r="BO1" s="102"/>
      <c r="BP1" s="102"/>
    </row>
    <row r="2" spans="1:79">
      <c r="A2">
        <v>60</v>
      </c>
      <c r="B2" t="s">
        <v>1</v>
      </c>
      <c r="D2" t="s">
        <v>3</v>
      </c>
      <c r="F2" t="s">
        <v>5</v>
      </c>
      <c r="H2" t="s">
        <v>7</v>
      </c>
      <c r="J2" t="s">
        <v>9</v>
      </c>
      <c r="K2" t="s">
        <v>10</v>
      </c>
      <c r="L2" s="89" t="s">
        <v>440</v>
      </c>
      <c r="M2" s="89"/>
      <c r="N2" s="89" t="s">
        <v>441</v>
      </c>
      <c r="P2" t="s">
        <v>198</v>
      </c>
      <c r="Q2" t="s">
        <v>199</v>
      </c>
      <c r="R2" t="s">
        <v>227</v>
      </c>
      <c r="S2" t="s">
        <v>234</v>
      </c>
      <c r="T2" t="s">
        <v>235</v>
      </c>
      <c r="U2" t="s">
        <v>236</v>
      </c>
      <c r="V2" s="97" t="s">
        <v>456</v>
      </c>
      <c r="W2" t="s">
        <v>237</v>
      </c>
      <c r="X2" s="93" t="s">
        <v>452</v>
      </c>
      <c r="Y2" t="s">
        <v>238</v>
      </c>
      <c r="Z2" s="96" t="s">
        <v>453</v>
      </c>
      <c r="AA2" t="s">
        <v>237</v>
      </c>
      <c r="AB2" t="s">
        <v>239</v>
      </c>
      <c r="AC2" t="s">
        <v>239</v>
      </c>
      <c r="AD2" s="99" t="s">
        <v>458</v>
      </c>
      <c r="AE2" t="s">
        <v>240</v>
      </c>
      <c r="AI2" t="s">
        <v>206</v>
      </c>
      <c r="AJ2" t="s">
        <v>207</v>
      </c>
      <c r="AK2" t="s">
        <v>208</v>
      </c>
      <c r="AM2" t="s">
        <v>209</v>
      </c>
      <c r="AN2" t="s">
        <v>210</v>
      </c>
      <c r="AO2" t="s">
        <v>211</v>
      </c>
      <c r="AP2" t="s">
        <v>212</v>
      </c>
      <c r="AQ2" t="s">
        <v>213</v>
      </c>
      <c r="AR2" s="100" t="s">
        <v>94</v>
      </c>
      <c r="AS2" t="s">
        <v>215</v>
      </c>
      <c r="AT2" t="s">
        <v>216</v>
      </c>
      <c r="AU2" t="s">
        <v>217</v>
      </c>
      <c r="AV2" t="s">
        <v>218</v>
      </c>
      <c r="AW2" t="s">
        <v>219</v>
      </c>
      <c r="AX2" t="s">
        <v>220</v>
      </c>
      <c r="AY2" t="s">
        <v>221</v>
      </c>
      <c r="AZ2" t="s">
        <v>222</v>
      </c>
      <c r="BA2" t="s">
        <v>223</v>
      </c>
      <c r="BB2" t="s">
        <v>224</v>
      </c>
      <c r="BC2" t="s">
        <v>225</v>
      </c>
      <c r="BD2" t="s">
        <v>226</v>
      </c>
      <c r="BE2" s="101" t="s">
        <v>354</v>
      </c>
      <c r="BF2" t="s">
        <v>228</v>
      </c>
      <c r="BG2" t="s">
        <v>229</v>
      </c>
      <c r="BH2" t="s">
        <v>230</v>
      </c>
      <c r="BI2" t="s">
        <v>231</v>
      </c>
      <c r="BJ2" t="s">
        <v>232</v>
      </c>
      <c r="BL2" t="s">
        <v>230</v>
      </c>
      <c r="BM2" t="s">
        <v>233</v>
      </c>
      <c r="BN2" s="102" t="s">
        <v>94</v>
      </c>
      <c r="BO2" t="s">
        <v>278</v>
      </c>
      <c r="BP2" t="s">
        <v>279</v>
      </c>
      <c r="BQ2" t="s">
        <v>280</v>
      </c>
      <c r="BR2" t="s">
        <v>281</v>
      </c>
      <c r="BS2" t="s">
        <v>282</v>
      </c>
      <c r="BT2" t="s">
        <v>283</v>
      </c>
      <c r="BU2" t="s">
        <v>284</v>
      </c>
      <c r="BV2" t="s">
        <v>285</v>
      </c>
      <c r="BW2" t="s">
        <v>286</v>
      </c>
      <c r="BX2" t="s">
        <v>287</v>
      </c>
      <c r="BY2" t="s">
        <v>288</v>
      </c>
      <c r="BZ2" t="s">
        <v>289</v>
      </c>
      <c r="CA2" t="s">
        <v>290</v>
      </c>
    </row>
    <row r="3" spans="1:79">
      <c r="A3">
        <v>1</v>
      </c>
      <c r="Q3" t="str">
        <f t="shared" ref="Q3:Q66" si="0">CONCATENATE(C3,E3,G3,I3)</f>
        <v/>
      </c>
      <c r="R3" t="s">
        <v>19</v>
      </c>
      <c r="S3" s="91" t="s">
        <v>241</v>
      </c>
      <c r="T3">
        <v>67</v>
      </c>
      <c r="V3" s="97" t="s">
        <v>457</v>
      </c>
      <c r="W3" t="s">
        <v>257</v>
      </c>
      <c r="X3" t="s">
        <v>253</v>
      </c>
      <c r="Y3">
        <f>(Y$7/Y$5)*100</f>
        <v>100</v>
      </c>
      <c r="Z3" s="96" t="s">
        <v>454</v>
      </c>
      <c r="AC3">
        <f>(AC$7/AC$5)*100</f>
        <v>85.106382978723403</v>
      </c>
      <c r="AD3" s="99" t="s">
        <v>459</v>
      </c>
      <c r="AE3">
        <f>(AE$9/AE$7)*100</f>
        <v>100</v>
      </c>
      <c r="AH3" t="s">
        <v>200</v>
      </c>
      <c r="AI3">
        <f>COUNTIF($P:$P,0)</f>
        <v>0</v>
      </c>
      <c r="AJ3">
        <f>(AI3/AI8)*100</f>
        <v>0</v>
      </c>
      <c r="AK3">
        <f>(0/60)</f>
        <v>0</v>
      </c>
      <c r="AM3">
        <v>17</v>
      </c>
      <c r="AN3">
        <v>6</v>
      </c>
      <c r="AO3">
        <v>11</v>
      </c>
      <c r="AP3">
        <v>21</v>
      </c>
      <c r="AQ3">
        <v>5</v>
      </c>
      <c r="AR3" s="100" t="s">
        <v>355</v>
      </c>
      <c r="AS3">
        <f>(($AN$4-$AM$3)/($AM$4-$AM$3))</f>
        <v>0.58333333333333337</v>
      </c>
      <c r="AT3">
        <f>(($AO$4-$AM$3)/($AM$4-$AM$3))</f>
        <v>0.66666666666666663</v>
      </c>
      <c r="AU3">
        <f>(($AP$3-$AM$3)/($AM$4-$AM$3))</f>
        <v>0.16666666666666666</v>
      </c>
      <c r="AV3">
        <f>(($AM$3-$AN$3)/($AN$4-$AN$3))</f>
        <v>0.44</v>
      </c>
      <c r="AW3">
        <f>(($AO$3-$AN$3)/($AN$4-$AN$3))</f>
        <v>0.2</v>
      </c>
      <c r="AX3">
        <f>(($AP$3-$AN$3)/($AN$4-$AN$3))</f>
        <v>0.6</v>
      </c>
      <c r="AY3">
        <f>(($AM$3-$AO$3)/($AO$4-$AO$3))</f>
        <v>0.27272727272727271</v>
      </c>
      <c r="AZ3">
        <f>(($AN$4-$AO$3)/($AO$4-$AO$3))</f>
        <v>0.90909090909090906</v>
      </c>
      <c r="BA3">
        <f>(($AP$3-$AO$3)/($AO$4-$AO$3))</f>
        <v>0.45454545454545453</v>
      </c>
      <c r="BB3">
        <f>(($AM$4-$AP$3)/($AP$4-$AP$3))</f>
        <v>0.86956521739130432</v>
      </c>
      <c r="BC3">
        <f>(($AN$4-$AP$3)/($AP$4-$AP$3))</f>
        <v>0.43478260869565216</v>
      </c>
      <c r="BD3">
        <f>(($AO$4-$AP$3)/($AP$4-$AP$3))</f>
        <v>0.52173913043478259</v>
      </c>
      <c r="BE3" s="101" t="s">
        <v>485</v>
      </c>
      <c r="BF3" t="s">
        <v>19</v>
      </c>
      <c r="BG3">
        <v>5</v>
      </c>
      <c r="BH3">
        <f>($BG$7-$BG$4)/60</f>
        <v>0.25</v>
      </c>
      <c r="BI3">
        <f>($BG$18-$BG$3)/60</f>
        <v>1.3833333333333333</v>
      </c>
      <c r="BJ3">
        <f>SUM($BI:$BI)</f>
        <v>8.6500000000000021</v>
      </c>
      <c r="BK3" t="s">
        <v>27</v>
      </c>
      <c r="BL3">
        <f>AVERAGE($BH:$BH)</f>
        <v>0.2432835820895522</v>
      </c>
      <c r="BM3">
        <f>BJ5/BJ3</f>
        <v>7.7456647398843907</v>
      </c>
      <c r="BN3" s="102" t="s">
        <v>355</v>
      </c>
      <c r="BP3">
        <f>1-(($AN$4-$AM$3)/($AM$4-$AM$3))</f>
        <v>0.41666666666666663</v>
      </c>
      <c r="BQ3">
        <f>1-(($AO$4-$AM$3)/($AM$4-$AM$3))</f>
        <v>0.33333333333333337</v>
      </c>
      <c r="BR3">
        <f>(($AP$3-$AM$3)/($AM$4-$AM$3))</f>
        <v>0.16666666666666666</v>
      </c>
      <c r="BS3">
        <f>(($AM$3-$AN$3)/($AN$4-$AN$3))</f>
        <v>0.44</v>
      </c>
      <c r="BT3">
        <f>(($AO$3-$AN$3)/($AN$4-$AN$3))</f>
        <v>0.2</v>
      </c>
      <c r="BU3">
        <f>1-(($AP$3-$AN$3)/($AN$4-$AN$3))</f>
        <v>0.4</v>
      </c>
      <c r="BV3">
        <f>(($AM$3-$AO$3)/($AO$4-$AO$3))</f>
        <v>0.27272727272727271</v>
      </c>
      <c r="BW3">
        <f>1-(($AN$4-$AO$3)/($AO$4-$AO$3))</f>
        <v>9.0909090909090939E-2</v>
      </c>
      <c r="BX3">
        <f>(($AP$3-$AO$3)/($AO$4-$AO$3))</f>
        <v>0.45454545454545453</v>
      </c>
      <c r="BY3">
        <f>1-(($AM$4-$AP$3)/($AP$4-$AP$3))</f>
        <v>0.13043478260869568</v>
      </c>
      <c r="BZ3">
        <f>(($AN$4-$AP$3)/($AP$4-$AP$3))</f>
        <v>0.43478260869565216</v>
      </c>
      <c r="CA3">
        <f>1-(($AO$4-$AP$3)/($AP$4-$AP$3))</f>
        <v>0.47826086956521741</v>
      </c>
    </row>
    <row r="4" spans="1:79">
      <c r="A4">
        <v>3</v>
      </c>
      <c r="Q4" t="str">
        <f t="shared" si="0"/>
        <v/>
      </c>
      <c r="R4">
        <v>2</v>
      </c>
      <c r="S4" s="91" t="s">
        <v>445</v>
      </c>
      <c r="T4">
        <v>0</v>
      </c>
      <c r="U4">
        <f t="shared" ref="U4:U10" si="1" xml:space="preserve"> (T4/T$3)*100</f>
        <v>0</v>
      </c>
      <c r="W4" t="s">
        <v>257</v>
      </c>
      <c r="X4" t="s">
        <v>254</v>
      </c>
      <c r="Y4" t="s">
        <v>241</v>
      </c>
      <c r="Z4" s="96" t="s">
        <v>453</v>
      </c>
      <c r="AA4" t="s">
        <v>257</v>
      </c>
      <c r="AB4" t="str">
        <f>CONCATENATE($R4,$R5,$R6,$R7)</f>
        <v>2314</v>
      </c>
      <c r="AC4" t="s">
        <v>241</v>
      </c>
      <c r="AD4" s="99" t="s">
        <v>460</v>
      </c>
      <c r="AE4" t="s">
        <v>243</v>
      </c>
      <c r="AH4" t="s">
        <v>201</v>
      </c>
      <c r="AI4">
        <f>COUNTIF($P:$P,1)</f>
        <v>54</v>
      </c>
      <c r="AJ4">
        <f>(AI4/AI8)*100</f>
        <v>10.588235294117647</v>
      </c>
      <c r="AK4">
        <f>(54/60)</f>
        <v>0.9</v>
      </c>
      <c r="AM4">
        <v>41</v>
      </c>
      <c r="AN4">
        <v>31</v>
      </c>
      <c r="AO4">
        <v>33</v>
      </c>
      <c r="AP4">
        <v>44</v>
      </c>
      <c r="AQ4">
        <v>88</v>
      </c>
      <c r="AR4" s="100" t="s">
        <v>96</v>
      </c>
      <c r="AS4">
        <f>(($AN$5-$AM$4)/($AM$5-$AM$4))</f>
        <v>0.42857142857142855</v>
      </c>
      <c r="AT4">
        <f>(($AO$5-$AM$4)/($AM$5-$AM$4))</f>
        <v>0.61904761904761907</v>
      </c>
      <c r="AU4">
        <f>(($AP$4-$AM$4)/($AM$5-$AM$4))</f>
        <v>0.14285714285714285</v>
      </c>
      <c r="AV4">
        <f>(($AM$4-$AN$4)/($AN$5-$AN$4))</f>
        <v>0.52631578947368418</v>
      </c>
      <c r="AW4">
        <f>(($AO$4-$AN$4)/($AN$5-$AN$4))</f>
        <v>0.10526315789473684</v>
      </c>
      <c r="AX4">
        <f>(($AP$4-$AN$4)/($AN$5-$AN$4))</f>
        <v>0.68421052631578949</v>
      </c>
      <c r="AY4">
        <f>(($AM$4-$AO$4)/($AO$5-$AO$4))</f>
        <v>0.38095238095238093</v>
      </c>
      <c r="AZ4">
        <f>(($AN$5-$AO$4)/($AO$5-$AO$4))</f>
        <v>0.80952380952380953</v>
      </c>
      <c r="BA4">
        <f>(($AP$4-$AO$4)/($AO$5-$AO$4))</f>
        <v>0.52380952380952384</v>
      </c>
      <c r="BB4">
        <f>(($AM$5-$AP$4)/($AP$5-$AP$4))</f>
        <v>0.81818181818181823</v>
      </c>
      <c r="BC4">
        <f>(($AN$5-$AP$4)/($AP$5-$AP$4))</f>
        <v>0.27272727272727271</v>
      </c>
      <c r="BD4">
        <f>(($AO$5-$AP$4)/($AP$5-$AP$4))</f>
        <v>0.45454545454545453</v>
      </c>
      <c r="BE4" s="101" t="s">
        <v>486</v>
      </c>
      <c r="BF4">
        <v>2</v>
      </c>
      <c r="BG4">
        <v>6</v>
      </c>
      <c r="BH4">
        <f>($BG$8-$BG$5)/60</f>
        <v>0.33333333333333331</v>
      </c>
      <c r="BI4">
        <f>($BG$34-$BG$19)/60</f>
        <v>1.0666666666666667</v>
      </c>
      <c r="BK4" t="s">
        <v>28</v>
      </c>
      <c r="BL4">
        <f>STDEV($BH:$BH)</f>
        <v>5.3893811721350535E-2</v>
      </c>
      <c r="BN4" s="102" t="s">
        <v>96</v>
      </c>
      <c r="BP4">
        <f>(($AN$5-$AM$4)/($AM$5-$AM$4))</f>
        <v>0.42857142857142855</v>
      </c>
      <c r="BQ4">
        <f>1-(($AO$5-$AM$4)/($AM$5-$AM$4))</f>
        <v>0.38095238095238093</v>
      </c>
      <c r="BR4">
        <f>(($AP$4-$AM$4)/($AM$5-$AM$4))</f>
        <v>0.14285714285714285</v>
      </c>
      <c r="BS4">
        <f>1-(($AM$4-$AN$4)/($AN$5-$AN$4))</f>
        <v>0.47368421052631582</v>
      </c>
      <c r="BT4">
        <f>(($AO$4-$AN$4)/($AN$5-$AN$4))</f>
        <v>0.10526315789473684</v>
      </c>
      <c r="BU4">
        <f>1-(($AP$4-$AN$4)/($AN$5-$AN$4))</f>
        <v>0.31578947368421051</v>
      </c>
      <c r="BV4">
        <f>(($AM$4-$AO$4)/($AO$5-$AO$4))</f>
        <v>0.38095238095238093</v>
      </c>
      <c r="BW4">
        <f>1-(($AN$5-$AO$4)/($AO$5-$AO$4))</f>
        <v>0.19047619047619047</v>
      </c>
      <c r="BX4">
        <f>1-(($AP$4-$AO$4)/($AO$5-$AO$4))</f>
        <v>0.47619047619047616</v>
      </c>
      <c r="BY4">
        <f>1-(($AM$5-$AP$4)/($AP$5-$AP$4))</f>
        <v>0.18181818181818177</v>
      </c>
      <c r="BZ4">
        <f>(($AN$5-$AP$4)/($AP$5-$AP$4))</f>
        <v>0.27272727272727271</v>
      </c>
      <c r="CA4">
        <f>(($AO$5-$AP$4)/($AP$5-$AP$4))</f>
        <v>0.45454545454545453</v>
      </c>
    </row>
    <row r="5" spans="1:79">
      <c r="A5">
        <v>4</v>
      </c>
      <c r="Q5" t="str">
        <f t="shared" si="0"/>
        <v/>
      </c>
      <c r="R5">
        <v>3</v>
      </c>
      <c r="S5" s="91" t="s">
        <v>446</v>
      </c>
      <c r="T5">
        <v>0</v>
      </c>
      <c r="U5">
        <f t="shared" si="1"/>
        <v>0</v>
      </c>
      <c r="W5" t="s">
        <v>257</v>
      </c>
      <c r="X5" t="s">
        <v>255</v>
      </c>
      <c r="Y5">
        <v>67</v>
      </c>
      <c r="Z5" s="96" t="s">
        <v>455</v>
      </c>
      <c r="AC5">
        <f>COUNTIF($R:$R,"1")+COUNTIF($R:$R,"2")+COUNTIF($R:$R,"3")+COUNTIF($R:$R,"4")+COUNTIF($R:$R,"3D")+COUNTIF($R:$R,"4D")</f>
        <v>94</v>
      </c>
      <c r="AD5" s="99" t="s">
        <v>461</v>
      </c>
      <c r="AE5">
        <f>(AE$11/(AE$9+AE$11))*100</f>
        <v>0</v>
      </c>
      <c r="AH5" t="s">
        <v>202</v>
      </c>
      <c r="AI5">
        <f>COUNTIF($P:$P,2)</f>
        <v>287</v>
      </c>
      <c r="AJ5">
        <f>(AI5/AI8)*100</f>
        <v>56.274509803921568</v>
      </c>
      <c r="AK5">
        <f>(287/60)</f>
        <v>4.7833333333333332</v>
      </c>
      <c r="AM5">
        <v>62</v>
      </c>
      <c r="AN5">
        <v>50</v>
      </c>
      <c r="AO5">
        <v>54</v>
      </c>
      <c r="AP5">
        <v>66</v>
      </c>
      <c r="AQ5">
        <v>2391</v>
      </c>
      <c r="AR5" s="100" t="s">
        <v>97</v>
      </c>
      <c r="AV5">
        <f>(($AM$5-$AN$5)/($AN$6-$AN$5))</f>
        <v>0.48</v>
      </c>
      <c r="AW5">
        <f>(($AO$5-$AN$5)/($AN$6-$AN$5))</f>
        <v>0.16</v>
      </c>
      <c r="AX5">
        <f>(($AP$5-$AN$5)/($AN$6-$AN$5))</f>
        <v>0.64</v>
      </c>
      <c r="AY5">
        <f>(($AM$5-$AO$5)/($AO$6-$AO$5))</f>
        <v>0.34782608695652173</v>
      </c>
      <c r="AZ5">
        <f>(($AN$6-$AO$5)/($AO$6-$AO$5))</f>
        <v>0.91304347826086951</v>
      </c>
      <c r="BA5">
        <f>(($AP$5-$AO$5)/($AO$6-$AO$5))</f>
        <v>0.52173913043478259</v>
      </c>
      <c r="BE5" s="101" t="s">
        <v>487</v>
      </c>
      <c r="BF5">
        <v>3</v>
      </c>
      <c r="BG5">
        <v>11</v>
      </c>
      <c r="BH5">
        <f>($BG$9-$BG$6)/60</f>
        <v>0.26666666666666666</v>
      </c>
      <c r="BI5">
        <f>($BG$46-$BG$35)/60</f>
        <v>0.83333333333333337</v>
      </c>
      <c r="BJ5">
        <f>COUNTA($X:$X)-1</f>
        <v>67</v>
      </c>
      <c r="BN5" s="102" t="s">
        <v>97</v>
      </c>
      <c r="BS5">
        <f>(($AM$5-$AN$5)/($AN$6-$AN$5))</f>
        <v>0.48</v>
      </c>
      <c r="BT5">
        <f>(($AO$5-$AN$5)/($AN$6-$AN$5))</f>
        <v>0.16</v>
      </c>
      <c r="BU5">
        <f>1-(($AP$5-$AN$5)/($AN$6-$AN$5))</f>
        <v>0.36</v>
      </c>
      <c r="BV5">
        <f>(($AM$5-$AO$5)/($AO$6-$AO$5))</f>
        <v>0.34782608695652173</v>
      </c>
      <c r="BW5">
        <f>1-(($AN$6-$AO$5)/($AO$6-$AO$5))</f>
        <v>8.6956521739130488E-2</v>
      </c>
      <c r="BX5">
        <f>1-(($AP$5-$AO$5)/($AO$6-$AO$5))</f>
        <v>0.47826086956521741</v>
      </c>
    </row>
    <row r="6" spans="1:79">
      <c r="A6">
        <v>5</v>
      </c>
      <c r="J6">
        <v>564.85699499999998</v>
      </c>
      <c r="K6" t="s">
        <v>19</v>
      </c>
      <c r="Q6" t="str">
        <f t="shared" si="0"/>
        <v/>
      </c>
      <c r="R6">
        <v>1</v>
      </c>
      <c r="S6" s="91" t="s">
        <v>447</v>
      </c>
      <c r="T6">
        <v>0</v>
      </c>
      <c r="U6">
        <f t="shared" si="1"/>
        <v>0</v>
      </c>
      <c r="W6" t="s">
        <v>257</v>
      </c>
      <c r="X6" t="s">
        <v>256</v>
      </c>
      <c r="Y6" t="s">
        <v>242</v>
      </c>
      <c r="AC6" t="s">
        <v>242</v>
      </c>
      <c r="AD6" s="99" t="s">
        <v>462</v>
      </c>
      <c r="AE6" t="s">
        <v>244</v>
      </c>
      <c r="AH6" t="s">
        <v>203</v>
      </c>
      <c r="AI6">
        <f>COUNTIF($P:$P,3)</f>
        <v>161</v>
      </c>
      <c r="AJ6">
        <f>(AI6/AI8)*100</f>
        <v>31.56862745098039</v>
      </c>
      <c r="AK6">
        <f>(161/60)</f>
        <v>2.6833333333333331</v>
      </c>
      <c r="AM6">
        <v>2399</v>
      </c>
      <c r="AN6">
        <v>75</v>
      </c>
      <c r="AO6">
        <v>77</v>
      </c>
      <c r="AP6">
        <v>2402</v>
      </c>
      <c r="AQ6">
        <v>2455</v>
      </c>
      <c r="AR6" s="100" t="s">
        <v>479</v>
      </c>
      <c r="BE6" s="101" t="s">
        <v>488</v>
      </c>
      <c r="BF6">
        <v>1</v>
      </c>
      <c r="BG6">
        <v>17</v>
      </c>
      <c r="BH6">
        <f>($BG$10-$BG$7)/60</f>
        <v>0.33333333333333331</v>
      </c>
      <c r="BI6">
        <f>($BG$54-$BG$47)/60</f>
        <v>0.53333333333333333</v>
      </c>
      <c r="BN6" s="102" t="s">
        <v>479</v>
      </c>
    </row>
    <row r="7" spans="1:79">
      <c r="A7">
        <v>6</v>
      </c>
      <c r="D7">
        <v>571.73297100000002</v>
      </c>
      <c r="E7" s="1">
        <v>2</v>
      </c>
      <c r="P7">
        <v>1</v>
      </c>
      <c r="Q7" t="str">
        <f t="shared" si="0"/>
        <v>2</v>
      </c>
      <c r="R7">
        <v>4</v>
      </c>
      <c r="S7" s="91" t="s">
        <v>448</v>
      </c>
      <c r="T7">
        <v>0</v>
      </c>
      <c r="U7">
        <f t="shared" si="1"/>
        <v>0</v>
      </c>
      <c r="W7" t="s">
        <v>257</v>
      </c>
      <c r="X7" t="s">
        <v>253</v>
      </c>
      <c r="Y7">
        <v>67</v>
      </c>
      <c r="AC7">
        <v>80</v>
      </c>
      <c r="AD7" s="99" t="s">
        <v>463</v>
      </c>
      <c r="AE7">
        <f>COUNTIF($R:$R,1)+COUNTIF($R:$R,2)</f>
        <v>47</v>
      </c>
      <c r="AH7" t="s">
        <v>204</v>
      </c>
      <c r="AI7">
        <f>COUNTIF($P:$P,4)</f>
        <v>8</v>
      </c>
      <c r="AJ7">
        <f>(AI7/AI8)*100</f>
        <v>1.5686274509803921</v>
      </c>
      <c r="AK7">
        <f>(8/60)</f>
        <v>0.13333333333333333</v>
      </c>
      <c r="AM7">
        <v>2415</v>
      </c>
      <c r="AN7">
        <v>2392</v>
      </c>
      <c r="AO7">
        <v>2394</v>
      </c>
      <c r="AP7">
        <v>2419</v>
      </c>
      <c r="AQ7">
        <v>3088</v>
      </c>
      <c r="AR7" s="100" t="s">
        <v>480</v>
      </c>
      <c r="BE7" s="101" t="s">
        <v>489</v>
      </c>
      <c r="BF7">
        <v>4</v>
      </c>
      <c r="BG7">
        <v>21</v>
      </c>
      <c r="BH7">
        <f>($BG$11-$BG$8)/60</f>
        <v>0.21666666666666667</v>
      </c>
      <c r="BI7">
        <f>($BG$70-$BG$55)/60</f>
        <v>1.2833333333333334</v>
      </c>
      <c r="BN7" s="102" t="s">
        <v>480</v>
      </c>
    </row>
    <row r="8" spans="1:79">
      <c r="A8">
        <v>7</v>
      </c>
      <c r="D8">
        <v>571.73297100000002</v>
      </c>
      <c r="E8" s="1">
        <v>2</v>
      </c>
      <c r="P8">
        <v>1</v>
      </c>
      <c r="Q8" t="str">
        <f t="shared" si="0"/>
        <v>2</v>
      </c>
      <c r="R8">
        <v>2</v>
      </c>
      <c r="S8" s="91" t="s">
        <v>449</v>
      </c>
      <c r="T8">
        <v>67</v>
      </c>
      <c r="U8">
        <f t="shared" si="1"/>
        <v>100</v>
      </c>
      <c r="W8" t="s">
        <v>257</v>
      </c>
      <c r="X8" t="s">
        <v>254</v>
      </c>
      <c r="AA8" t="s">
        <v>257</v>
      </c>
      <c r="AB8" t="str">
        <f>CONCATENATE($R8,$R9,$R10,$R11)</f>
        <v>2314</v>
      </c>
      <c r="AD8" s="99" t="s">
        <v>464</v>
      </c>
      <c r="AE8" t="s">
        <v>245</v>
      </c>
      <c r="AH8" t="s">
        <v>205</v>
      </c>
      <c r="AI8">
        <f>COUNT($P:$P)</f>
        <v>510</v>
      </c>
      <c r="AM8">
        <v>2435</v>
      </c>
      <c r="AN8">
        <v>2408</v>
      </c>
      <c r="AO8">
        <v>2410</v>
      </c>
      <c r="AP8">
        <v>2438</v>
      </c>
      <c r="AQ8">
        <v>3138</v>
      </c>
      <c r="AR8" s="100" t="s">
        <v>481</v>
      </c>
      <c r="AS8">
        <f>(($AN$8-$AM$6)/($AM$7-$AM$6))</f>
        <v>0.5625</v>
      </c>
      <c r="AT8">
        <f>(($AO$8-$AM$6)/($AM$7-$AM$6))</f>
        <v>0.6875</v>
      </c>
      <c r="AU8">
        <f>(($AP$6-$AM$6)/($AM$7-$AM$6))</f>
        <v>0.1875</v>
      </c>
      <c r="AV8">
        <f>(($AM$6-$AN$7)/($AN$8-$AN$7))</f>
        <v>0.4375</v>
      </c>
      <c r="AW8">
        <f>(($AO$7-$AN$7)/($AN$8-$AN$7))</f>
        <v>0.125</v>
      </c>
      <c r="AX8">
        <f>(($AP$6-$AN$7)/($AN$8-$AN$7))</f>
        <v>0.625</v>
      </c>
      <c r="AY8">
        <f>(($AM$6-$AO$7)/($AO$8-$AO$7))</f>
        <v>0.3125</v>
      </c>
      <c r="AZ8">
        <f>(($AN$8-$AO$7)/($AO$8-$AO$7))</f>
        <v>0.875</v>
      </c>
      <c r="BA8">
        <f>(($AP$6-$AO$7)/($AO$8-$AO$7))</f>
        <v>0.5</v>
      </c>
      <c r="BB8">
        <f>(($AM$7-$AP$6)/($AP$7-$AP$6))</f>
        <v>0.76470588235294112</v>
      </c>
      <c r="BC8">
        <f>(($AN$8-$AP$6)/($AP$7-$AP$6))</f>
        <v>0.35294117647058826</v>
      </c>
      <c r="BD8">
        <f>(($AO$8-$AP$6)/($AP$7-$AP$6))</f>
        <v>0.47058823529411764</v>
      </c>
      <c r="BE8" s="101" t="s">
        <v>490</v>
      </c>
      <c r="BF8">
        <v>2</v>
      </c>
      <c r="BG8">
        <v>31</v>
      </c>
      <c r="BH8">
        <f>($BG$12-$BG$9)/60</f>
        <v>0.28333333333333333</v>
      </c>
      <c r="BI8">
        <f>($BG$80-$BG$71)/60</f>
        <v>0.68333333333333335</v>
      </c>
      <c r="BN8" s="102" t="s">
        <v>481</v>
      </c>
      <c r="BP8">
        <f>1-(($AN$8-$AM$6)/($AM$7-$AM$6))</f>
        <v>0.4375</v>
      </c>
      <c r="BQ8">
        <f>1-(($AO$8-$AM$6)/($AM$7-$AM$6))</f>
        <v>0.3125</v>
      </c>
      <c r="BR8">
        <f>(($AP$6-$AM$6)/($AM$7-$AM$6))</f>
        <v>0.1875</v>
      </c>
      <c r="BS8">
        <f>(($AM$6-$AN$7)/($AN$8-$AN$7))</f>
        <v>0.4375</v>
      </c>
      <c r="BT8">
        <f>(($AO$7-$AN$7)/($AN$8-$AN$7))</f>
        <v>0.125</v>
      </c>
      <c r="BU8">
        <f>1-(($AP$6-$AN$7)/($AN$8-$AN$7))</f>
        <v>0.375</v>
      </c>
      <c r="BV8">
        <f>(($AM$6-$AO$7)/($AO$8-$AO$7))</f>
        <v>0.3125</v>
      </c>
      <c r="BW8">
        <f>1-(($AN$8-$AO$7)/($AO$8-$AO$7))</f>
        <v>0.125</v>
      </c>
      <c r="BX8">
        <f>(($AP$6-$AO$7)/($AO$8-$AO$7))</f>
        <v>0.5</v>
      </c>
      <c r="BY8">
        <f>1-(($AM$7-$AP$6)/($AP$7-$AP$6))</f>
        <v>0.23529411764705888</v>
      </c>
      <c r="BZ8">
        <f>(($AN$8-$AP$6)/($AP$7-$AP$6))</f>
        <v>0.35294117647058826</v>
      </c>
      <c r="CA8">
        <f>(($AO$8-$AP$6)/($AP$7-$AP$6))</f>
        <v>0.47058823529411764</v>
      </c>
    </row>
    <row r="9" spans="1:79">
      <c r="A9">
        <v>8</v>
      </c>
      <c r="D9">
        <v>571.73297100000002</v>
      </c>
      <c r="E9" s="1">
        <v>2</v>
      </c>
      <c r="P9">
        <v>1</v>
      </c>
      <c r="Q9" t="str">
        <f t="shared" si="0"/>
        <v>2</v>
      </c>
      <c r="R9">
        <v>3</v>
      </c>
      <c r="S9" s="91" t="s">
        <v>450</v>
      </c>
      <c r="T9">
        <v>0</v>
      </c>
      <c r="U9">
        <f t="shared" si="1"/>
        <v>0</v>
      </c>
      <c r="W9" t="s">
        <v>257</v>
      </c>
      <c r="X9" t="s">
        <v>255</v>
      </c>
      <c r="AD9" s="99" t="s">
        <v>463</v>
      </c>
      <c r="AE9">
        <f>COUNTIF($R:$R,3)+COUNTIF($R:$R,4)</f>
        <v>47</v>
      </c>
      <c r="AM9">
        <v>3089</v>
      </c>
      <c r="AN9">
        <v>2429</v>
      </c>
      <c r="AO9">
        <v>2429</v>
      </c>
      <c r="AP9">
        <v>3092</v>
      </c>
      <c r="AQ9">
        <v>3538</v>
      </c>
      <c r="AR9" s="100" t="s">
        <v>482</v>
      </c>
      <c r="AS9">
        <f>(($AN$9-$AM$7)/($AM$8-$AM$7))</f>
        <v>0.7</v>
      </c>
      <c r="AT9">
        <f>(($AO$9-$AM$7)/($AM$8-$AM$7))</f>
        <v>0.7</v>
      </c>
      <c r="AU9">
        <f>(($AP$7-$AM$7)/($AM$8-$AM$7))</f>
        <v>0.2</v>
      </c>
      <c r="AV9">
        <f>(($AM$7-$AN$8)/($AN$9-$AN$8))</f>
        <v>0.33333333333333331</v>
      </c>
      <c r="AW9">
        <f>(($AO$8-$AN$8)/($AN$9-$AN$8))</f>
        <v>9.5238095238095233E-2</v>
      </c>
      <c r="AX9">
        <f>(($AP$7-$AN$8)/($AN$9-$AN$8))</f>
        <v>0.52380952380952384</v>
      </c>
      <c r="AY9">
        <f>(($AM$7-$AO$8)/($AO$9-$AO$8))</f>
        <v>0.26315789473684209</v>
      </c>
      <c r="AZ9">
        <f>(($AN$9-$AO$9)/($AO$10-$AO$9))</f>
        <v>0</v>
      </c>
      <c r="BA9">
        <f>(($AP$7-$AO$8)/($AO$9-$AO$8))</f>
        <v>0.47368421052631576</v>
      </c>
      <c r="BB9">
        <f>(($AM$8-$AP$7)/($AP$8-$AP$7))</f>
        <v>0.84210526315789469</v>
      </c>
      <c r="BC9">
        <f>(($AN$9-$AP$7)/($AP$8-$AP$7))</f>
        <v>0.52631578947368418</v>
      </c>
      <c r="BD9">
        <f>(($AO$9-$AP$7)/($AP$8-$AP$7))</f>
        <v>0.52631578947368418</v>
      </c>
      <c r="BF9">
        <v>3</v>
      </c>
      <c r="BG9">
        <v>33</v>
      </c>
      <c r="BH9">
        <f>($BG$13-$BG$10)/60</f>
        <v>0.21666666666666667</v>
      </c>
      <c r="BI9">
        <f>($BG$92-$BG$81)/60</f>
        <v>0.96666666666666667</v>
      </c>
      <c r="BN9" s="102" t="s">
        <v>482</v>
      </c>
      <c r="BP9">
        <f>1-(($AN$9-$AM$7)/($AM$8-$AM$7))</f>
        <v>0.30000000000000004</v>
      </c>
      <c r="BQ9">
        <f>1-(($AO$9-$AM$7)/($AM$8-$AM$7))</f>
        <v>0.30000000000000004</v>
      </c>
      <c r="BR9">
        <f>(($AP$7-$AM$7)/($AM$8-$AM$7))</f>
        <v>0.2</v>
      </c>
      <c r="BS9">
        <f>(($AM$7-$AN$8)/($AN$9-$AN$8))</f>
        <v>0.33333333333333331</v>
      </c>
      <c r="BT9">
        <f>(($AO$8-$AN$8)/($AN$9-$AN$8))</f>
        <v>9.5238095238095233E-2</v>
      </c>
      <c r="BU9">
        <f>1-(($AP$7-$AN$8)/($AN$9-$AN$8))</f>
        <v>0.47619047619047616</v>
      </c>
      <c r="BV9">
        <f>(($AM$7-$AO$8)/($AO$9-$AO$8))</f>
        <v>0.26315789473684209</v>
      </c>
      <c r="BW9">
        <f>(($AN$9-$AO$9)/($AO$10-$AO$9))</f>
        <v>0</v>
      </c>
      <c r="BX9">
        <f>(($AP$7-$AO$8)/($AO$9-$AO$8))</f>
        <v>0.47368421052631576</v>
      </c>
      <c r="BY9">
        <f>1-(($AM$8-$AP$7)/($AP$8-$AP$7))</f>
        <v>0.15789473684210531</v>
      </c>
      <c r="BZ9">
        <f>1-(($AN$9-$AP$7)/($AP$8-$AP$7))</f>
        <v>0.47368421052631582</v>
      </c>
      <c r="CA9">
        <f>1-(($AO$9-$AP$7)/($AP$8-$AP$7))</f>
        <v>0.47368421052631582</v>
      </c>
    </row>
    <row r="10" spans="1:79">
      <c r="A10">
        <v>9</v>
      </c>
      <c r="D10">
        <v>571.73297100000002</v>
      </c>
      <c r="E10" s="1">
        <v>2</v>
      </c>
      <c r="P10">
        <v>1</v>
      </c>
      <c r="Q10" t="str">
        <f t="shared" si="0"/>
        <v>2</v>
      </c>
      <c r="R10">
        <v>1</v>
      </c>
      <c r="S10" t="s">
        <v>264</v>
      </c>
      <c r="T10">
        <v>0</v>
      </c>
      <c r="U10">
        <f t="shared" si="1"/>
        <v>0</v>
      </c>
      <c r="W10" t="s">
        <v>257</v>
      </c>
      <c r="X10" t="s">
        <v>256</v>
      </c>
      <c r="AD10" s="99" t="s">
        <v>465</v>
      </c>
      <c r="AE10" t="s">
        <v>246</v>
      </c>
      <c r="AM10">
        <v>3109</v>
      </c>
      <c r="AN10">
        <v>2443</v>
      </c>
      <c r="AO10">
        <v>2448</v>
      </c>
      <c r="AP10">
        <v>3111</v>
      </c>
      <c r="AQ10">
        <v>3570</v>
      </c>
      <c r="AR10" s="100" t="s">
        <v>483</v>
      </c>
      <c r="AV10">
        <f>(($AM$8-$AN$9)/($AN$10-$AN$9))</f>
        <v>0.42857142857142855</v>
      </c>
      <c r="AW10">
        <f>(($AO$9-$AN$9)/($AN$10-$AN$9))</f>
        <v>0</v>
      </c>
      <c r="AX10">
        <f>(($AP$8-$AN$9)/($AN$10-$AN$9))</f>
        <v>0.6428571428571429</v>
      </c>
      <c r="AY10">
        <f>(($AM$8-$AO$9)/($AO$10-$AO$9))</f>
        <v>0.31578947368421051</v>
      </c>
      <c r="AZ10">
        <f>(($AN$10-$AO$9)/($AO$10-$AO$9))</f>
        <v>0.73684210526315785</v>
      </c>
      <c r="BA10">
        <f>(($AP$8-$AO$9)/($AO$10-$AO$9))</f>
        <v>0.47368421052631576</v>
      </c>
      <c r="BF10">
        <v>1</v>
      </c>
      <c r="BG10">
        <v>41</v>
      </c>
      <c r="BH10">
        <f>($BG$14-$BG$11)/60</f>
        <v>0.3</v>
      </c>
      <c r="BI10">
        <f>($BG$100-$BG$93)/60</f>
        <v>0.6333333333333333</v>
      </c>
      <c r="BN10" s="102" t="s">
        <v>483</v>
      </c>
      <c r="BS10">
        <f>(($AM$8-$AN$9)/($AN$10-$AN$9))</f>
        <v>0.42857142857142855</v>
      </c>
      <c r="BT10">
        <f>(($AO$9-$AN$9)/($AN$10-$AN$9))</f>
        <v>0</v>
      </c>
      <c r="BU10">
        <f>1-(($AP$8-$AN$9)/($AN$10-$AN$9))</f>
        <v>0.3571428571428571</v>
      </c>
      <c r="BV10">
        <f>(($AM$8-$AO$9)/($AO$10-$AO$9))</f>
        <v>0.31578947368421051</v>
      </c>
      <c r="BW10">
        <f>1-(($AN$10-$AO$9)/($AO$10-$AO$9))</f>
        <v>0.26315789473684215</v>
      </c>
      <c r="BX10">
        <f>(($AP$8-$AO$9)/($AO$10-$AO$9))</f>
        <v>0.47368421052631576</v>
      </c>
    </row>
    <row r="11" spans="1:79">
      <c r="A11">
        <v>10</v>
      </c>
      <c r="D11">
        <v>571.73297100000002</v>
      </c>
      <c r="E11" s="1">
        <v>2</v>
      </c>
      <c r="P11">
        <v>1</v>
      </c>
      <c r="Q11" t="str">
        <f t="shared" si="0"/>
        <v>2</v>
      </c>
      <c r="R11">
        <v>4</v>
      </c>
      <c r="W11" t="s">
        <v>257</v>
      </c>
      <c r="X11" t="s">
        <v>253</v>
      </c>
      <c r="AD11" s="99" t="s">
        <v>463</v>
      </c>
      <c r="AE11">
        <v>0</v>
      </c>
      <c r="AM11">
        <v>3124</v>
      </c>
      <c r="AN11">
        <v>3101</v>
      </c>
      <c r="AO11">
        <v>3101</v>
      </c>
      <c r="AP11">
        <v>3127</v>
      </c>
      <c r="AQ11">
        <v>4044</v>
      </c>
      <c r="BF11">
        <v>4</v>
      </c>
      <c r="BG11">
        <v>44</v>
      </c>
      <c r="BH11">
        <f>($BG$15-$BG$12)/60</f>
        <v>0.26666666666666666</v>
      </c>
      <c r="BI11">
        <f>($BG$114-$BG$101)/60</f>
        <v>1.2666666666666666</v>
      </c>
      <c r="BN11" s="102" t="s">
        <v>491</v>
      </c>
    </row>
    <row r="12" spans="1:79">
      <c r="A12">
        <v>11</v>
      </c>
      <c r="D12">
        <v>571.73297100000002</v>
      </c>
      <c r="E12" s="1">
        <v>2</v>
      </c>
      <c r="F12">
        <v>651.59600799999998</v>
      </c>
      <c r="G12" s="2">
        <v>3</v>
      </c>
      <c r="P12">
        <v>2</v>
      </c>
      <c r="Q12" t="str">
        <f t="shared" si="0"/>
        <v>23</v>
      </c>
      <c r="R12">
        <v>2</v>
      </c>
      <c r="W12" t="s">
        <v>257</v>
      </c>
      <c r="X12" t="s">
        <v>254</v>
      </c>
      <c r="AA12" t="s">
        <v>257</v>
      </c>
      <c r="AB12" t="str">
        <f>CONCATENATE($R12,$R13,$R14,$R15)</f>
        <v>2314</v>
      </c>
      <c r="AD12" s="99" t="s">
        <v>467</v>
      </c>
      <c r="AE12" t="s">
        <v>247</v>
      </c>
      <c r="AM12">
        <v>3549</v>
      </c>
      <c r="AN12">
        <v>3116</v>
      </c>
      <c r="AO12">
        <v>3119</v>
      </c>
      <c r="AP12">
        <v>3551</v>
      </c>
      <c r="AQ12">
        <v>4121</v>
      </c>
      <c r="BF12">
        <v>2</v>
      </c>
      <c r="BG12">
        <v>50</v>
      </c>
      <c r="BH12">
        <f>($BG$16-$BG$13)/60</f>
        <v>0.35</v>
      </c>
      <c r="BN12" s="102" t="s">
        <v>492</v>
      </c>
    </row>
    <row r="13" spans="1:79">
      <c r="A13">
        <v>12</v>
      </c>
      <c r="D13">
        <v>571.73297100000002</v>
      </c>
      <c r="E13" s="1">
        <v>2</v>
      </c>
      <c r="F13">
        <v>651.59600799999998</v>
      </c>
      <c r="G13" s="2">
        <v>3</v>
      </c>
      <c r="P13">
        <v>2</v>
      </c>
      <c r="Q13" t="str">
        <f t="shared" si="0"/>
        <v>23</v>
      </c>
      <c r="R13">
        <v>3</v>
      </c>
      <c r="W13" t="s">
        <v>257</v>
      </c>
      <c r="X13" t="s">
        <v>255</v>
      </c>
      <c r="AD13" s="99" t="s">
        <v>463</v>
      </c>
      <c r="AE13">
        <v>0</v>
      </c>
      <c r="AM13">
        <v>4053</v>
      </c>
      <c r="AN13">
        <v>3539</v>
      </c>
      <c r="AO13">
        <v>3542</v>
      </c>
      <c r="AP13">
        <v>4057</v>
      </c>
      <c r="AQ13">
        <v>4685</v>
      </c>
      <c r="AS13">
        <f>(($AN$11-$AM$9)/($AM$10-$AM$9))</f>
        <v>0.6</v>
      </c>
      <c r="AT13">
        <f>(($AO$11-$AM$9)/($AM$10-$AM$9))</f>
        <v>0.6</v>
      </c>
      <c r="AU13">
        <f>(($AP$9-$AM$9)/($AM$10-$AM$9))</f>
        <v>0.15</v>
      </c>
      <c r="AV13">
        <f>(($AM$10-$AN$11)/($AN$12-$AN$11))</f>
        <v>0.53333333333333333</v>
      </c>
      <c r="AW13">
        <f>(($AO$11-$AN$11)/($AN$12-$AN$11))</f>
        <v>0</v>
      </c>
      <c r="AX13">
        <f>(($AP$10-$AN$11)/($AN$12-$AN$11))</f>
        <v>0.66666666666666663</v>
      </c>
      <c r="AY13">
        <f>(($AM$10-$AO$11)/($AO$12-$AO$11))</f>
        <v>0.44444444444444442</v>
      </c>
      <c r="AZ13">
        <f>(($AN$11-$AO$11)/($AO$12-$AO$11))</f>
        <v>0</v>
      </c>
      <c r="BA13">
        <f>(($AP$10-$AO$11)/($AO$12-$AO$11))</f>
        <v>0.55555555555555558</v>
      </c>
      <c r="BB13">
        <f>(($AM$10-$AP$9)/($AP$10-$AP$9))</f>
        <v>0.89473684210526316</v>
      </c>
      <c r="BC13">
        <f>(($AN$11-$AP$9)/($AP$10-$AP$9))</f>
        <v>0.47368421052631576</v>
      </c>
      <c r="BD13">
        <f>(($AO$11-$AP$9)/($AP$10-$AP$9))</f>
        <v>0.47368421052631576</v>
      </c>
      <c r="BF13">
        <v>3</v>
      </c>
      <c r="BG13">
        <v>54</v>
      </c>
      <c r="BH13">
        <f>($BG$17-$BG$14)/60</f>
        <v>0.25</v>
      </c>
      <c r="BN13" s="102" t="s">
        <v>496</v>
      </c>
      <c r="BP13">
        <f>1-(($AN$11-$AM$9)/($AM$10-$AM$9))</f>
        <v>0.4</v>
      </c>
      <c r="BQ13">
        <f>1-(($AO$11-$AM$9)/($AM$10-$AM$9))</f>
        <v>0.4</v>
      </c>
      <c r="BR13">
        <f>(($AP$9-$AM$9)/($AM$10-$AM$9))</f>
        <v>0.15</v>
      </c>
      <c r="BS13">
        <f>1-(($AM$10-$AN$11)/($AN$12-$AN$11))</f>
        <v>0.46666666666666667</v>
      </c>
      <c r="BT13">
        <f>(($AO$11-$AN$11)/($AN$12-$AN$11))</f>
        <v>0</v>
      </c>
      <c r="BU13">
        <f>1-(($AP$10-$AN$11)/($AN$12-$AN$11))</f>
        <v>0.33333333333333337</v>
      </c>
      <c r="BV13">
        <f>(($AM$10-$AO$11)/($AO$12-$AO$11))</f>
        <v>0.44444444444444442</v>
      </c>
      <c r="BW13">
        <f>(($AN$11-$AO$11)/($AO$12-$AO$11))</f>
        <v>0</v>
      </c>
      <c r="BX13">
        <f>1-(($AP$10-$AO$11)/($AO$12-$AO$11))</f>
        <v>0.44444444444444442</v>
      </c>
      <c r="BY13">
        <f>1-(($AM$10-$AP$9)/($AP$10-$AP$9))</f>
        <v>0.10526315789473684</v>
      </c>
      <c r="BZ13">
        <f>(($AN$11-$AP$9)/($AP$10-$AP$9))</f>
        <v>0.47368421052631576</v>
      </c>
      <c r="CA13">
        <f>(($AO$11-$AP$9)/($AP$10-$AP$9))</f>
        <v>0.47368421052631576</v>
      </c>
    </row>
    <row r="14" spans="1:79">
      <c r="A14">
        <v>13</v>
      </c>
      <c r="D14">
        <v>571.73297100000002</v>
      </c>
      <c r="E14" s="1">
        <v>2</v>
      </c>
      <c r="F14">
        <v>651.59600799999998</v>
      </c>
      <c r="G14" s="2">
        <v>3</v>
      </c>
      <c r="P14">
        <v>2</v>
      </c>
      <c r="Q14" t="str">
        <f t="shared" si="0"/>
        <v>23</v>
      </c>
      <c r="R14">
        <v>1</v>
      </c>
      <c r="W14" t="s">
        <v>257</v>
      </c>
      <c r="X14" t="s">
        <v>253</v>
      </c>
      <c r="AD14" s="99" t="s">
        <v>468</v>
      </c>
      <c r="AE14" t="s">
        <v>248</v>
      </c>
      <c r="AM14">
        <v>4070</v>
      </c>
      <c r="AN14">
        <v>3560</v>
      </c>
      <c r="AO14">
        <v>3561</v>
      </c>
      <c r="AP14">
        <v>4074</v>
      </c>
      <c r="AQ14">
        <v>4726</v>
      </c>
      <c r="AS14">
        <f>(($AN$12-$AM$10)/($AM$11-$AM$10))</f>
        <v>0.46666666666666667</v>
      </c>
      <c r="AT14">
        <f>(($AO$12-$AM$10)/($AM$11-$AM$10))</f>
        <v>0.66666666666666663</v>
      </c>
      <c r="AU14">
        <f>(($AP$10-$AM$10)/($AM$11-$AM$10))</f>
        <v>0.13333333333333333</v>
      </c>
      <c r="AZ14">
        <f>(($AN$12-$AO$11)/($AO$12-$AO$11))</f>
        <v>0.83333333333333337</v>
      </c>
      <c r="BB14">
        <f>(($AM$11-$AP$10)/($AP$11-$AP$10))</f>
        <v>0.8125</v>
      </c>
      <c r="BC14">
        <f>(($AN$12-$AP$10)/($AP$11-$AP$10))</f>
        <v>0.3125</v>
      </c>
      <c r="BD14">
        <f>(($AO$12-$AP$10)/($AP$11-$AP$10))</f>
        <v>0.5</v>
      </c>
      <c r="BF14">
        <v>1</v>
      </c>
      <c r="BG14">
        <v>62</v>
      </c>
      <c r="BH14">
        <f>($BG$23-$BG$20)/60</f>
        <v>0.16666666666666666</v>
      </c>
      <c r="BN14" s="102" t="s">
        <v>493</v>
      </c>
      <c r="BP14">
        <f>(($AN$12-$AM$10)/($AM$11-$AM$10))</f>
        <v>0.46666666666666667</v>
      </c>
      <c r="BQ14">
        <f>1-(($AO$12-$AM$10)/($AM$11-$AM$10))</f>
        <v>0.33333333333333337</v>
      </c>
      <c r="BR14">
        <f>(($AP$10-$AM$10)/($AM$11-$AM$10))</f>
        <v>0.13333333333333333</v>
      </c>
      <c r="BW14">
        <f>1-(($AN$12-$AO$11)/($AO$12-$AO$11))</f>
        <v>0.16666666666666663</v>
      </c>
      <c r="BY14">
        <f>1-(($AM$11-$AP$10)/($AP$11-$AP$10))</f>
        <v>0.1875</v>
      </c>
      <c r="BZ14">
        <f>(($AN$12-$AP$10)/($AP$11-$AP$10))</f>
        <v>0.3125</v>
      </c>
      <c r="CA14">
        <f>(($AO$12-$AP$10)/($AP$11-$AP$10))</f>
        <v>0.5</v>
      </c>
    </row>
    <row r="15" spans="1:79">
      <c r="A15">
        <v>14</v>
      </c>
      <c r="D15">
        <v>571.73297100000002</v>
      </c>
      <c r="E15" s="1">
        <v>2</v>
      </c>
      <c r="F15">
        <v>651.59600799999998</v>
      </c>
      <c r="G15" s="2">
        <v>3</v>
      </c>
      <c r="P15">
        <v>2</v>
      </c>
      <c r="Q15" t="str">
        <f t="shared" si="0"/>
        <v>23</v>
      </c>
      <c r="R15">
        <v>4</v>
      </c>
      <c r="W15" t="s">
        <v>257</v>
      </c>
      <c r="X15" t="s">
        <v>254</v>
      </c>
      <c r="AD15" s="99" t="s">
        <v>463</v>
      </c>
      <c r="AE15">
        <v>0</v>
      </c>
      <c r="AM15">
        <v>4093</v>
      </c>
      <c r="AN15">
        <v>4045</v>
      </c>
      <c r="AO15">
        <v>4048</v>
      </c>
      <c r="AP15">
        <v>4096</v>
      </c>
      <c r="AQ15">
        <v>5481</v>
      </c>
      <c r="BF15">
        <v>4</v>
      </c>
      <c r="BG15">
        <v>66</v>
      </c>
      <c r="BH15">
        <f>($BG$24-$BG$21)/60</f>
        <v>0.23333333333333334</v>
      </c>
      <c r="BN15" s="102" t="s">
        <v>494</v>
      </c>
    </row>
    <row r="16" spans="1:79">
      <c r="A16">
        <v>15</v>
      </c>
      <c r="D16">
        <v>571.73297100000002</v>
      </c>
      <c r="E16" s="1">
        <v>2</v>
      </c>
      <c r="F16">
        <v>651.59600799999998</v>
      </c>
      <c r="G16" s="2">
        <v>3</v>
      </c>
      <c r="P16">
        <v>2</v>
      </c>
      <c r="Q16" t="str">
        <f t="shared" si="0"/>
        <v>23</v>
      </c>
      <c r="R16">
        <v>2</v>
      </c>
      <c r="W16" t="s">
        <v>257</v>
      </c>
      <c r="X16" t="s">
        <v>255</v>
      </c>
      <c r="AD16" s="99" t="s">
        <v>474</v>
      </c>
      <c r="AE16" t="s">
        <v>249</v>
      </c>
      <c r="AM16">
        <v>4686</v>
      </c>
      <c r="AN16">
        <v>4062</v>
      </c>
      <c r="AO16">
        <v>4067</v>
      </c>
      <c r="AP16">
        <v>4689</v>
      </c>
      <c r="AQ16">
        <v>5539</v>
      </c>
      <c r="BF16">
        <v>2</v>
      </c>
      <c r="BG16">
        <v>75</v>
      </c>
      <c r="BH16">
        <f>($BG$25-$BG$22)/60</f>
        <v>0.18333333333333332</v>
      </c>
      <c r="BN16" s="102" t="s">
        <v>496</v>
      </c>
    </row>
    <row r="17" spans="1:79">
      <c r="A17">
        <v>16</v>
      </c>
      <c r="D17">
        <v>571.73297100000002</v>
      </c>
      <c r="E17" s="1">
        <v>2</v>
      </c>
      <c r="F17">
        <v>651.59600799999998</v>
      </c>
      <c r="G17" s="2">
        <v>3</v>
      </c>
      <c r="P17">
        <v>2</v>
      </c>
      <c r="Q17" t="str">
        <f t="shared" si="0"/>
        <v>23</v>
      </c>
      <c r="R17">
        <v>3</v>
      </c>
      <c r="W17" t="s">
        <v>257</v>
      </c>
      <c r="X17" t="s">
        <v>256</v>
      </c>
      <c r="AD17" s="99" t="s">
        <v>469</v>
      </c>
      <c r="AE17">
        <v>0</v>
      </c>
      <c r="AM17">
        <v>4702</v>
      </c>
      <c r="AN17">
        <v>4080</v>
      </c>
      <c r="AO17">
        <v>4085</v>
      </c>
      <c r="AP17">
        <v>4706</v>
      </c>
      <c r="AQ17">
        <v>6207</v>
      </c>
      <c r="AV17">
        <f>(($AM$12-$AN$13)/($AN$14-$AN$13))</f>
        <v>0.47619047619047616</v>
      </c>
      <c r="AW17">
        <f>(($AO$13-$AN$13)/($AN$14-$AN$13))</f>
        <v>0.14285714285714285</v>
      </c>
      <c r="AX17">
        <f>(($AP$12-$AN$13)/($AN$14-$AN$13))</f>
        <v>0.5714285714285714</v>
      </c>
      <c r="AY17">
        <f>(($AM$12-$AO$13)/($AO$14-$AO$13))</f>
        <v>0.36842105263157893</v>
      </c>
      <c r="AZ17">
        <f>(($AN$14-$AO$13)/($AO$14-$AO$13))</f>
        <v>0.94736842105263153</v>
      </c>
      <c r="BA17">
        <f>(($AP$12-$AO$13)/($AO$14-$AO$13))</f>
        <v>0.47368421052631576</v>
      </c>
      <c r="BF17">
        <v>3</v>
      </c>
      <c r="BG17">
        <v>77</v>
      </c>
      <c r="BH17">
        <f>($BG$26-$BG$23)/60</f>
        <v>0.21666666666666667</v>
      </c>
      <c r="BS17">
        <f>(($AM$12-$AN$13)/($AN$14-$AN$13))</f>
        <v>0.47619047619047616</v>
      </c>
      <c r="BT17">
        <f>(($AO$13-$AN$13)/($AN$14-$AN$13))</f>
        <v>0.14285714285714285</v>
      </c>
      <c r="BU17">
        <f>1-(($AP$12-$AN$13)/($AN$14-$AN$13))</f>
        <v>0.4285714285714286</v>
      </c>
      <c r="BV17">
        <f>(($AM$12-$AO$13)/($AO$14-$AO$13))</f>
        <v>0.36842105263157893</v>
      </c>
      <c r="BW17">
        <f>1-(($AN$14-$AO$13)/($AO$14-$AO$13))</f>
        <v>5.2631578947368474E-2</v>
      </c>
      <c r="BX17">
        <f>(($AP$12-$AO$13)/($AO$14-$AO$13))</f>
        <v>0.47368421052631576</v>
      </c>
    </row>
    <row r="18" spans="1:79">
      <c r="A18">
        <v>17</v>
      </c>
      <c r="B18">
        <v>507.73700000000002</v>
      </c>
      <c r="C18" s="3">
        <v>1</v>
      </c>
      <c r="D18">
        <v>571.73297100000002</v>
      </c>
      <c r="E18" s="1">
        <v>2</v>
      </c>
      <c r="F18">
        <v>651.59600799999998</v>
      </c>
      <c r="G18" s="2">
        <v>3</v>
      </c>
      <c r="P18">
        <v>3</v>
      </c>
      <c r="Q18" t="str">
        <f t="shared" si="0"/>
        <v>123</v>
      </c>
      <c r="R18" t="s">
        <v>19</v>
      </c>
      <c r="W18" t="s">
        <v>257</v>
      </c>
      <c r="X18" t="s">
        <v>253</v>
      </c>
      <c r="AD18" s="99" t="s">
        <v>475</v>
      </c>
      <c r="AE18" t="s">
        <v>250</v>
      </c>
      <c r="AM18">
        <v>5482</v>
      </c>
      <c r="AN18">
        <v>4104</v>
      </c>
      <c r="AO18">
        <v>4108</v>
      </c>
      <c r="AP18">
        <v>5485</v>
      </c>
      <c r="AQ18">
        <v>6245</v>
      </c>
      <c r="BF18" t="s">
        <v>19</v>
      </c>
      <c r="BG18">
        <v>88</v>
      </c>
      <c r="BH18">
        <f>($BG$27-$BG$24)/60</f>
        <v>0.18333333333333332</v>
      </c>
    </row>
    <row r="19" spans="1:79">
      <c r="A19">
        <v>18</v>
      </c>
      <c r="B19">
        <v>507.73700000000002</v>
      </c>
      <c r="C19" s="3">
        <v>1</v>
      </c>
      <c r="D19">
        <v>571.73297100000002</v>
      </c>
      <c r="E19" s="1">
        <v>2</v>
      </c>
      <c r="F19">
        <v>651.59600799999998</v>
      </c>
      <c r="G19" s="2">
        <v>3</v>
      </c>
      <c r="P19">
        <v>3</v>
      </c>
      <c r="Q19" t="str">
        <f t="shared" si="0"/>
        <v>123</v>
      </c>
      <c r="R19" t="s">
        <v>19</v>
      </c>
      <c r="W19" t="s">
        <v>257</v>
      </c>
      <c r="X19" t="s">
        <v>254</v>
      </c>
      <c r="AD19" s="99" t="s">
        <v>470</v>
      </c>
      <c r="AE19">
        <v>0</v>
      </c>
      <c r="AM19">
        <v>5503</v>
      </c>
      <c r="AN19">
        <v>4695</v>
      </c>
      <c r="AO19">
        <v>4697</v>
      </c>
      <c r="AP19">
        <v>5506</v>
      </c>
      <c r="AQ19">
        <v>10411</v>
      </c>
      <c r="BF19" t="s">
        <v>19</v>
      </c>
      <c r="BG19">
        <v>2391</v>
      </c>
      <c r="BH19">
        <f>($BG$28-$BG$25)/60</f>
        <v>0.31666666666666665</v>
      </c>
    </row>
    <row r="20" spans="1:79">
      <c r="A20">
        <v>19</v>
      </c>
      <c r="B20">
        <v>507.73700000000002</v>
      </c>
      <c r="C20" s="3">
        <v>1</v>
      </c>
      <c r="D20">
        <v>571.73297100000002</v>
      </c>
      <c r="E20" s="1">
        <v>2</v>
      </c>
      <c r="F20">
        <v>651.59600799999998</v>
      </c>
      <c r="G20" s="2">
        <v>3</v>
      </c>
      <c r="P20">
        <v>3</v>
      </c>
      <c r="Q20" t="str">
        <f t="shared" si="0"/>
        <v>123</v>
      </c>
      <c r="R20">
        <v>2</v>
      </c>
      <c r="W20" t="s">
        <v>257</v>
      </c>
      <c r="X20" t="s">
        <v>255</v>
      </c>
      <c r="AA20" t="s">
        <v>257</v>
      </c>
      <c r="AB20" t="str">
        <f>CONCATENATE($R20,$R21,$R22,$R23)</f>
        <v>2314</v>
      </c>
      <c r="AD20" s="99" t="s">
        <v>471</v>
      </c>
      <c r="AE20" t="s">
        <v>251</v>
      </c>
      <c r="AF20" t="s">
        <v>252</v>
      </c>
      <c r="AM20">
        <v>5523</v>
      </c>
      <c r="AN20">
        <v>4711</v>
      </c>
      <c r="AO20">
        <v>4714</v>
      </c>
      <c r="AP20">
        <v>5525</v>
      </c>
      <c r="AQ20">
        <v>10487</v>
      </c>
      <c r="AS20">
        <f>(($AN$16-$AM$13)/($AM$14-$AM$13))</f>
        <v>0.52941176470588236</v>
      </c>
      <c r="AT20">
        <f>(($AO$16-$AM$13)/($AM$14-$AM$13))</f>
        <v>0.82352941176470584</v>
      </c>
      <c r="AU20">
        <f>(($AP$13-$AM$13)/($AM$14-$AM$13))</f>
        <v>0.23529411764705882</v>
      </c>
      <c r="AV20">
        <f>(($AM$13-$AN$15)/($AN$16-$AN$15))</f>
        <v>0.47058823529411764</v>
      </c>
      <c r="AW20">
        <f>(($AO$15-$AN$15)/($AN$16-$AN$15))</f>
        <v>0.17647058823529413</v>
      </c>
      <c r="AX20">
        <f>(($AP$13-$AN$15)/($AN$16-$AN$15))</f>
        <v>0.70588235294117652</v>
      </c>
      <c r="AY20">
        <f>(($AM$13-$AO$15)/($AO$16-$AO$15))</f>
        <v>0.26315789473684209</v>
      </c>
      <c r="AZ20">
        <f>(($AN$16-$AO$15)/($AO$16-$AO$15))</f>
        <v>0.73684210526315785</v>
      </c>
      <c r="BA20">
        <f>(($AP$13-$AO$15)/($AO$16-$AO$15))</f>
        <v>0.47368421052631576</v>
      </c>
      <c r="BB20">
        <f>(($AM$14-$AP$13)/($AP$14-$AP$13))</f>
        <v>0.76470588235294112</v>
      </c>
      <c r="BC20">
        <f>(($AN$16-$AP$13)/($AP$14-$AP$13))</f>
        <v>0.29411764705882354</v>
      </c>
      <c r="BD20">
        <f>(($AO$16-$AP$13)/($AP$14-$AP$13))</f>
        <v>0.58823529411764708</v>
      </c>
      <c r="BF20">
        <v>2</v>
      </c>
      <c r="BG20">
        <v>2392</v>
      </c>
      <c r="BH20">
        <f>($BG$29-$BG$26)/60</f>
        <v>0.23333333333333334</v>
      </c>
      <c r="BP20">
        <f>1-(($AN$16-$AM$13)/($AM$14-$AM$13))</f>
        <v>0.47058823529411764</v>
      </c>
      <c r="BQ20">
        <f>1-(($AO$16-$AM$13)/($AM$14-$AM$13))</f>
        <v>0.17647058823529416</v>
      </c>
      <c r="BR20">
        <f>(($AP$13-$AM$13)/($AM$14-$AM$13))</f>
        <v>0.23529411764705882</v>
      </c>
      <c r="BS20">
        <f>(($AM$13-$AN$15)/($AN$16-$AN$15))</f>
        <v>0.47058823529411764</v>
      </c>
      <c r="BT20">
        <f>(($AO$15-$AN$15)/($AN$16-$AN$15))</f>
        <v>0.17647058823529413</v>
      </c>
      <c r="BU20">
        <f>1-(($AP$13-$AN$15)/($AN$16-$AN$15))</f>
        <v>0.29411764705882348</v>
      </c>
      <c r="BV20">
        <f>(($AM$13-$AO$15)/($AO$16-$AO$15))</f>
        <v>0.26315789473684209</v>
      </c>
      <c r="BW20">
        <f>1-(($AN$16-$AO$15)/($AO$16-$AO$15))</f>
        <v>0.26315789473684215</v>
      </c>
      <c r="BX20">
        <f>(($AP$13-$AO$15)/($AO$16-$AO$15))</f>
        <v>0.47368421052631576</v>
      </c>
      <c r="BY20">
        <f>1-(($AM$14-$AP$13)/($AP$14-$AP$13))</f>
        <v>0.23529411764705888</v>
      </c>
      <c r="BZ20">
        <f>(($AN$16-$AP$13)/($AP$14-$AP$13))</f>
        <v>0.29411764705882354</v>
      </c>
      <c r="CA20">
        <f>1-(($AO$16-$AP$13)/($AP$14-$AP$13))</f>
        <v>0.41176470588235292</v>
      </c>
    </row>
    <row r="21" spans="1:79">
      <c r="A21">
        <v>20</v>
      </c>
      <c r="B21">
        <v>507.73700000000002</v>
      </c>
      <c r="C21" s="3">
        <v>1</v>
      </c>
      <c r="D21">
        <v>571.73297100000002</v>
      </c>
      <c r="E21" s="1">
        <v>2</v>
      </c>
      <c r="F21">
        <v>651.59600799999998</v>
      </c>
      <c r="G21" s="2">
        <v>3</v>
      </c>
      <c r="P21">
        <v>3</v>
      </c>
      <c r="Q21" t="str">
        <f t="shared" si="0"/>
        <v>123</v>
      </c>
      <c r="R21">
        <v>3</v>
      </c>
      <c r="W21" t="s">
        <v>257</v>
      </c>
      <c r="X21" t="s">
        <v>256</v>
      </c>
      <c r="AD21" s="99" t="s">
        <v>472</v>
      </c>
      <c r="AE21">
        <v>0</v>
      </c>
      <c r="AF21">
        <v>0</v>
      </c>
      <c r="AM21">
        <v>6219</v>
      </c>
      <c r="AN21">
        <v>5494</v>
      </c>
      <c r="AO21">
        <v>5495</v>
      </c>
      <c r="AP21">
        <v>6220</v>
      </c>
      <c r="AS21">
        <f>(($AN$17-$AM$14)/($AM$15-$AM$14))</f>
        <v>0.43478260869565216</v>
      </c>
      <c r="AT21">
        <f>(($AO$17-$AM$14)/($AM$15-$AM$14))</f>
        <v>0.65217391304347827</v>
      </c>
      <c r="AU21">
        <f>(($AP$14-$AM$14)/($AM$15-$AM$14))</f>
        <v>0.17391304347826086</v>
      </c>
      <c r="AV21">
        <f>(($AM$14-$AN$16)/($AN$17-$AN$16))</f>
        <v>0.44444444444444442</v>
      </c>
      <c r="AW21">
        <f>(($AO$16-$AN$16)/($AN$17-$AN$16))</f>
        <v>0.27777777777777779</v>
      </c>
      <c r="AX21">
        <f>(($AP$14-$AN$16)/($AN$17-$AN$16))</f>
        <v>0.66666666666666663</v>
      </c>
      <c r="AY21">
        <f>(($AM$14-$AO$16)/($AO$17-$AO$16))</f>
        <v>0.16666666666666666</v>
      </c>
      <c r="AZ21">
        <f>(($AN$17-$AO$16)/($AO$17-$AO$16))</f>
        <v>0.72222222222222221</v>
      </c>
      <c r="BA21">
        <f>(($AP$14-$AO$16)/($AO$17-$AO$16))</f>
        <v>0.3888888888888889</v>
      </c>
      <c r="BB21">
        <f>(($AM$15-$AP$14)/($AP$15-$AP$14))</f>
        <v>0.86363636363636365</v>
      </c>
      <c r="BC21">
        <f>(($AN$17-$AP$14)/($AP$15-$AP$14))</f>
        <v>0.27272727272727271</v>
      </c>
      <c r="BD21">
        <f>(($AO$17-$AP$14)/($AP$15-$AP$14))</f>
        <v>0.5</v>
      </c>
      <c r="BF21">
        <v>3</v>
      </c>
      <c r="BG21">
        <v>2394</v>
      </c>
      <c r="BH21">
        <f>($BG$30-$BG$27)/60</f>
        <v>0.26666666666666666</v>
      </c>
      <c r="BP21">
        <f>(($AN$17-$AM$14)/($AM$15-$AM$14))</f>
        <v>0.43478260869565216</v>
      </c>
      <c r="BQ21">
        <f>1-(($AO$17-$AM$14)/($AM$15-$AM$14))</f>
        <v>0.34782608695652173</v>
      </c>
      <c r="BR21">
        <f>(($AP$14-$AM$14)/($AM$15-$AM$14))</f>
        <v>0.17391304347826086</v>
      </c>
      <c r="BS21">
        <f>(($AM$14-$AN$16)/($AN$17-$AN$16))</f>
        <v>0.44444444444444442</v>
      </c>
      <c r="BT21">
        <f>(($AO$16-$AN$16)/($AN$17-$AN$16))</f>
        <v>0.27777777777777779</v>
      </c>
      <c r="BU21">
        <f>1-(($AP$14-$AN$16)/($AN$17-$AN$16))</f>
        <v>0.33333333333333337</v>
      </c>
      <c r="BV21">
        <f>(($AM$14-$AO$16)/($AO$17-$AO$16))</f>
        <v>0.16666666666666666</v>
      </c>
      <c r="BW21">
        <f>1-(($AN$17-$AO$16)/($AO$17-$AO$16))</f>
        <v>0.27777777777777779</v>
      </c>
      <c r="BX21">
        <f>(($AP$14-$AO$16)/($AO$17-$AO$16))</f>
        <v>0.3888888888888889</v>
      </c>
      <c r="BY21">
        <f>1-(($AM$15-$AP$14)/($AP$15-$AP$14))</f>
        <v>0.13636363636363635</v>
      </c>
      <c r="BZ21">
        <f>(($AN$17-$AP$14)/($AP$15-$AP$14))</f>
        <v>0.27272727272727271</v>
      </c>
      <c r="CA21">
        <f>(($AO$17-$AP$14)/($AP$15-$AP$14))</f>
        <v>0.5</v>
      </c>
    </row>
    <row r="22" spans="1:79">
      <c r="A22">
        <v>21</v>
      </c>
      <c r="B22">
        <v>507.73700000000002</v>
      </c>
      <c r="C22" s="3">
        <v>1</v>
      </c>
      <c r="F22">
        <v>651.59600799999998</v>
      </c>
      <c r="G22" s="2">
        <v>3</v>
      </c>
      <c r="H22">
        <v>582.31097399999999</v>
      </c>
      <c r="I22" s="4">
        <v>4</v>
      </c>
      <c r="P22">
        <v>3</v>
      </c>
      <c r="Q22" t="str">
        <f t="shared" si="0"/>
        <v>134</v>
      </c>
      <c r="R22">
        <v>1</v>
      </c>
      <c r="W22" t="s">
        <v>257</v>
      </c>
      <c r="X22" t="s">
        <v>253</v>
      </c>
      <c r="AD22" s="99" t="s">
        <v>473</v>
      </c>
      <c r="AE22">
        <v>0</v>
      </c>
      <c r="AF22">
        <v>0</v>
      </c>
      <c r="AM22">
        <v>10418</v>
      </c>
      <c r="AN22">
        <v>5514</v>
      </c>
      <c r="AO22">
        <v>5516</v>
      </c>
      <c r="AP22">
        <v>10423</v>
      </c>
      <c r="AV22">
        <f>(($AM$15-$AN$17)/($AN$18-$AN$17))</f>
        <v>0.54166666666666663</v>
      </c>
      <c r="AW22">
        <f>(($AO$17-$AN$17)/($AN$18-$AN$17))</f>
        <v>0.20833333333333334</v>
      </c>
      <c r="AX22">
        <f>(($AP$15-$AN$17)/($AN$18-$AN$17))</f>
        <v>0.66666666666666663</v>
      </c>
      <c r="AY22">
        <f>(($AM$15-$AO$17)/($AO$18-$AO$17))</f>
        <v>0.34782608695652173</v>
      </c>
      <c r="AZ22">
        <f>(($AN$18-$AO$17)/($AO$18-$AO$17))</f>
        <v>0.82608695652173914</v>
      </c>
      <c r="BA22">
        <f>(($AP$15-$AO$17)/($AO$18-$AO$17))</f>
        <v>0.47826086956521741</v>
      </c>
      <c r="BF22">
        <v>1</v>
      </c>
      <c r="BG22">
        <v>2399</v>
      </c>
      <c r="BH22">
        <f>($BG$31-$BG$28)/60</f>
        <v>0.15</v>
      </c>
      <c r="BS22">
        <f>1-(($AM$15-$AN$17)/($AN$18-$AN$17))</f>
        <v>0.45833333333333337</v>
      </c>
      <c r="BT22">
        <f>(($AO$17-$AN$17)/($AN$18-$AN$17))</f>
        <v>0.20833333333333334</v>
      </c>
      <c r="BU22">
        <f>1-(($AP$15-$AN$17)/($AN$18-$AN$17))</f>
        <v>0.33333333333333337</v>
      </c>
      <c r="BV22">
        <f>(($AM$15-$AO$17)/($AO$18-$AO$17))</f>
        <v>0.34782608695652173</v>
      </c>
      <c r="BW22">
        <f>1-(($AN$18-$AO$17)/($AO$18-$AO$17))</f>
        <v>0.17391304347826086</v>
      </c>
      <c r="BX22">
        <f>(($AP$15-$AO$17)/($AO$18-$AO$17))</f>
        <v>0.47826086956521741</v>
      </c>
    </row>
    <row r="23" spans="1:79">
      <c r="A23">
        <v>22</v>
      </c>
      <c r="B23">
        <v>507.73700000000002</v>
      </c>
      <c r="C23" s="3">
        <v>1</v>
      </c>
      <c r="F23">
        <v>651.59600799999998</v>
      </c>
      <c r="G23" s="2">
        <v>3</v>
      </c>
      <c r="H23">
        <v>582.31097399999999</v>
      </c>
      <c r="I23" s="4">
        <v>4</v>
      </c>
      <c r="P23">
        <v>3</v>
      </c>
      <c r="Q23" t="str">
        <f t="shared" si="0"/>
        <v>134</v>
      </c>
      <c r="R23">
        <v>4</v>
      </c>
      <c r="W23" t="s">
        <v>257</v>
      </c>
      <c r="X23" t="s">
        <v>254</v>
      </c>
      <c r="AE23">
        <v>0</v>
      </c>
      <c r="AF23">
        <v>0</v>
      </c>
      <c r="AM23">
        <v>10442</v>
      </c>
      <c r="AN23">
        <v>6208</v>
      </c>
      <c r="AO23">
        <v>6210</v>
      </c>
      <c r="AP23">
        <v>10445</v>
      </c>
      <c r="BF23">
        <v>4</v>
      </c>
      <c r="BG23">
        <v>2402</v>
      </c>
      <c r="BH23">
        <f>($BG$32-$BG$29)/60</f>
        <v>0.23333333333333334</v>
      </c>
    </row>
    <row r="24" spans="1:79">
      <c r="A24">
        <v>23</v>
      </c>
      <c r="B24">
        <v>507.73700000000002</v>
      </c>
      <c r="C24" s="3">
        <v>1</v>
      </c>
      <c r="F24">
        <v>651.59600799999998</v>
      </c>
      <c r="G24" s="2">
        <v>3</v>
      </c>
      <c r="H24">
        <v>582.31097399999999</v>
      </c>
      <c r="I24" s="4">
        <v>4</v>
      </c>
      <c r="P24">
        <v>3</v>
      </c>
      <c r="Q24" t="str">
        <f t="shared" si="0"/>
        <v>134</v>
      </c>
      <c r="R24">
        <v>2</v>
      </c>
      <c r="W24" t="s">
        <v>257</v>
      </c>
      <c r="X24" t="s">
        <v>255</v>
      </c>
      <c r="AA24" t="s">
        <v>257</v>
      </c>
      <c r="AB24" t="str">
        <f>CONCATENATE($R24,$R25,$R26,$R27)</f>
        <v>2314</v>
      </c>
      <c r="AE24">
        <v>0</v>
      </c>
      <c r="AF24">
        <v>0</v>
      </c>
      <c r="AM24">
        <v>10466</v>
      </c>
      <c r="AN24">
        <v>6231</v>
      </c>
      <c r="AO24">
        <v>6231</v>
      </c>
      <c r="AP24">
        <v>10470</v>
      </c>
      <c r="BF24">
        <v>2</v>
      </c>
      <c r="BG24">
        <v>2408</v>
      </c>
      <c r="BH24">
        <f>($BG$33-$BG$30)/60</f>
        <v>0.21666666666666667</v>
      </c>
    </row>
    <row r="25" spans="1:79">
      <c r="A25">
        <v>24</v>
      </c>
      <c r="B25">
        <v>507.73700000000002</v>
      </c>
      <c r="C25" s="3">
        <v>1</v>
      </c>
      <c r="F25">
        <v>651.59600799999998</v>
      </c>
      <c r="G25" s="2">
        <v>3</v>
      </c>
      <c r="H25">
        <v>582.31097399999999</v>
      </c>
      <c r="I25" s="4">
        <v>4</v>
      </c>
      <c r="P25">
        <v>3</v>
      </c>
      <c r="Q25" t="str">
        <f t="shared" si="0"/>
        <v>134</v>
      </c>
      <c r="R25">
        <v>3</v>
      </c>
      <c r="W25" t="s">
        <v>257</v>
      </c>
      <c r="X25" t="s">
        <v>255</v>
      </c>
      <c r="AE25">
        <v>0</v>
      </c>
      <c r="AF25">
        <v>0</v>
      </c>
      <c r="AN25">
        <v>10412</v>
      </c>
      <c r="AO25">
        <v>10414</v>
      </c>
      <c r="AS25">
        <f>(($AN$19-$AM$16)/($AM$17-$AM$16))</f>
        <v>0.5625</v>
      </c>
      <c r="AT25">
        <f>(($AO$19-$AM$16)/($AM$17-$AM$16))</f>
        <v>0.6875</v>
      </c>
      <c r="AU25">
        <f>(($AP$16-$AM$16)/($AM$17-$AM$16))</f>
        <v>0.1875</v>
      </c>
      <c r="AV25">
        <f>(($AM$17-$AN$19)/($AN$20-$AN$19))</f>
        <v>0.4375</v>
      </c>
      <c r="AW25">
        <f>(($AO$19-$AN$19)/($AN$20-$AN$19))</f>
        <v>0.125</v>
      </c>
      <c r="AX25">
        <f>(($AP$17-$AN$19)/($AN$20-$AN$19))</f>
        <v>0.6875</v>
      </c>
      <c r="AY25">
        <f>(($AM$17-$AO$19)/($AO$20-$AO$19))</f>
        <v>0.29411764705882354</v>
      </c>
      <c r="AZ25">
        <f>(($AN$20-$AO$19)/($AO$20-$AO$19))</f>
        <v>0.82352941176470584</v>
      </c>
      <c r="BA25">
        <f>(($AP$17-$AO$19)/($AO$20-$AO$19))</f>
        <v>0.52941176470588236</v>
      </c>
      <c r="BB25">
        <f>(($AM$17-$AP$16)/($AP$17-$AP$16))</f>
        <v>0.76470588235294112</v>
      </c>
      <c r="BC25">
        <f>(($AN$19-$AP$16)/($AP$17-$AP$16))</f>
        <v>0.35294117647058826</v>
      </c>
      <c r="BD25">
        <f>(($AO$19-$AP$16)/($AP$17-$AP$16))</f>
        <v>0.47058823529411764</v>
      </c>
      <c r="BF25">
        <v>3</v>
      </c>
      <c r="BG25">
        <v>2410</v>
      </c>
      <c r="BH25">
        <f>($BG$39-$BG$36)/60</f>
        <v>0.2</v>
      </c>
      <c r="BP25">
        <f>1-(($AN$19-$AM$16)/($AM$17-$AM$16))</f>
        <v>0.4375</v>
      </c>
      <c r="BQ25">
        <f>1-(($AO$19-$AM$16)/($AM$17-$AM$16))</f>
        <v>0.3125</v>
      </c>
      <c r="BR25">
        <f>(($AP$16-$AM$16)/($AM$17-$AM$16))</f>
        <v>0.1875</v>
      </c>
      <c r="BS25">
        <f>(($AM$17-$AN$19)/($AN$20-$AN$19))</f>
        <v>0.4375</v>
      </c>
      <c r="BT25">
        <f>(($AO$19-$AN$19)/($AN$20-$AN$19))</f>
        <v>0.125</v>
      </c>
      <c r="BU25">
        <f>1-(($AP$17-$AN$19)/($AN$20-$AN$19))</f>
        <v>0.3125</v>
      </c>
      <c r="BV25">
        <f>(($AM$17-$AO$19)/($AO$20-$AO$19))</f>
        <v>0.29411764705882354</v>
      </c>
      <c r="BW25">
        <f>1-(($AN$20-$AO$19)/($AO$20-$AO$19))</f>
        <v>0.17647058823529416</v>
      </c>
      <c r="BX25">
        <f>1-(($AP$17-$AO$19)/($AO$20-$AO$19))</f>
        <v>0.47058823529411764</v>
      </c>
      <c r="BY25">
        <f>1-(($AM$17-$AP$16)/($AP$17-$AP$16))</f>
        <v>0.23529411764705888</v>
      </c>
      <c r="BZ25">
        <f>(($AN$19-$AP$16)/($AP$17-$AP$16))</f>
        <v>0.35294117647058826</v>
      </c>
      <c r="CA25">
        <f>(($AO$19-$AP$16)/($AP$17-$AP$16))</f>
        <v>0.47058823529411764</v>
      </c>
    </row>
    <row r="26" spans="1:79">
      <c r="A26">
        <v>25</v>
      </c>
      <c r="B26">
        <v>507.73700000000002</v>
      </c>
      <c r="C26" s="3">
        <v>1</v>
      </c>
      <c r="H26">
        <v>582.31097399999999</v>
      </c>
      <c r="I26" s="4">
        <v>4</v>
      </c>
      <c r="P26">
        <v>2</v>
      </c>
      <c r="Q26" t="str">
        <f t="shared" si="0"/>
        <v>14</v>
      </c>
      <c r="R26">
        <v>1</v>
      </c>
      <c r="W26" t="s">
        <v>257</v>
      </c>
      <c r="X26" t="s">
        <v>256</v>
      </c>
      <c r="AE26">
        <v>0</v>
      </c>
      <c r="AF26">
        <v>0</v>
      </c>
      <c r="AN26">
        <v>10428</v>
      </c>
      <c r="AO26">
        <v>10432</v>
      </c>
      <c r="BF26">
        <v>1</v>
      </c>
      <c r="BG26">
        <v>2415</v>
      </c>
      <c r="BH26">
        <f>($BG$40-$BG$37)/60</f>
        <v>0.28333333333333333</v>
      </c>
    </row>
    <row r="27" spans="1:79">
      <c r="A27">
        <v>26</v>
      </c>
      <c r="B27">
        <v>507.73700000000002</v>
      </c>
      <c r="C27" s="3">
        <v>1</v>
      </c>
      <c r="H27">
        <v>582.31097399999999</v>
      </c>
      <c r="I27" s="4">
        <v>4</v>
      </c>
      <c r="P27">
        <v>2</v>
      </c>
      <c r="Q27" t="str">
        <f t="shared" si="0"/>
        <v>14</v>
      </c>
      <c r="R27">
        <v>4</v>
      </c>
      <c r="W27" t="s">
        <v>257</v>
      </c>
      <c r="X27" t="s">
        <v>253</v>
      </c>
      <c r="AE27">
        <v>0</v>
      </c>
      <c r="AF27">
        <v>0</v>
      </c>
      <c r="AN27">
        <v>10455</v>
      </c>
      <c r="AO27">
        <v>10457</v>
      </c>
      <c r="BF27">
        <v>4</v>
      </c>
      <c r="BG27">
        <v>2419</v>
      </c>
      <c r="BH27">
        <f>($BG$41-$BG$38)/60</f>
        <v>0.16666666666666666</v>
      </c>
    </row>
    <row r="28" spans="1:79">
      <c r="A28">
        <v>27</v>
      </c>
      <c r="B28">
        <v>507.73700000000002</v>
      </c>
      <c r="C28" s="3">
        <v>1</v>
      </c>
      <c r="H28">
        <v>582.31097399999999</v>
      </c>
      <c r="I28" s="4">
        <v>4</v>
      </c>
      <c r="P28">
        <v>2</v>
      </c>
      <c r="Q28" t="str">
        <f t="shared" si="0"/>
        <v>14</v>
      </c>
      <c r="R28">
        <v>2</v>
      </c>
      <c r="W28" t="s">
        <v>257</v>
      </c>
      <c r="X28" t="s">
        <v>254</v>
      </c>
      <c r="AA28" t="s">
        <v>257</v>
      </c>
      <c r="AB28" t="str">
        <f>CONCATENATE($R28,$R29,$R30,$R31)</f>
        <v>2314</v>
      </c>
      <c r="AE28">
        <v>0</v>
      </c>
      <c r="AF28">
        <v>0</v>
      </c>
      <c r="AS28">
        <f>(($AN$21-$AM$18)/($AM$19-$AM$18))</f>
        <v>0.5714285714285714</v>
      </c>
      <c r="AT28">
        <f>(($AO$21-$AM$18)/($AM$19-$AM$18))</f>
        <v>0.61904761904761907</v>
      </c>
      <c r="AU28">
        <f>(($AP$18-$AM$18)/($AM$19-$AM$18))</f>
        <v>0.14285714285714285</v>
      </c>
      <c r="AV28">
        <f>(($AM$19-$AN$21)/($AN$22-$AN$21))</f>
        <v>0.45</v>
      </c>
      <c r="AW28">
        <f>(($AO$21-$AN$21)/($AN$22-$AN$21))</f>
        <v>0.05</v>
      </c>
      <c r="AX28">
        <f>(($AP$19-$AN$21)/($AN$22-$AN$21))</f>
        <v>0.6</v>
      </c>
      <c r="AY28">
        <f>(($AM$19-$AO$21)/($AO$22-$AO$21))</f>
        <v>0.38095238095238093</v>
      </c>
      <c r="AZ28">
        <f>(($AN$22-$AO$21)/($AO$22-$AO$21))</f>
        <v>0.90476190476190477</v>
      </c>
      <c r="BA28">
        <f>(($AP$19-$AO$21)/($AO$22-$AO$21))</f>
        <v>0.52380952380952384</v>
      </c>
      <c r="BB28">
        <f>(($AM$19-$AP$18)/($AP$19-$AP$18))</f>
        <v>0.8571428571428571</v>
      </c>
      <c r="BC28">
        <f>(($AN$21-$AP$18)/($AP$19-$AP$18))</f>
        <v>0.42857142857142855</v>
      </c>
      <c r="BD28">
        <f>(($AO$21-$AP$18)/($AP$19-$AP$18))</f>
        <v>0.47619047619047616</v>
      </c>
      <c r="BF28">
        <v>2</v>
      </c>
      <c r="BG28">
        <v>2429</v>
      </c>
      <c r="BH28">
        <f>($BG$42-$BG$39)/60</f>
        <v>0.25</v>
      </c>
      <c r="BP28">
        <f>1-(($AN$21-$AM$18)/($AM$19-$AM$18))</f>
        <v>0.4285714285714286</v>
      </c>
      <c r="BQ28">
        <f>1-(($AO$21-$AM$18)/($AM$19-$AM$18))</f>
        <v>0.38095238095238093</v>
      </c>
      <c r="BR28">
        <f>(($AP$18-$AM$18)/($AM$19-$AM$18))</f>
        <v>0.14285714285714285</v>
      </c>
      <c r="BS28">
        <f>(($AM$19-$AN$21)/($AN$22-$AN$21))</f>
        <v>0.45</v>
      </c>
      <c r="BT28">
        <f>(($AO$21-$AN$21)/($AN$22-$AN$21))</f>
        <v>0.05</v>
      </c>
      <c r="BU28">
        <f>1-(($AP$19-$AN$21)/($AN$22-$AN$21))</f>
        <v>0.4</v>
      </c>
      <c r="BV28">
        <f>(($AM$19-$AO$21)/($AO$22-$AO$21))</f>
        <v>0.38095238095238093</v>
      </c>
      <c r="BW28">
        <f>1-(($AN$22-$AO$21)/($AO$22-$AO$21))</f>
        <v>9.5238095238095233E-2</v>
      </c>
      <c r="BX28">
        <f>1-(($AP$19-$AO$21)/($AO$22-$AO$21))</f>
        <v>0.47619047619047616</v>
      </c>
      <c r="BY28">
        <f>1-(($AM$19-$AP$18)/($AP$19-$AP$18))</f>
        <v>0.1428571428571429</v>
      </c>
      <c r="BZ28">
        <f>(($AN$21-$AP$18)/($AP$19-$AP$18))</f>
        <v>0.42857142857142855</v>
      </c>
      <c r="CA28">
        <f>(($AO$21-$AP$18)/($AP$19-$AP$18))</f>
        <v>0.47619047619047616</v>
      </c>
    </row>
    <row r="29" spans="1:79">
      <c r="A29">
        <v>28</v>
      </c>
      <c r="B29">
        <v>507.73700000000002</v>
      </c>
      <c r="C29" s="3">
        <v>1</v>
      </c>
      <c r="H29">
        <v>582.31097399999999</v>
      </c>
      <c r="I29" s="4">
        <v>4</v>
      </c>
      <c r="P29">
        <v>2</v>
      </c>
      <c r="Q29" t="str">
        <f t="shared" si="0"/>
        <v>14</v>
      </c>
      <c r="R29">
        <v>3</v>
      </c>
      <c r="W29" t="s">
        <v>257</v>
      </c>
      <c r="X29" t="s">
        <v>255</v>
      </c>
      <c r="AE29">
        <v>0</v>
      </c>
      <c r="AF29">
        <v>0</v>
      </c>
      <c r="AS29">
        <f>(($AN$22-$AM$19)/($AM$20-$AM$19))</f>
        <v>0.55000000000000004</v>
      </c>
      <c r="AT29">
        <f>(($AO$22-$AM$19)/($AM$20-$AM$19))</f>
        <v>0.65</v>
      </c>
      <c r="AU29">
        <f>(($AP$19-$AM$19)/($AM$20-$AM$19))</f>
        <v>0.15</v>
      </c>
      <c r="BB29">
        <f>(($AM$20-$AP$19)/($AP$20-$AP$19))</f>
        <v>0.89473684210526316</v>
      </c>
      <c r="BC29">
        <f>(($AN$22-$AP$19)/($AP$20-$AP$19))</f>
        <v>0.42105263157894735</v>
      </c>
      <c r="BD29">
        <f>(($AO$22-$AP$19)/($AP$20-$AP$19))</f>
        <v>0.52631578947368418</v>
      </c>
      <c r="BF29">
        <v>3</v>
      </c>
      <c r="BG29">
        <v>2429</v>
      </c>
      <c r="BH29">
        <f>($BG$43-$BG$40)/60</f>
        <v>0.16666666666666666</v>
      </c>
      <c r="BP29">
        <f>1-(($AN$22-$AM$19)/($AM$20-$AM$19))</f>
        <v>0.44999999999999996</v>
      </c>
      <c r="BQ29">
        <f>1-(($AO$22-$AM$19)/($AM$20-$AM$19))</f>
        <v>0.35</v>
      </c>
      <c r="BR29">
        <f>(($AP$19-$AM$19)/($AM$20-$AM$19))</f>
        <v>0.15</v>
      </c>
      <c r="BY29">
        <f>1-(($AM$20-$AP$19)/($AP$20-$AP$19))</f>
        <v>0.10526315789473684</v>
      </c>
      <c r="BZ29">
        <f>(($AN$22-$AP$19)/($AP$20-$AP$19))</f>
        <v>0.42105263157894735</v>
      </c>
      <c r="CA29">
        <f>1-(($AO$22-$AP$19)/($AP$20-$AP$19))</f>
        <v>0.47368421052631582</v>
      </c>
    </row>
    <row r="30" spans="1:79">
      <c r="A30">
        <v>29</v>
      </c>
      <c r="B30">
        <v>507.73700000000002</v>
      </c>
      <c r="C30" s="3">
        <v>1</v>
      </c>
      <c r="H30">
        <v>582.31097399999999</v>
      </c>
      <c r="I30" s="4">
        <v>4</v>
      </c>
      <c r="P30">
        <v>2</v>
      </c>
      <c r="Q30" t="str">
        <f t="shared" si="0"/>
        <v>14</v>
      </c>
      <c r="R30">
        <v>1</v>
      </c>
      <c r="W30" t="s">
        <v>257</v>
      </c>
      <c r="X30" t="s">
        <v>256</v>
      </c>
      <c r="BF30">
        <v>1</v>
      </c>
      <c r="BG30">
        <v>2435</v>
      </c>
      <c r="BH30">
        <f>($BG$44-$BG$41)/60</f>
        <v>0.21666666666666667</v>
      </c>
    </row>
    <row r="31" spans="1:79">
      <c r="A31">
        <v>30</v>
      </c>
      <c r="B31">
        <v>507.73700000000002</v>
      </c>
      <c r="C31" s="3">
        <v>1</v>
      </c>
      <c r="H31">
        <v>582.31097399999999</v>
      </c>
      <c r="I31" s="4">
        <v>4</v>
      </c>
      <c r="P31">
        <v>2</v>
      </c>
      <c r="Q31" t="str">
        <f t="shared" si="0"/>
        <v>14</v>
      </c>
      <c r="R31">
        <v>4</v>
      </c>
      <c r="W31" t="s">
        <v>257</v>
      </c>
      <c r="X31" t="s">
        <v>253</v>
      </c>
      <c r="BF31">
        <v>4</v>
      </c>
      <c r="BG31">
        <v>2438</v>
      </c>
      <c r="BH31">
        <f>($BG$45-$BG$42)/60</f>
        <v>0.18333333333333332</v>
      </c>
      <c r="BS31">
        <f>(($AM$21-$AN$23)/($AN$24-$AN$23))</f>
        <v>0.47826086956521741</v>
      </c>
      <c r="BT31">
        <f>(($AO$23-$AN$23)/($AN$24-$AN$23))</f>
        <v>8.6956521739130432E-2</v>
      </c>
      <c r="BU31">
        <f>1-(($AP$21-$AN$23)/($AN$24-$AN$23))</f>
        <v>0.47826086956521741</v>
      </c>
      <c r="BV31">
        <f>(($AM$21-$AO$23)/($AO$24-$AO$23))</f>
        <v>0.42857142857142855</v>
      </c>
      <c r="BX31">
        <f>(($AP$21-$AO$23)/($AO$24-$AO$23))</f>
        <v>0.47619047619047616</v>
      </c>
    </row>
    <row r="32" spans="1:79">
      <c r="A32">
        <v>31</v>
      </c>
      <c r="B32">
        <v>507.73700000000002</v>
      </c>
      <c r="C32" s="3">
        <v>1</v>
      </c>
      <c r="D32">
        <v>424.17199699999998</v>
      </c>
      <c r="E32" s="1">
        <v>2</v>
      </c>
      <c r="H32">
        <v>582.31097399999999</v>
      </c>
      <c r="I32" s="4">
        <v>4</v>
      </c>
      <c r="P32">
        <v>3</v>
      </c>
      <c r="Q32" t="str">
        <f t="shared" si="0"/>
        <v>124</v>
      </c>
      <c r="R32">
        <v>2</v>
      </c>
      <c r="W32" t="s">
        <v>257</v>
      </c>
      <c r="X32" t="s">
        <v>253</v>
      </c>
      <c r="AV32">
        <f>(($AM$21-$AN$23)/($AN$24-$AN$23))</f>
        <v>0.47826086956521741</v>
      </c>
      <c r="AW32">
        <f>(($AO$23-$AN$23)/($AN$24-$AN$23))</f>
        <v>8.6956521739130432E-2</v>
      </c>
      <c r="AX32">
        <f>(($AP$21-$AN$23)/($AN$24-$AN$23))</f>
        <v>0.52173913043478259</v>
      </c>
      <c r="AY32">
        <f>(($AM$21-$AO$23)/($AO$24-$AO$23))</f>
        <v>0.42857142857142855</v>
      </c>
      <c r="BA32">
        <f>(($AP$21-$AO$23)/($AO$24-$AO$23))</f>
        <v>0.47619047619047616</v>
      </c>
      <c r="BF32">
        <v>2</v>
      </c>
      <c r="BG32">
        <v>2443</v>
      </c>
      <c r="BH32">
        <f>($BG$51-$BG$48)/60</f>
        <v>0.2</v>
      </c>
    </row>
    <row r="33" spans="1:79">
      <c r="A33">
        <v>32</v>
      </c>
      <c r="B33">
        <v>507.73700000000002</v>
      </c>
      <c r="C33" s="3">
        <v>1</v>
      </c>
      <c r="D33">
        <v>424.17199699999998</v>
      </c>
      <c r="E33" s="1">
        <v>2</v>
      </c>
      <c r="H33">
        <v>582.31097399999999</v>
      </c>
      <c r="I33" s="4">
        <v>4</v>
      </c>
      <c r="P33">
        <v>3</v>
      </c>
      <c r="Q33" t="str">
        <f t="shared" si="0"/>
        <v>124</v>
      </c>
      <c r="R33">
        <v>3</v>
      </c>
      <c r="W33" t="s">
        <v>257</v>
      </c>
      <c r="X33" t="s">
        <v>254</v>
      </c>
      <c r="BF33">
        <v>3</v>
      </c>
      <c r="BG33">
        <v>2448</v>
      </c>
      <c r="BH33">
        <f>($BG$52-$BG$49)/60</f>
        <v>0.3</v>
      </c>
    </row>
    <row r="34" spans="1:79">
      <c r="A34">
        <v>33</v>
      </c>
      <c r="D34">
        <v>424.17199699999998</v>
      </c>
      <c r="E34" s="1">
        <v>2</v>
      </c>
      <c r="F34">
        <v>518.84399399999995</v>
      </c>
      <c r="G34" s="2">
        <v>3</v>
      </c>
      <c r="H34">
        <v>582.83898899999997</v>
      </c>
      <c r="I34" s="4">
        <v>4</v>
      </c>
      <c r="P34">
        <v>3</v>
      </c>
      <c r="Q34" t="str">
        <f t="shared" si="0"/>
        <v>234</v>
      </c>
      <c r="R34" t="s">
        <v>19</v>
      </c>
      <c r="W34" t="s">
        <v>257</v>
      </c>
      <c r="X34" t="s">
        <v>255</v>
      </c>
      <c r="BF34" t="s">
        <v>19</v>
      </c>
      <c r="BG34">
        <v>2455</v>
      </c>
      <c r="BH34">
        <f>($BG$53-$BG$50)/60</f>
        <v>0.2</v>
      </c>
      <c r="BP34">
        <f>(($AN$26-$AM$22)/($AM$23-$AM$22))</f>
        <v>0.41666666666666669</v>
      </c>
      <c r="BQ34">
        <f>1-(($AO$26-$AM$22)/($AM$23-$AM$22))</f>
        <v>0.41666666666666663</v>
      </c>
      <c r="BR34">
        <f>(($AP$22-$AM$22)/($AM$23-$AM$22))</f>
        <v>0.20833333333333334</v>
      </c>
      <c r="BS34">
        <f>(($AM$22-$AN$25)/($AN$26-$AN$25))</f>
        <v>0.375</v>
      </c>
      <c r="BT34">
        <f>(($AO$25-$AN$25)/($AN$26-$AN$25))</f>
        <v>0.125</v>
      </c>
      <c r="BU34">
        <f>1-(($AP$22-$AN$25)/($AN$26-$AN$25))</f>
        <v>0.3125</v>
      </c>
      <c r="BV34">
        <f>(($AM$22-$AO$25)/($AO$26-$AO$25))</f>
        <v>0.22222222222222221</v>
      </c>
      <c r="BW34">
        <f>1-(($AN$26-$AO$25)/($AO$26-$AO$25))</f>
        <v>0.22222222222222221</v>
      </c>
      <c r="BX34">
        <f>(($AP$22-$AO$25)/($AO$26-$AO$25))</f>
        <v>0.5</v>
      </c>
      <c r="BY34">
        <f>1-(($AM$23-$AP$22)/($AP$23-$AP$22))</f>
        <v>0.13636363636363635</v>
      </c>
      <c r="BZ34">
        <f>(($AN$26-$AP$22)/($AP$23-$AP$22))</f>
        <v>0.22727272727272727</v>
      </c>
      <c r="CA34">
        <f>(($AO$26-$AP$22)/($AP$23-$AP$22))</f>
        <v>0.40909090909090912</v>
      </c>
    </row>
    <row r="35" spans="1:79">
      <c r="A35">
        <v>34</v>
      </c>
      <c r="D35">
        <v>424.17199699999998</v>
      </c>
      <c r="E35" s="1">
        <v>2</v>
      </c>
      <c r="F35">
        <v>518.84399399999995</v>
      </c>
      <c r="G35" s="2">
        <v>3</v>
      </c>
      <c r="H35">
        <v>582.83898899999997</v>
      </c>
      <c r="I35" s="4">
        <v>4</v>
      </c>
      <c r="P35">
        <v>3</v>
      </c>
      <c r="Q35" t="str">
        <f t="shared" si="0"/>
        <v>234</v>
      </c>
      <c r="R35" t="s">
        <v>19</v>
      </c>
      <c r="W35" t="s">
        <v>257</v>
      </c>
      <c r="X35" t="s">
        <v>253</v>
      </c>
      <c r="AS35">
        <f>(($AN$26-$AM$22)/($AM$23-$AM$22))</f>
        <v>0.41666666666666669</v>
      </c>
      <c r="AT35">
        <f>(($AO$26-$AM$22)/($AM$23-$AM$22))</f>
        <v>0.58333333333333337</v>
      </c>
      <c r="AU35">
        <f>(($AP$22-$AM$22)/($AM$23-$AM$22))</f>
        <v>0.20833333333333334</v>
      </c>
      <c r="AV35">
        <f>(($AM$22-$AN$25)/($AN$26-$AN$25))</f>
        <v>0.375</v>
      </c>
      <c r="AW35">
        <f>(($AO$25-$AN$25)/($AN$26-$AN$25))</f>
        <v>0.125</v>
      </c>
      <c r="AX35">
        <f>(($AP$22-$AN$25)/($AN$26-$AN$25))</f>
        <v>0.6875</v>
      </c>
      <c r="AY35">
        <f>(($AM$22-$AO$25)/($AO$26-$AO$25))</f>
        <v>0.22222222222222221</v>
      </c>
      <c r="AZ35">
        <f>(($AN$26-$AO$25)/($AO$26-$AO$25))</f>
        <v>0.77777777777777779</v>
      </c>
      <c r="BA35">
        <f>(($AP$22-$AO$25)/($AO$26-$AO$25))</f>
        <v>0.5</v>
      </c>
      <c r="BB35">
        <f>(($AM$23-$AP$22)/($AP$23-$AP$22))</f>
        <v>0.86363636363636365</v>
      </c>
      <c r="BC35">
        <f>(($AN$26-$AP$22)/($AP$23-$AP$22))</f>
        <v>0.22727272727272727</v>
      </c>
      <c r="BD35">
        <f>(($AO$26-$AP$22)/($AP$23-$AP$22))</f>
        <v>0.40909090909090912</v>
      </c>
      <c r="BF35" t="s">
        <v>19</v>
      </c>
      <c r="BG35">
        <v>3088</v>
      </c>
      <c r="BH35">
        <f>($BG$59-$BG$56)/60</f>
        <v>0.2</v>
      </c>
      <c r="BP35">
        <f>1-(($AN$27-$AM$23)/($AM$24-$AM$23))</f>
        <v>0.45833333333333337</v>
      </c>
      <c r="BQ35">
        <f>1-(($AO$27-$AM$23)/($AM$24-$AM$23))</f>
        <v>0.375</v>
      </c>
      <c r="BR35">
        <f>(($AP$23-$AM$23)/($AM$24-$AM$23))</f>
        <v>0.125</v>
      </c>
      <c r="BS35">
        <f>1-(($AM$23-$AN$26)/($AN$27-$AN$26))</f>
        <v>0.48148148148148151</v>
      </c>
      <c r="BT35">
        <f>(($AO$26-$AN$26)/($AN$27-$AN$26))</f>
        <v>0.14814814814814814</v>
      </c>
      <c r="BU35">
        <f>1-(($AP$23-$AN$26)/($AN$27-$AN$26))</f>
        <v>0.37037037037037035</v>
      </c>
      <c r="BV35">
        <f>(($AM$23-$AO$26)/($AO$27-$AO$26))</f>
        <v>0.4</v>
      </c>
      <c r="BW35">
        <f>1-(($AN$27-$AO$26)/($AO$27-$AO$26))</f>
        <v>7.999999999999996E-2</v>
      </c>
      <c r="BX35">
        <f>1-(($AP$23-$AO$26)/($AO$27-$AO$26))</f>
        <v>0.48</v>
      </c>
      <c r="BY35">
        <f>1-(($AM$24-$AP$23)/($AP$24-$AP$23))</f>
        <v>0.16000000000000003</v>
      </c>
      <c r="BZ35">
        <f>(($AN$27-$AP$23)/($AP$24-$AP$23))</f>
        <v>0.4</v>
      </c>
      <c r="CA35">
        <f>(($AO$27-$AP$23)/($AP$24-$AP$23))</f>
        <v>0.48</v>
      </c>
    </row>
    <row r="36" spans="1:79">
      <c r="A36">
        <v>35</v>
      </c>
      <c r="D36">
        <v>424.17199699999998</v>
      </c>
      <c r="E36" s="1">
        <v>2</v>
      </c>
      <c r="F36">
        <v>518.84399399999995</v>
      </c>
      <c r="G36" s="2">
        <v>3</v>
      </c>
      <c r="H36">
        <v>582.83898899999997</v>
      </c>
      <c r="I36" s="4">
        <v>4</v>
      </c>
      <c r="P36">
        <v>3</v>
      </c>
      <c r="Q36" t="str">
        <f t="shared" si="0"/>
        <v>234</v>
      </c>
      <c r="R36">
        <v>1</v>
      </c>
      <c r="W36" t="s">
        <v>257</v>
      </c>
      <c r="X36" t="s">
        <v>254</v>
      </c>
      <c r="AA36" t="s">
        <v>257</v>
      </c>
      <c r="AB36" t="str">
        <f>CONCATENATE($R36,$R37,$R38,$R39)</f>
        <v>1423</v>
      </c>
      <c r="AS36">
        <f>(($AN$27-$AM$23)/($AM$24-$AM$23))</f>
        <v>0.54166666666666663</v>
      </c>
      <c r="AT36">
        <f>(($AO$27-$AM$23)/($AM$24-$AM$23))</f>
        <v>0.625</v>
      </c>
      <c r="AU36">
        <f>(($AP$23-$AM$23)/($AM$24-$AM$23))</f>
        <v>0.125</v>
      </c>
      <c r="AV36">
        <f>(($AM$23-$AN$26)/($AN$27-$AN$26))</f>
        <v>0.51851851851851849</v>
      </c>
      <c r="AW36">
        <f>(($AO$26-$AN$26)/($AN$27-$AN$26))</f>
        <v>0.14814814814814814</v>
      </c>
      <c r="AX36">
        <f>(($AP$23-$AN$26)/($AN$27-$AN$26))</f>
        <v>0.62962962962962965</v>
      </c>
      <c r="AY36">
        <f>(($AM$23-$AO$26)/($AO$27-$AO$26))</f>
        <v>0.4</v>
      </c>
      <c r="AZ36">
        <f>(($AN$27-$AO$26)/($AO$27-$AO$26))</f>
        <v>0.92</v>
      </c>
      <c r="BA36">
        <f>(($AP$23-$AO$26)/($AO$27-$AO$26))</f>
        <v>0.52</v>
      </c>
      <c r="BB36">
        <f>(($AM$24-$AP$23)/($AP$24-$AP$23))</f>
        <v>0.84</v>
      </c>
      <c r="BC36">
        <f>(($AN$27-$AP$23)/($AP$24-$AP$23))</f>
        <v>0.4</v>
      </c>
      <c r="BD36">
        <f>(($AO$27-$AP$23)/($AP$24-$AP$23))</f>
        <v>0.48</v>
      </c>
      <c r="BF36">
        <v>1</v>
      </c>
      <c r="BG36">
        <v>3089</v>
      </c>
      <c r="BH36">
        <f>($BG$60-$BG$57)/60</f>
        <v>0.23333333333333334</v>
      </c>
    </row>
    <row r="37" spans="1:79">
      <c r="A37">
        <v>36</v>
      </c>
      <c r="D37">
        <v>424.17199699999998</v>
      </c>
      <c r="E37" s="1">
        <v>2</v>
      </c>
      <c r="F37">
        <v>518.84399399999995</v>
      </c>
      <c r="G37" s="2">
        <v>3</v>
      </c>
      <c r="H37">
        <v>582.83898899999997</v>
      </c>
      <c r="I37" s="4">
        <v>4</v>
      </c>
      <c r="P37">
        <v>3</v>
      </c>
      <c r="Q37" t="str">
        <f t="shared" si="0"/>
        <v>234</v>
      </c>
      <c r="R37">
        <v>4</v>
      </c>
      <c r="W37" t="s">
        <v>257</v>
      </c>
      <c r="X37" t="s">
        <v>255</v>
      </c>
      <c r="BF37">
        <v>4</v>
      </c>
      <c r="BG37">
        <v>3092</v>
      </c>
      <c r="BH37">
        <f>($BG$61-$BG$58)/60</f>
        <v>0.23333333333333334</v>
      </c>
    </row>
    <row r="38" spans="1:79">
      <c r="A38">
        <v>37</v>
      </c>
      <c r="D38">
        <v>424.17199699999998</v>
      </c>
      <c r="E38" s="1">
        <v>2</v>
      </c>
      <c r="F38">
        <v>518.84399399999995</v>
      </c>
      <c r="G38" s="2">
        <v>3</v>
      </c>
      <c r="P38">
        <v>2</v>
      </c>
      <c r="Q38" t="str">
        <f t="shared" si="0"/>
        <v>23</v>
      </c>
      <c r="R38">
        <v>2</v>
      </c>
      <c r="W38" t="s">
        <v>257</v>
      </c>
      <c r="X38" t="s">
        <v>256</v>
      </c>
      <c r="BF38">
        <v>2</v>
      </c>
      <c r="BG38">
        <v>3101</v>
      </c>
      <c r="BH38">
        <f>($BG$62-$BG$59)/60</f>
        <v>0.21666666666666667</v>
      </c>
    </row>
    <row r="39" spans="1:79">
      <c r="A39">
        <v>38</v>
      </c>
      <c r="D39">
        <v>424.17199699999998</v>
      </c>
      <c r="E39" s="1">
        <v>2</v>
      </c>
      <c r="F39">
        <v>518.84399399999995</v>
      </c>
      <c r="G39" s="2">
        <v>3</v>
      </c>
      <c r="P39">
        <v>2</v>
      </c>
      <c r="Q39" t="str">
        <f t="shared" si="0"/>
        <v>23</v>
      </c>
      <c r="R39">
        <v>3</v>
      </c>
      <c r="W39" t="s">
        <v>257</v>
      </c>
      <c r="X39" t="s">
        <v>253</v>
      </c>
      <c r="BF39">
        <v>3</v>
      </c>
      <c r="BG39">
        <v>3101</v>
      </c>
      <c r="BH39">
        <f>($BG$63-$BG$60)/60</f>
        <v>0.2</v>
      </c>
    </row>
    <row r="40" spans="1:79">
      <c r="A40">
        <v>39</v>
      </c>
      <c r="D40">
        <v>424.17199699999998</v>
      </c>
      <c r="E40" s="1">
        <v>2</v>
      </c>
      <c r="F40">
        <v>518.84399399999995</v>
      </c>
      <c r="G40" s="2">
        <v>3</v>
      </c>
      <c r="P40">
        <v>2</v>
      </c>
      <c r="Q40" t="str">
        <f t="shared" si="0"/>
        <v>23</v>
      </c>
      <c r="R40">
        <v>1</v>
      </c>
      <c r="W40" t="s">
        <v>257</v>
      </c>
      <c r="X40" t="s">
        <v>254</v>
      </c>
      <c r="AA40" t="s">
        <v>257</v>
      </c>
      <c r="AB40" t="str">
        <f>CONCATENATE($R40,$R41,$R42,$R43)</f>
        <v>1423</v>
      </c>
      <c r="BF40">
        <v>1</v>
      </c>
      <c r="BG40">
        <v>3109</v>
      </c>
      <c r="BH40">
        <f>($BG$64-$BG$61)/60</f>
        <v>0.21666666666666667</v>
      </c>
    </row>
    <row r="41" spans="1:79">
      <c r="A41">
        <v>40</v>
      </c>
      <c r="D41">
        <v>424.17199699999998</v>
      </c>
      <c r="E41" s="1">
        <v>2</v>
      </c>
      <c r="F41">
        <v>518.84399399999995</v>
      </c>
      <c r="G41" s="2">
        <v>3</v>
      </c>
      <c r="P41">
        <v>2</v>
      </c>
      <c r="Q41" t="str">
        <f t="shared" si="0"/>
        <v>23</v>
      </c>
      <c r="R41">
        <v>4</v>
      </c>
      <c r="W41" t="s">
        <v>257</v>
      </c>
      <c r="X41" t="s">
        <v>255</v>
      </c>
      <c r="BF41">
        <v>4</v>
      </c>
      <c r="BG41">
        <v>3111</v>
      </c>
      <c r="BH41">
        <f>($BG$65-$BG$62)/60</f>
        <v>0.25</v>
      </c>
    </row>
    <row r="42" spans="1:79">
      <c r="A42">
        <v>41</v>
      </c>
      <c r="B42">
        <v>331.08700599999997</v>
      </c>
      <c r="C42" s="3">
        <v>1</v>
      </c>
      <c r="D42">
        <v>424.17199699999998</v>
      </c>
      <c r="E42" s="1">
        <v>2</v>
      </c>
      <c r="F42">
        <v>518.84399399999995</v>
      </c>
      <c r="G42" s="2">
        <v>3</v>
      </c>
      <c r="P42">
        <v>3</v>
      </c>
      <c r="Q42" t="str">
        <f t="shared" si="0"/>
        <v>123</v>
      </c>
      <c r="R42">
        <v>2</v>
      </c>
      <c r="W42" t="s">
        <v>257</v>
      </c>
      <c r="X42" t="s">
        <v>256</v>
      </c>
      <c r="BF42">
        <v>2</v>
      </c>
      <c r="BG42">
        <v>3116</v>
      </c>
      <c r="BH42">
        <f>($BG$66-$BG$63)/60</f>
        <v>0.31666666666666665</v>
      </c>
    </row>
    <row r="43" spans="1:79">
      <c r="A43">
        <v>42</v>
      </c>
      <c r="B43">
        <v>331.08700599999997</v>
      </c>
      <c r="C43" s="3">
        <v>1</v>
      </c>
      <c r="F43">
        <v>518.84399399999995</v>
      </c>
      <c r="G43" s="2">
        <v>3</v>
      </c>
      <c r="P43">
        <v>2</v>
      </c>
      <c r="Q43" t="str">
        <f t="shared" si="0"/>
        <v>13</v>
      </c>
      <c r="R43">
        <v>3</v>
      </c>
      <c r="W43" t="s">
        <v>257</v>
      </c>
      <c r="X43" t="s">
        <v>253</v>
      </c>
      <c r="BF43">
        <v>3</v>
      </c>
      <c r="BG43">
        <v>3119</v>
      </c>
      <c r="BH43">
        <f>($BG$67-$BG$64)/60</f>
        <v>0.26666666666666666</v>
      </c>
    </row>
    <row r="44" spans="1:79">
      <c r="A44">
        <v>43</v>
      </c>
      <c r="B44">
        <v>331.08700599999997</v>
      </c>
      <c r="C44" s="3">
        <v>1</v>
      </c>
      <c r="F44">
        <v>518.84399399999995</v>
      </c>
      <c r="G44" s="2">
        <v>3</v>
      </c>
      <c r="P44">
        <v>2</v>
      </c>
      <c r="Q44" t="str">
        <f t="shared" si="0"/>
        <v>13</v>
      </c>
      <c r="R44">
        <v>1</v>
      </c>
      <c r="W44" t="s">
        <v>257</v>
      </c>
      <c r="X44" t="s">
        <v>254</v>
      </c>
      <c r="BF44">
        <v>1</v>
      </c>
      <c r="BG44">
        <v>3124</v>
      </c>
      <c r="BH44">
        <f>($BG$68-$BG$65)/60</f>
        <v>0.31666666666666665</v>
      </c>
    </row>
    <row r="45" spans="1:79">
      <c r="A45">
        <v>44</v>
      </c>
      <c r="B45">
        <v>330.55801400000001</v>
      </c>
      <c r="C45" s="3">
        <v>1</v>
      </c>
      <c r="F45">
        <v>518.84399399999995</v>
      </c>
      <c r="G45" s="2">
        <v>3</v>
      </c>
      <c r="H45">
        <v>419.41198700000001</v>
      </c>
      <c r="I45" s="4">
        <v>4</v>
      </c>
      <c r="P45">
        <v>3</v>
      </c>
      <c r="Q45" t="str">
        <f t="shared" si="0"/>
        <v>134</v>
      </c>
      <c r="R45">
        <v>4</v>
      </c>
      <c r="W45" t="s">
        <v>257</v>
      </c>
      <c r="X45" t="s">
        <v>255</v>
      </c>
      <c r="BF45">
        <v>4</v>
      </c>
      <c r="BG45">
        <v>3127</v>
      </c>
      <c r="BH45">
        <f>($BG$69-$BG$66)/60</f>
        <v>0.25</v>
      </c>
    </row>
    <row r="46" spans="1:79">
      <c r="A46">
        <v>45</v>
      </c>
      <c r="B46">
        <v>330.55801400000001</v>
      </c>
      <c r="C46" s="3">
        <v>1</v>
      </c>
      <c r="F46">
        <v>518.84399399999995</v>
      </c>
      <c r="G46" s="2">
        <v>3</v>
      </c>
      <c r="H46">
        <v>419.41198700000001</v>
      </c>
      <c r="I46" s="4">
        <v>4</v>
      </c>
      <c r="P46">
        <v>3</v>
      </c>
      <c r="Q46" t="str">
        <f t="shared" si="0"/>
        <v>134</v>
      </c>
      <c r="R46" t="s">
        <v>19</v>
      </c>
      <c r="W46" t="s">
        <v>257</v>
      </c>
      <c r="X46" t="s">
        <v>255</v>
      </c>
      <c r="BF46" t="s">
        <v>19</v>
      </c>
      <c r="BG46">
        <v>3138</v>
      </c>
      <c r="BH46">
        <f>($BG$75-$BG$72)/60</f>
        <v>0.18333333333333332</v>
      </c>
    </row>
    <row r="47" spans="1:79">
      <c r="A47">
        <v>46</v>
      </c>
      <c r="B47">
        <v>330.55801400000001</v>
      </c>
      <c r="C47" s="3">
        <v>1</v>
      </c>
      <c r="H47">
        <v>419.41198700000001</v>
      </c>
      <c r="I47" s="4">
        <v>4</v>
      </c>
      <c r="P47">
        <v>2</v>
      </c>
      <c r="Q47" t="str">
        <f t="shared" si="0"/>
        <v>14</v>
      </c>
      <c r="R47" t="s">
        <v>19</v>
      </c>
      <c r="W47" t="s">
        <v>257</v>
      </c>
      <c r="X47" t="s">
        <v>256</v>
      </c>
      <c r="BF47" t="s">
        <v>19</v>
      </c>
      <c r="BG47">
        <v>3538</v>
      </c>
      <c r="BH47">
        <f>($BG$76-$BG$73)/60</f>
        <v>0.21666666666666667</v>
      </c>
    </row>
    <row r="48" spans="1:79">
      <c r="A48">
        <v>47</v>
      </c>
      <c r="B48">
        <v>330.55801400000001</v>
      </c>
      <c r="C48" s="3">
        <v>1</v>
      </c>
      <c r="H48">
        <v>419.41198700000001</v>
      </c>
      <c r="I48" s="4">
        <v>4</v>
      </c>
      <c r="P48">
        <v>2</v>
      </c>
      <c r="Q48" t="str">
        <f t="shared" si="0"/>
        <v>14</v>
      </c>
      <c r="R48">
        <v>2</v>
      </c>
      <c r="W48" t="s">
        <v>257</v>
      </c>
      <c r="X48" t="s">
        <v>253</v>
      </c>
      <c r="AA48" t="s">
        <v>257</v>
      </c>
      <c r="AB48" t="str">
        <f>CONCATENATE($R48,$R49,$R50,$R51)</f>
        <v>2314</v>
      </c>
      <c r="BF48">
        <v>2</v>
      </c>
      <c r="BG48">
        <v>3539</v>
      </c>
      <c r="BH48">
        <f>($BG$77-$BG$74)/60</f>
        <v>0.18333333333333332</v>
      </c>
    </row>
    <row r="49" spans="1:60">
      <c r="A49">
        <v>48</v>
      </c>
      <c r="B49">
        <v>330.55801400000001</v>
      </c>
      <c r="C49" s="3">
        <v>1</v>
      </c>
      <c r="H49">
        <v>419.41198700000001</v>
      </c>
      <c r="I49" s="4">
        <v>4</v>
      </c>
      <c r="P49">
        <v>2</v>
      </c>
      <c r="Q49" t="str">
        <f t="shared" si="0"/>
        <v>14</v>
      </c>
      <c r="R49">
        <v>3</v>
      </c>
      <c r="W49" t="s">
        <v>257</v>
      </c>
      <c r="X49" t="s">
        <v>254</v>
      </c>
      <c r="BF49">
        <v>3</v>
      </c>
      <c r="BG49">
        <v>3542</v>
      </c>
      <c r="BH49">
        <f>($BG$78-$BG$75)/60</f>
        <v>0.23333333333333334</v>
      </c>
    </row>
    <row r="50" spans="1:60">
      <c r="A50">
        <v>49</v>
      </c>
      <c r="B50">
        <v>330.55801400000001</v>
      </c>
      <c r="C50" s="3">
        <v>1</v>
      </c>
      <c r="H50">
        <v>419.41198700000001</v>
      </c>
      <c r="I50" s="4">
        <v>4</v>
      </c>
      <c r="P50">
        <v>2</v>
      </c>
      <c r="Q50" t="str">
        <f t="shared" si="0"/>
        <v>14</v>
      </c>
      <c r="R50">
        <v>1</v>
      </c>
      <c r="W50" t="s">
        <v>257</v>
      </c>
      <c r="X50" t="s">
        <v>255</v>
      </c>
      <c r="BF50">
        <v>1</v>
      </c>
      <c r="BG50">
        <v>3549</v>
      </c>
      <c r="BH50">
        <f>($BG$79-$BG$76)/60</f>
        <v>0.2</v>
      </c>
    </row>
    <row r="51" spans="1:60">
      <c r="A51">
        <v>50</v>
      </c>
      <c r="B51">
        <v>330.55801400000001</v>
      </c>
      <c r="C51" s="3">
        <v>1</v>
      </c>
      <c r="D51">
        <v>258.10000600000001</v>
      </c>
      <c r="E51" s="1">
        <v>2</v>
      </c>
      <c r="H51">
        <v>419.41198700000001</v>
      </c>
      <c r="I51" s="4">
        <v>4</v>
      </c>
      <c r="P51">
        <v>3</v>
      </c>
      <c r="Q51" t="str">
        <f t="shared" si="0"/>
        <v>124</v>
      </c>
      <c r="R51">
        <v>4</v>
      </c>
      <c r="W51" t="s">
        <v>257</v>
      </c>
      <c r="X51" t="s">
        <v>255</v>
      </c>
      <c r="BF51">
        <v>4</v>
      </c>
      <c r="BG51">
        <v>3551</v>
      </c>
      <c r="BH51">
        <f>($BG$85-$BG$82)/60</f>
        <v>0.21666666666666667</v>
      </c>
    </row>
    <row r="52" spans="1:60">
      <c r="A52">
        <v>51</v>
      </c>
      <c r="B52">
        <v>330.55801400000001</v>
      </c>
      <c r="C52" s="3">
        <v>1</v>
      </c>
      <c r="D52">
        <v>258.10000600000001</v>
      </c>
      <c r="E52" s="1">
        <v>2</v>
      </c>
      <c r="H52">
        <v>419.41198700000001</v>
      </c>
      <c r="I52" s="4">
        <v>4</v>
      </c>
      <c r="P52">
        <v>3</v>
      </c>
      <c r="Q52" t="str">
        <f t="shared" si="0"/>
        <v>124</v>
      </c>
      <c r="R52">
        <v>2</v>
      </c>
      <c r="W52" t="s">
        <v>257</v>
      </c>
      <c r="X52" t="s">
        <v>256</v>
      </c>
      <c r="BF52">
        <v>2</v>
      </c>
      <c r="BG52">
        <v>3560</v>
      </c>
      <c r="BH52">
        <f>($BG$86-$BG$83)/60</f>
        <v>0.3</v>
      </c>
    </row>
    <row r="53" spans="1:60">
      <c r="A53">
        <v>52</v>
      </c>
      <c r="B53">
        <v>330.55801400000001</v>
      </c>
      <c r="C53" s="3">
        <v>1</v>
      </c>
      <c r="D53">
        <v>258.10000600000001</v>
      </c>
      <c r="E53" s="1">
        <v>2</v>
      </c>
      <c r="H53">
        <v>419.41198700000001</v>
      </c>
      <c r="I53" s="4">
        <v>4</v>
      </c>
      <c r="P53">
        <v>3</v>
      </c>
      <c r="Q53" t="str">
        <f t="shared" si="0"/>
        <v>124</v>
      </c>
      <c r="R53">
        <v>3</v>
      </c>
      <c r="W53" t="s">
        <v>257</v>
      </c>
      <c r="X53" t="s">
        <v>253</v>
      </c>
      <c r="BF53">
        <v>3</v>
      </c>
      <c r="BG53">
        <v>3561</v>
      </c>
      <c r="BH53">
        <f>($BG$87-$BG$84)/60</f>
        <v>0.2</v>
      </c>
    </row>
    <row r="54" spans="1:60">
      <c r="A54">
        <v>53</v>
      </c>
      <c r="B54">
        <v>330.55801400000001</v>
      </c>
      <c r="C54" s="3">
        <v>1</v>
      </c>
      <c r="D54">
        <v>258.10000600000001</v>
      </c>
      <c r="E54" s="1">
        <v>2</v>
      </c>
      <c r="H54">
        <v>419.41198700000001</v>
      </c>
      <c r="I54" s="4">
        <v>4</v>
      </c>
      <c r="P54">
        <v>3</v>
      </c>
      <c r="Q54" t="str">
        <f t="shared" si="0"/>
        <v>124</v>
      </c>
      <c r="R54" t="s">
        <v>19</v>
      </c>
      <c r="W54" t="s">
        <v>257</v>
      </c>
      <c r="X54" t="s">
        <v>254</v>
      </c>
      <c r="BF54" t="s">
        <v>19</v>
      </c>
      <c r="BG54">
        <v>3570</v>
      </c>
      <c r="BH54">
        <f>($BG$88-$BG$85)/60</f>
        <v>0.31666666666666665</v>
      </c>
    </row>
    <row r="55" spans="1:60">
      <c r="A55">
        <v>54</v>
      </c>
      <c r="D55">
        <v>258.10000600000001</v>
      </c>
      <c r="E55" s="1">
        <v>2</v>
      </c>
      <c r="F55">
        <v>335.84698500000002</v>
      </c>
      <c r="G55" s="2">
        <v>3</v>
      </c>
      <c r="H55">
        <v>419.41198700000001</v>
      </c>
      <c r="I55" s="4">
        <v>4</v>
      </c>
      <c r="P55">
        <v>3</v>
      </c>
      <c r="Q55" t="str">
        <f t="shared" si="0"/>
        <v>234</v>
      </c>
      <c r="R55" t="s">
        <v>19</v>
      </c>
      <c r="W55" t="s">
        <v>257</v>
      </c>
      <c r="X55" t="s">
        <v>255</v>
      </c>
      <c r="BF55" t="s">
        <v>19</v>
      </c>
      <c r="BG55">
        <v>4044</v>
      </c>
      <c r="BH55">
        <f>($BG$89-$BG$86)/60</f>
        <v>0.21666666666666667</v>
      </c>
    </row>
    <row r="56" spans="1:60">
      <c r="A56">
        <v>55</v>
      </c>
      <c r="D56">
        <v>258.10000600000001</v>
      </c>
      <c r="E56" s="1">
        <v>2</v>
      </c>
      <c r="F56">
        <v>335.84698500000002</v>
      </c>
      <c r="G56" s="2">
        <v>3</v>
      </c>
      <c r="H56">
        <v>419.41198700000001</v>
      </c>
      <c r="I56" s="4">
        <v>4</v>
      </c>
      <c r="P56">
        <v>3</v>
      </c>
      <c r="Q56" t="str">
        <f t="shared" si="0"/>
        <v>234</v>
      </c>
      <c r="R56">
        <v>2</v>
      </c>
      <c r="W56" t="s">
        <v>257</v>
      </c>
      <c r="X56" t="s">
        <v>256</v>
      </c>
      <c r="AA56" t="s">
        <v>257</v>
      </c>
      <c r="AB56" t="str">
        <f>CONCATENATE($R56,$R57,$R58,$R59)</f>
        <v>2314</v>
      </c>
      <c r="BF56">
        <v>2</v>
      </c>
      <c r="BG56">
        <v>4045</v>
      </c>
      <c r="BH56">
        <f>($BG$90-$BG$87)/60</f>
        <v>0.28333333333333333</v>
      </c>
    </row>
    <row r="57" spans="1:60">
      <c r="A57">
        <v>56</v>
      </c>
      <c r="D57">
        <v>258.10000600000001</v>
      </c>
      <c r="E57" s="1">
        <v>2</v>
      </c>
      <c r="F57">
        <v>335.84698500000002</v>
      </c>
      <c r="G57" s="2">
        <v>3</v>
      </c>
      <c r="H57">
        <v>419.41198700000001</v>
      </c>
      <c r="I57" s="4">
        <v>4</v>
      </c>
      <c r="P57">
        <v>3</v>
      </c>
      <c r="Q57" t="str">
        <f t="shared" si="0"/>
        <v>234</v>
      </c>
      <c r="R57">
        <v>3</v>
      </c>
      <c r="W57" t="s">
        <v>257</v>
      </c>
      <c r="X57" t="s">
        <v>253</v>
      </c>
      <c r="BF57">
        <v>3</v>
      </c>
      <c r="BG57">
        <v>4048</v>
      </c>
      <c r="BH57">
        <f>($BG$91-$BG$88)/60</f>
        <v>0.18333333333333332</v>
      </c>
    </row>
    <row r="58" spans="1:60">
      <c r="A58">
        <v>57</v>
      </c>
      <c r="D58">
        <v>258.10000600000001</v>
      </c>
      <c r="E58" s="1">
        <v>2</v>
      </c>
      <c r="F58">
        <v>335.84698500000002</v>
      </c>
      <c r="G58" s="2">
        <v>3</v>
      </c>
      <c r="P58">
        <v>2</v>
      </c>
      <c r="Q58" t="str">
        <f t="shared" si="0"/>
        <v>23</v>
      </c>
      <c r="R58">
        <v>1</v>
      </c>
      <c r="W58" t="s">
        <v>257</v>
      </c>
      <c r="X58" t="s">
        <v>253</v>
      </c>
      <c r="BF58">
        <v>1</v>
      </c>
      <c r="BG58">
        <v>4053</v>
      </c>
      <c r="BH58">
        <f>($BG$97-$BG$94)/60</f>
        <v>0.2</v>
      </c>
    </row>
    <row r="59" spans="1:60">
      <c r="A59">
        <v>58</v>
      </c>
      <c r="D59">
        <v>258.10000600000001</v>
      </c>
      <c r="E59" s="1">
        <v>2</v>
      </c>
      <c r="F59">
        <v>335.84698500000002</v>
      </c>
      <c r="G59" s="2">
        <v>3</v>
      </c>
      <c r="P59">
        <v>2</v>
      </c>
      <c r="Q59" t="str">
        <f t="shared" si="0"/>
        <v>23</v>
      </c>
      <c r="R59">
        <v>4</v>
      </c>
      <c r="W59" t="s">
        <v>257</v>
      </c>
      <c r="X59" t="s">
        <v>254</v>
      </c>
      <c r="BF59">
        <v>4</v>
      </c>
      <c r="BG59">
        <v>4057</v>
      </c>
      <c r="BH59">
        <f>($BG$98-$BG$95)/60</f>
        <v>0.35</v>
      </c>
    </row>
    <row r="60" spans="1:60">
      <c r="A60">
        <v>59</v>
      </c>
      <c r="D60">
        <v>257.57101399999999</v>
      </c>
      <c r="E60" s="1">
        <v>2</v>
      </c>
      <c r="F60">
        <v>335.84698500000002</v>
      </c>
      <c r="G60" s="2">
        <v>3</v>
      </c>
      <c r="P60">
        <v>2</v>
      </c>
      <c r="Q60" t="str">
        <f t="shared" si="0"/>
        <v>23</v>
      </c>
      <c r="R60">
        <v>2</v>
      </c>
      <c r="W60" t="s">
        <v>257</v>
      </c>
      <c r="X60" t="s">
        <v>255</v>
      </c>
      <c r="AA60" t="s">
        <v>257</v>
      </c>
      <c r="AB60" t="str">
        <f>CONCATENATE($R60,$R61,$R62,$R63)</f>
        <v>2314</v>
      </c>
      <c r="BF60">
        <v>2</v>
      </c>
      <c r="BG60">
        <v>4062</v>
      </c>
      <c r="BH60">
        <f>($BG$99-$BG$96)/60</f>
        <v>0.2</v>
      </c>
    </row>
    <row r="61" spans="1:60">
      <c r="A61">
        <v>60</v>
      </c>
      <c r="D61">
        <v>257.04199199999999</v>
      </c>
      <c r="E61" s="1">
        <v>2</v>
      </c>
      <c r="F61">
        <v>335.84698500000002</v>
      </c>
      <c r="G61" s="2">
        <v>3</v>
      </c>
      <c r="P61">
        <v>2</v>
      </c>
      <c r="Q61" t="str">
        <f t="shared" si="0"/>
        <v>23</v>
      </c>
      <c r="R61">
        <v>3</v>
      </c>
      <c r="W61" t="s">
        <v>257</v>
      </c>
      <c r="X61" t="s">
        <v>253</v>
      </c>
      <c r="BF61">
        <v>3</v>
      </c>
      <c r="BG61">
        <v>4067</v>
      </c>
      <c r="BH61">
        <f>($BG$105-$BG$102)/60</f>
        <v>0.18333333333333332</v>
      </c>
    </row>
    <row r="62" spans="1:60">
      <c r="A62">
        <v>61</v>
      </c>
      <c r="D62">
        <v>257.04199199999999</v>
      </c>
      <c r="E62" s="1">
        <v>2</v>
      </c>
      <c r="F62">
        <v>335.84698500000002</v>
      </c>
      <c r="G62" s="2">
        <v>3</v>
      </c>
      <c r="P62">
        <v>2</v>
      </c>
      <c r="Q62" t="str">
        <f t="shared" si="0"/>
        <v>23</v>
      </c>
      <c r="R62">
        <v>1</v>
      </c>
      <c r="W62" t="s">
        <v>257</v>
      </c>
      <c r="X62" t="s">
        <v>254</v>
      </c>
      <c r="BF62">
        <v>1</v>
      </c>
      <c r="BG62">
        <v>4070</v>
      </c>
      <c r="BH62">
        <f>($BG$106-$BG$103)/60</f>
        <v>0.23333333333333334</v>
      </c>
    </row>
    <row r="63" spans="1:60">
      <c r="A63">
        <v>62</v>
      </c>
      <c r="B63">
        <v>170.83200099999999</v>
      </c>
      <c r="C63" s="3">
        <v>1</v>
      </c>
      <c r="D63">
        <v>257.04199199999999</v>
      </c>
      <c r="E63" s="1">
        <v>2</v>
      </c>
      <c r="F63">
        <v>335.84698500000002</v>
      </c>
      <c r="G63" s="2">
        <v>3</v>
      </c>
      <c r="P63">
        <v>3</v>
      </c>
      <c r="Q63" t="str">
        <f t="shared" si="0"/>
        <v>123</v>
      </c>
      <c r="R63">
        <v>4</v>
      </c>
      <c r="W63" t="s">
        <v>257</v>
      </c>
      <c r="X63" t="s">
        <v>255</v>
      </c>
      <c r="BF63">
        <v>4</v>
      </c>
      <c r="BG63">
        <v>4074</v>
      </c>
      <c r="BH63">
        <f>($BG$107-$BG$104)/60</f>
        <v>0.23333333333333334</v>
      </c>
    </row>
    <row r="64" spans="1:60">
      <c r="A64">
        <v>63</v>
      </c>
      <c r="B64">
        <v>170.83200099999999</v>
      </c>
      <c r="C64" s="3">
        <v>1</v>
      </c>
      <c r="D64">
        <v>257.04199199999999</v>
      </c>
      <c r="E64" s="1">
        <v>2</v>
      </c>
      <c r="F64">
        <v>335.84698500000002</v>
      </c>
      <c r="G64" s="2">
        <v>3</v>
      </c>
      <c r="P64">
        <v>3</v>
      </c>
      <c r="Q64" t="str">
        <f t="shared" si="0"/>
        <v>123</v>
      </c>
      <c r="R64">
        <v>2</v>
      </c>
      <c r="W64" t="s">
        <v>257</v>
      </c>
      <c r="X64" t="s">
        <v>256</v>
      </c>
      <c r="AA64" t="s">
        <v>257</v>
      </c>
      <c r="AB64" t="str">
        <f>CONCATENATE($R64,$R65,$R66,$R67)</f>
        <v>2314</v>
      </c>
      <c r="BF64">
        <v>2</v>
      </c>
      <c r="BG64">
        <v>4080</v>
      </c>
      <c r="BH64">
        <f>($BG$108-$BG$105)/60</f>
        <v>0.31666666666666665</v>
      </c>
    </row>
    <row r="65" spans="1:60">
      <c r="A65">
        <v>64</v>
      </c>
      <c r="B65">
        <v>170.83200099999999</v>
      </c>
      <c r="C65" s="3">
        <v>1</v>
      </c>
      <c r="D65">
        <v>257.04199199999999</v>
      </c>
      <c r="E65" s="1">
        <v>2</v>
      </c>
      <c r="F65">
        <v>335.84698500000002</v>
      </c>
      <c r="G65" s="2">
        <v>3</v>
      </c>
      <c r="P65">
        <v>3</v>
      </c>
      <c r="Q65" t="str">
        <f t="shared" si="0"/>
        <v>123</v>
      </c>
      <c r="R65">
        <v>3</v>
      </c>
      <c r="W65" t="s">
        <v>257</v>
      </c>
      <c r="X65" t="s">
        <v>253</v>
      </c>
      <c r="BF65">
        <v>3</v>
      </c>
      <c r="BG65">
        <v>4085</v>
      </c>
      <c r="BH65">
        <f>($BG$109-$BG$106)/60</f>
        <v>0.28333333333333333</v>
      </c>
    </row>
    <row r="66" spans="1:60">
      <c r="A66">
        <v>65</v>
      </c>
      <c r="B66">
        <v>170.83200099999999</v>
      </c>
      <c r="C66" s="3">
        <v>1</v>
      </c>
      <c r="F66">
        <v>335.84698500000002</v>
      </c>
      <c r="G66" s="2">
        <v>3</v>
      </c>
      <c r="P66">
        <v>2</v>
      </c>
      <c r="Q66" t="str">
        <f t="shared" si="0"/>
        <v>13</v>
      </c>
      <c r="R66">
        <v>1</v>
      </c>
      <c r="W66" t="s">
        <v>257</v>
      </c>
      <c r="X66" t="s">
        <v>254</v>
      </c>
      <c r="BF66">
        <v>1</v>
      </c>
      <c r="BG66">
        <v>4093</v>
      </c>
      <c r="BH66">
        <f>($BG$110-$BG$107)/60</f>
        <v>0.38333333333333336</v>
      </c>
    </row>
    <row r="67" spans="1:60">
      <c r="A67">
        <v>66</v>
      </c>
      <c r="B67">
        <v>170.83200099999999</v>
      </c>
      <c r="C67" s="3">
        <v>1</v>
      </c>
      <c r="F67">
        <v>335.84698500000002</v>
      </c>
      <c r="G67" s="2">
        <v>3</v>
      </c>
      <c r="H67">
        <v>263.91699199999999</v>
      </c>
      <c r="I67" s="4">
        <v>4</v>
      </c>
      <c r="P67">
        <v>3</v>
      </c>
      <c r="Q67" t="str">
        <f t="shared" ref="Q67:Q130" si="2">CONCATENATE(C67,E67,G67,I67)</f>
        <v>134</v>
      </c>
      <c r="R67">
        <v>4</v>
      </c>
      <c r="W67" t="s">
        <v>257</v>
      </c>
      <c r="X67" t="s">
        <v>255</v>
      </c>
      <c r="BF67">
        <v>4</v>
      </c>
      <c r="BG67">
        <v>4096</v>
      </c>
      <c r="BH67">
        <f>($BG$111-$BG$108)/60</f>
        <v>0.25</v>
      </c>
    </row>
    <row r="68" spans="1:60">
      <c r="A68">
        <v>67</v>
      </c>
      <c r="B68">
        <v>170.83200099999999</v>
      </c>
      <c r="C68" s="3">
        <v>1</v>
      </c>
      <c r="F68">
        <v>335.84698500000002</v>
      </c>
      <c r="G68" s="2">
        <v>3</v>
      </c>
      <c r="H68">
        <v>263.91699199999999</v>
      </c>
      <c r="I68" s="4">
        <v>4</v>
      </c>
      <c r="P68">
        <v>3</v>
      </c>
      <c r="Q68" t="str">
        <f t="shared" si="2"/>
        <v>134</v>
      </c>
      <c r="R68">
        <v>2</v>
      </c>
      <c r="W68" t="s">
        <v>257</v>
      </c>
      <c r="X68" t="s">
        <v>256</v>
      </c>
      <c r="BF68">
        <v>2</v>
      </c>
      <c r="BG68">
        <v>4104</v>
      </c>
      <c r="BH68">
        <f>($BG$112-$BG$109)/60</f>
        <v>0.35</v>
      </c>
    </row>
    <row r="69" spans="1:60">
      <c r="A69">
        <v>68</v>
      </c>
      <c r="B69">
        <v>170.83200099999999</v>
      </c>
      <c r="C69" s="3">
        <v>1</v>
      </c>
      <c r="F69">
        <v>335.84698500000002</v>
      </c>
      <c r="G69" s="2">
        <v>3</v>
      </c>
      <c r="H69">
        <v>263.91699199999999</v>
      </c>
      <c r="I69" s="4">
        <v>4</v>
      </c>
      <c r="P69">
        <v>3</v>
      </c>
      <c r="Q69" t="str">
        <f t="shared" si="2"/>
        <v>134</v>
      </c>
      <c r="R69">
        <v>3</v>
      </c>
      <c r="W69" t="s">
        <v>257</v>
      </c>
      <c r="X69" t="s">
        <v>253</v>
      </c>
      <c r="BF69">
        <v>3</v>
      </c>
      <c r="BG69">
        <v>4108</v>
      </c>
      <c r="BH69">
        <f>($BG$113-$BG$110)/60</f>
        <v>0.25</v>
      </c>
    </row>
    <row r="70" spans="1:60">
      <c r="A70">
        <v>69</v>
      </c>
      <c r="B70">
        <v>170.83200099999999</v>
      </c>
      <c r="C70" s="3">
        <v>1</v>
      </c>
      <c r="F70">
        <v>335.84698500000002</v>
      </c>
      <c r="G70" s="2">
        <v>3</v>
      </c>
      <c r="H70">
        <v>263.91699199999999</v>
      </c>
      <c r="I70" s="4">
        <v>4</v>
      </c>
      <c r="P70">
        <v>3</v>
      </c>
      <c r="Q70" t="str">
        <f t="shared" si="2"/>
        <v>134</v>
      </c>
      <c r="R70" t="s">
        <v>19</v>
      </c>
      <c r="BF70" t="s">
        <v>19</v>
      </c>
      <c r="BG70">
        <v>4121</v>
      </c>
    </row>
    <row r="71" spans="1:60">
      <c r="A71">
        <v>70</v>
      </c>
      <c r="B71">
        <v>170.83200099999999</v>
      </c>
      <c r="C71" s="3">
        <v>1</v>
      </c>
      <c r="H71">
        <v>263.91699199999999</v>
      </c>
      <c r="I71" s="4">
        <v>4</v>
      </c>
      <c r="P71">
        <v>2</v>
      </c>
      <c r="Q71" t="str">
        <f t="shared" si="2"/>
        <v>14</v>
      </c>
      <c r="R71" t="s">
        <v>19</v>
      </c>
      <c r="BF71" t="s">
        <v>19</v>
      </c>
      <c r="BG71">
        <v>4685</v>
      </c>
    </row>
    <row r="72" spans="1:60">
      <c r="A72">
        <v>71</v>
      </c>
      <c r="B72">
        <v>170.83200099999999</v>
      </c>
      <c r="C72" s="3">
        <v>1</v>
      </c>
      <c r="H72">
        <v>263.91699199999999</v>
      </c>
      <c r="I72" s="4">
        <v>4</v>
      </c>
      <c r="P72">
        <v>2</v>
      </c>
      <c r="Q72" t="str">
        <f t="shared" si="2"/>
        <v>14</v>
      </c>
      <c r="R72">
        <v>1</v>
      </c>
      <c r="AA72" t="s">
        <v>257</v>
      </c>
      <c r="AB72" t="str">
        <f>CONCATENATE($R72,$R73,$R74,$R75)</f>
        <v>1423</v>
      </c>
      <c r="BF72">
        <v>1</v>
      </c>
      <c r="BG72">
        <v>4686</v>
      </c>
    </row>
    <row r="73" spans="1:60">
      <c r="A73">
        <v>72</v>
      </c>
      <c r="B73">
        <v>170.83200099999999</v>
      </c>
      <c r="C73" s="3">
        <v>1</v>
      </c>
      <c r="H73">
        <v>263.91699199999999</v>
      </c>
      <c r="I73" s="4">
        <v>4</v>
      </c>
      <c r="P73">
        <v>2</v>
      </c>
      <c r="Q73" t="str">
        <f t="shared" si="2"/>
        <v>14</v>
      </c>
      <c r="R73">
        <v>4</v>
      </c>
      <c r="BF73">
        <v>4</v>
      </c>
      <c r="BG73">
        <v>4689</v>
      </c>
    </row>
    <row r="74" spans="1:60">
      <c r="A74">
        <v>73</v>
      </c>
      <c r="B74">
        <v>170.83200099999999</v>
      </c>
      <c r="C74" s="3">
        <v>1</v>
      </c>
      <c r="H74">
        <v>263.91699199999999</v>
      </c>
      <c r="I74" s="4">
        <v>4</v>
      </c>
      <c r="P74">
        <v>2</v>
      </c>
      <c r="Q74" t="str">
        <f t="shared" si="2"/>
        <v>14</v>
      </c>
      <c r="R74">
        <v>2</v>
      </c>
      <c r="BF74">
        <v>2</v>
      </c>
      <c r="BG74">
        <v>4695</v>
      </c>
    </row>
    <row r="75" spans="1:60">
      <c r="A75">
        <v>74</v>
      </c>
      <c r="B75">
        <v>170.83200099999999</v>
      </c>
      <c r="C75" s="3">
        <v>1</v>
      </c>
      <c r="H75">
        <v>263.91699199999999</v>
      </c>
      <c r="I75" s="4">
        <v>4</v>
      </c>
      <c r="P75">
        <v>2</v>
      </c>
      <c r="Q75" t="str">
        <f t="shared" si="2"/>
        <v>14</v>
      </c>
      <c r="R75">
        <v>3</v>
      </c>
      <c r="BF75">
        <v>3</v>
      </c>
      <c r="BG75">
        <v>4697</v>
      </c>
    </row>
    <row r="76" spans="1:60">
      <c r="A76">
        <v>75</v>
      </c>
      <c r="B76">
        <v>170.83200099999999</v>
      </c>
      <c r="C76" s="3">
        <v>1</v>
      </c>
      <c r="D76">
        <v>65.582999999999998</v>
      </c>
      <c r="E76" s="1">
        <v>2</v>
      </c>
      <c r="H76">
        <v>263.91699199999999</v>
      </c>
      <c r="I76" s="4">
        <v>4</v>
      </c>
      <c r="P76">
        <v>3</v>
      </c>
      <c r="Q76" t="str">
        <f t="shared" si="2"/>
        <v>124</v>
      </c>
      <c r="R76">
        <v>1</v>
      </c>
      <c r="AA76" t="s">
        <v>257</v>
      </c>
      <c r="AB76" t="str">
        <f>CONCATENATE($R76,$R77,$R78,$R79)</f>
        <v>1423</v>
      </c>
      <c r="BF76">
        <v>1</v>
      </c>
      <c r="BG76">
        <v>4702</v>
      </c>
    </row>
    <row r="77" spans="1:60">
      <c r="A77">
        <v>76</v>
      </c>
      <c r="D77">
        <v>65.582999999999998</v>
      </c>
      <c r="E77" s="1">
        <v>2</v>
      </c>
      <c r="H77">
        <v>263.91699199999999</v>
      </c>
      <c r="I77" s="4">
        <v>4</v>
      </c>
      <c r="P77">
        <v>2</v>
      </c>
      <c r="Q77" t="str">
        <f t="shared" si="2"/>
        <v>24</v>
      </c>
      <c r="R77">
        <v>4</v>
      </c>
      <c r="BF77">
        <v>4</v>
      </c>
      <c r="BG77">
        <v>4706</v>
      </c>
    </row>
    <row r="78" spans="1:60">
      <c r="A78">
        <v>77</v>
      </c>
      <c r="D78">
        <v>65.582999999999998</v>
      </c>
      <c r="E78" s="1">
        <v>2</v>
      </c>
      <c r="F78">
        <v>151.26300000000001</v>
      </c>
      <c r="G78" s="2">
        <v>3</v>
      </c>
      <c r="H78">
        <v>263.91699199999999</v>
      </c>
      <c r="I78" s="4">
        <v>4</v>
      </c>
      <c r="P78">
        <v>3</v>
      </c>
      <c r="Q78" t="str">
        <f t="shared" si="2"/>
        <v>234</v>
      </c>
      <c r="R78">
        <v>2</v>
      </c>
      <c r="BF78">
        <v>2</v>
      </c>
      <c r="BG78">
        <v>4711</v>
      </c>
    </row>
    <row r="79" spans="1:60">
      <c r="A79">
        <v>78</v>
      </c>
      <c r="D79">
        <v>65.582999999999998</v>
      </c>
      <c r="E79" s="1">
        <v>2</v>
      </c>
      <c r="F79">
        <v>151.26300000000001</v>
      </c>
      <c r="G79" s="2">
        <v>3</v>
      </c>
      <c r="P79">
        <v>2</v>
      </c>
      <c r="Q79" t="str">
        <f t="shared" si="2"/>
        <v>23</v>
      </c>
      <c r="R79">
        <v>3</v>
      </c>
      <c r="BF79">
        <v>3</v>
      </c>
      <c r="BG79">
        <v>4714</v>
      </c>
    </row>
    <row r="80" spans="1:60">
      <c r="A80">
        <v>79</v>
      </c>
      <c r="D80">
        <v>65.582999999999998</v>
      </c>
      <c r="E80" s="1">
        <v>2</v>
      </c>
      <c r="F80">
        <v>151.26300000000001</v>
      </c>
      <c r="G80" s="2">
        <v>3</v>
      </c>
      <c r="P80">
        <v>2</v>
      </c>
      <c r="Q80" t="str">
        <f t="shared" si="2"/>
        <v>23</v>
      </c>
      <c r="R80" t="s">
        <v>19</v>
      </c>
      <c r="BF80" t="s">
        <v>19</v>
      </c>
      <c r="BG80">
        <v>4726</v>
      </c>
    </row>
    <row r="81" spans="1:59">
      <c r="A81">
        <v>80</v>
      </c>
      <c r="D81">
        <v>65.582999999999998</v>
      </c>
      <c r="E81" s="1">
        <v>2</v>
      </c>
      <c r="F81">
        <v>151.26300000000001</v>
      </c>
      <c r="G81" s="2">
        <v>3</v>
      </c>
      <c r="P81">
        <v>2</v>
      </c>
      <c r="Q81" t="str">
        <f t="shared" si="2"/>
        <v>23</v>
      </c>
      <c r="R81" t="s">
        <v>19</v>
      </c>
      <c r="BF81" t="s">
        <v>19</v>
      </c>
      <c r="BG81">
        <v>5481</v>
      </c>
    </row>
    <row r="82" spans="1:59">
      <c r="A82">
        <v>81</v>
      </c>
      <c r="D82">
        <v>64.525002000000001</v>
      </c>
      <c r="E82" s="1">
        <v>2</v>
      </c>
      <c r="F82">
        <v>151.26300000000001</v>
      </c>
      <c r="G82" s="2">
        <v>3</v>
      </c>
      <c r="P82">
        <v>2</v>
      </c>
      <c r="Q82" t="str">
        <f t="shared" si="2"/>
        <v>23</v>
      </c>
      <c r="R82">
        <v>1</v>
      </c>
      <c r="AA82" t="s">
        <v>257</v>
      </c>
      <c r="AB82" t="str">
        <f>CONCATENATE($R82,$R83,$R84,$R85)</f>
        <v>1423</v>
      </c>
      <c r="BF82">
        <v>1</v>
      </c>
      <c r="BG82">
        <v>5482</v>
      </c>
    </row>
    <row r="83" spans="1:59">
      <c r="A83">
        <v>82</v>
      </c>
      <c r="D83">
        <v>64.525002000000001</v>
      </c>
      <c r="E83" s="1">
        <v>2</v>
      </c>
      <c r="F83">
        <v>151.26300000000001</v>
      </c>
      <c r="G83" s="2">
        <v>3</v>
      </c>
      <c r="P83">
        <v>2</v>
      </c>
      <c r="Q83" t="str">
        <f t="shared" si="2"/>
        <v>23</v>
      </c>
      <c r="R83">
        <v>4</v>
      </c>
      <c r="BF83">
        <v>4</v>
      </c>
      <c r="BG83">
        <v>5485</v>
      </c>
    </row>
    <row r="84" spans="1:59">
      <c r="A84">
        <v>83</v>
      </c>
      <c r="D84">
        <v>64.525002000000001</v>
      </c>
      <c r="E84" s="1">
        <v>2</v>
      </c>
      <c r="F84">
        <v>151.26300000000001</v>
      </c>
      <c r="G84" s="2">
        <v>3</v>
      </c>
      <c r="P84">
        <v>2</v>
      </c>
      <c r="Q84" t="str">
        <f t="shared" si="2"/>
        <v>23</v>
      </c>
      <c r="R84">
        <v>2</v>
      </c>
      <c r="BF84">
        <v>2</v>
      </c>
      <c r="BG84">
        <v>5494</v>
      </c>
    </row>
    <row r="85" spans="1:59">
      <c r="A85">
        <v>84</v>
      </c>
      <c r="F85">
        <v>151.26300000000001</v>
      </c>
      <c r="G85" s="2">
        <v>3</v>
      </c>
      <c r="P85">
        <v>1</v>
      </c>
      <c r="Q85" t="str">
        <f t="shared" si="2"/>
        <v>3</v>
      </c>
      <c r="R85">
        <v>3</v>
      </c>
      <c r="BF85">
        <v>3</v>
      </c>
      <c r="BG85">
        <v>5495</v>
      </c>
    </row>
    <row r="86" spans="1:59">
      <c r="A86">
        <v>85</v>
      </c>
      <c r="F86">
        <v>151.26300000000001</v>
      </c>
      <c r="G86" s="2">
        <v>3</v>
      </c>
      <c r="P86">
        <v>1</v>
      </c>
      <c r="Q86" t="str">
        <f t="shared" si="2"/>
        <v>3</v>
      </c>
      <c r="R86">
        <v>1</v>
      </c>
      <c r="AA86" t="s">
        <v>257</v>
      </c>
      <c r="AB86" t="str">
        <f>CONCATENATE($R86,$R87,$R88,$R89)</f>
        <v>1423</v>
      </c>
      <c r="BF86">
        <v>1</v>
      </c>
      <c r="BG86">
        <v>5503</v>
      </c>
    </row>
    <row r="87" spans="1:59">
      <c r="A87">
        <v>86</v>
      </c>
      <c r="F87">
        <v>151.26300000000001</v>
      </c>
      <c r="G87" s="2">
        <v>3</v>
      </c>
      <c r="P87">
        <v>1</v>
      </c>
      <c r="Q87" t="str">
        <f t="shared" si="2"/>
        <v>3</v>
      </c>
      <c r="R87">
        <v>4</v>
      </c>
      <c r="BF87">
        <v>4</v>
      </c>
      <c r="BG87">
        <v>5506</v>
      </c>
    </row>
    <row r="88" spans="1:59">
      <c r="A88">
        <v>87</v>
      </c>
      <c r="F88">
        <v>151.26300000000001</v>
      </c>
      <c r="G88" s="2">
        <v>3</v>
      </c>
      <c r="P88">
        <v>1</v>
      </c>
      <c r="Q88" t="str">
        <f t="shared" si="2"/>
        <v>3</v>
      </c>
      <c r="R88">
        <v>2</v>
      </c>
      <c r="BF88">
        <v>2</v>
      </c>
      <c r="BG88">
        <v>5514</v>
      </c>
    </row>
    <row r="89" spans="1:59">
      <c r="A89">
        <v>88</v>
      </c>
      <c r="J89">
        <v>538.41302499999995</v>
      </c>
      <c r="K89" t="s">
        <v>19</v>
      </c>
      <c r="Q89" t="str">
        <f t="shared" si="2"/>
        <v/>
      </c>
      <c r="R89">
        <v>3</v>
      </c>
      <c r="BF89">
        <v>3</v>
      </c>
      <c r="BG89">
        <v>5516</v>
      </c>
    </row>
    <row r="90" spans="1:59">
      <c r="A90">
        <v>2389</v>
      </c>
      <c r="Q90" t="str">
        <f t="shared" si="2"/>
        <v/>
      </c>
      <c r="R90">
        <v>1</v>
      </c>
      <c r="BF90">
        <v>1</v>
      </c>
      <c r="BG90">
        <v>5523</v>
      </c>
    </row>
    <row r="91" spans="1:59">
      <c r="A91">
        <v>2390</v>
      </c>
      <c r="Q91" t="str">
        <f t="shared" si="2"/>
        <v/>
      </c>
      <c r="R91">
        <v>4</v>
      </c>
      <c r="BF91">
        <v>4</v>
      </c>
      <c r="BG91">
        <v>5525</v>
      </c>
    </row>
    <row r="92" spans="1:59">
      <c r="A92">
        <v>2391</v>
      </c>
      <c r="J92">
        <v>554.80798300000004</v>
      </c>
      <c r="K92" t="s">
        <v>19</v>
      </c>
      <c r="Q92" t="str">
        <f t="shared" si="2"/>
        <v/>
      </c>
      <c r="R92" t="s">
        <v>19</v>
      </c>
      <c r="BF92" t="s">
        <v>19</v>
      </c>
      <c r="BG92">
        <v>5539</v>
      </c>
    </row>
    <row r="93" spans="1:59">
      <c r="A93">
        <v>2392</v>
      </c>
      <c r="D93">
        <v>529.95001200000002</v>
      </c>
      <c r="E93" s="1">
        <v>2</v>
      </c>
      <c r="P93">
        <v>1</v>
      </c>
      <c r="Q93" t="str">
        <f t="shared" si="2"/>
        <v>2</v>
      </c>
      <c r="R93" t="s">
        <v>19</v>
      </c>
      <c r="BF93" t="s">
        <v>19</v>
      </c>
      <c r="BG93">
        <v>6207</v>
      </c>
    </row>
    <row r="94" spans="1:59">
      <c r="A94">
        <v>2393</v>
      </c>
      <c r="D94">
        <v>529.95001200000002</v>
      </c>
      <c r="E94" s="1">
        <v>2</v>
      </c>
      <c r="P94">
        <v>1</v>
      </c>
      <c r="Q94" t="str">
        <f t="shared" si="2"/>
        <v>2</v>
      </c>
      <c r="R94">
        <v>2</v>
      </c>
      <c r="AA94" t="s">
        <v>257</v>
      </c>
      <c r="AB94" t="str">
        <f>CONCATENATE($R94,$R95,$R96,$R97)</f>
        <v>2314</v>
      </c>
      <c r="BF94">
        <v>2</v>
      </c>
      <c r="BG94">
        <v>6208</v>
      </c>
    </row>
    <row r="95" spans="1:59">
      <c r="A95">
        <v>2394</v>
      </c>
      <c r="D95">
        <v>529.95001200000002</v>
      </c>
      <c r="E95" s="1">
        <v>2</v>
      </c>
      <c r="F95">
        <v>611.92901600000005</v>
      </c>
      <c r="G95" s="2">
        <v>3</v>
      </c>
      <c r="P95">
        <v>2</v>
      </c>
      <c r="Q95" t="str">
        <f t="shared" si="2"/>
        <v>23</v>
      </c>
      <c r="R95">
        <v>3</v>
      </c>
      <c r="BF95">
        <v>3</v>
      </c>
      <c r="BG95">
        <v>6210</v>
      </c>
    </row>
    <row r="96" spans="1:59">
      <c r="A96">
        <v>2395</v>
      </c>
      <c r="D96">
        <v>529.95001200000002</v>
      </c>
      <c r="E96" s="1">
        <v>2</v>
      </c>
      <c r="F96">
        <v>611.92901600000005</v>
      </c>
      <c r="G96" s="2">
        <v>3</v>
      </c>
      <c r="P96">
        <v>2</v>
      </c>
      <c r="Q96" t="str">
        <f t="shared" si="2"/>
        <v>23</v>
      </c>
      <c r="R96">
        <v>1</v>
      </c>
      <c r="BF96">
        <v>1</v>
      </c>
      <c r="BG96">
        <v>6219</v>
      </c>
    </row>
    <row r="97" spans="1:59">
      <c r="A97">
        <v>2396</v>
      </c>
      <c r="D97">
        <v>529.95001200000002</v>
      </c>
      <c r="E97" s="1">
        <v>2</v>
      </c>
      <c r="F97">
        <v>611.92901600000005</v>
      </c>
      <c r="G97" s="2">
        <v>3</v>
      </c>
      <c r="P97">
        <v>2</v>
      </c>
      <c r="Q97" t="str">
        <f t="shared" si="2"/>
        <v>23</v>
      </c>
      <c r="R97">
        <v>4</v>
      </c>
      <c r="BF97">
        <v>4</v>
      </c>
      <c r="BG97">
        <v>6220</v>
      </c>
    </row>
    <row r="98" spans="1:59">
      <c r="A98">
        <v>2397</v>
      </c>
      <c r="D98">
        <v>529.95001200000002</v>
      </c>
      <c r="E98" s="1">
        <v>2</v>
      </c>
      <c r="F98">
        <v>611.92901600000005</v>
      </c>
      <c r="G98" s="2">
        <v>3</v>
      </c>
      <c r="P98">
        <v>2</v>
      </c>
      <c r="Q98" t="str">
        <f t="shared" si="2"/>
        <v>23</v>
      </c>
      <c r="R98">
        <v>2</v>
      </c>
      <c r="BF98">
        <v>2</v>
      </c>
      <c r="BG98">
        <v>6231</v>
      </c>
    </row>
    <row r="99" spans="1:59">
      <c r="A99">
        <v>2398</v>
      </c>
      <c r="D99">
        <v>529.95001200000002</v>
      </c>
      <c r="E99" s="1">
        <v>2</v>
      </c>
      <c r="F99">
        <v>611.92901600000005</v>
      </c>
      <c r="G99" s="2">
        <v>3</v>
      </c>
      <c r="P99">
        <v>2</v>
      </c>
      <c r="Q99" t="str">
        <f t="shared" si="2"/>
        <v>23</v>
      </c>
      <c r="R99">
        <v>3</v>
      </c>
      <c r="BF99">
        <v>3</v>
      </c>
      <c r="BG99">
        <v>6231</v>
      </c>
    </row>
    <row r="100" spans="1:59">
      <c r="A100">
        <v>2399</v>
      </c>
      <c r="B100">
        <v>431.57598899999999</v>
      </c>
      <c r="C100" s="3">
        <v>1</v>
      </c>
      <c r="D100">
        <v>529.95001200000002</v>
      </c>
      <c r="E100" s="1">
        <v>2</v>
      </c>
      <c r="F100">
        <v>611.92901600000005</v>
      </c>
      <c r="G100" s="2">
        <v>3</v>
      </c>
      <c r="P100">
        <v>3</v>
      </c>
      <c r="Q100" t="str">
        <f t="shared" si="2"/>
        <v>123</v>
      </c>
      <c r="R100" t="s">
        <v>19</v>
      </c>
      <c r="BF100" t="s">
        <v>19</v>
      </c>
      <c r="BG100">
        <v>6245</v>
      </c>
    </row>
    <row r="101" spans="1:59">
      <c r="A101">
        <v>2400</v>
      </c>
      <c r="B101">
        <v>431.57598899999999</v>
      </c>
      <c r="C101" s="3">
        <v>1</v>
      </c>
      <c r="F101">
        <v>611.92901600000005</v>
      </c>
      <c r="G101" s="2">
        <v>3</v>
      </c>
      <c r="P101">
        <v>2</v>
      </c>
      <c r="Q101" t="str">
        <f t="shared" si="2"/>
        <v>13</v>
      </c>
      <c r="R101" t="s">
        <v>19</v>
      </c>
      <c r="BF101" t="s">
        <v>19</v>
      </c>
      <c r="BG101">
        <v>10411</v>
      </c>
    </row>
    <row r="102" spans="1:59">
      <c r="A102">
        <v>2401</v>
      </c>
      <c r="B102">
        <v>431.57598899999999</v>
      </c>
      <c r="C102" s="3">
        <v>1</v>
      </c>
      <c r="F102">
        <v>611.92901600000005</v>
      </c>
      <c r="G102" s="2">
        <v>3</v>
      </c>
      <c r="P102">
        <v>2</v>
      </c>
      <c r="Q102" t="str">
        <f t="shared" si="2"/>
        <v>13</v>
      </c>
      <c r="R102">
        <v>2</v>
      </c>
      <c r="AA102" t="s">
        <v>257</v>
      </c>
      <c r="AB102" t="str">
        <f>CONCATENATE($R102,$R103,$R104,$R105)</f>
        <v>2314</v>
      </c>
      <c r="BF102">
        <v>2</v>
      </c>
      <c r="BG102">
        <v>10412</v>
      </c>
    </row>
    <row r="103" spans="1:59">
      <c r="A103">
        <v>2402</v>
      </c>
      <c r="B103">
        <v>431.57598899999999</v>
      </c>
      <c r="C103" s="3">
        <v>1</v>
      </c>
      <c r="H103">
        <v>510.91000400000001</v>
      </c>
      <c r="I103" s="4">
        <v>4</v>
      </c>
      <c r="P103">
        <v>2</v>
      </c>
      <c r="Q103" t="str">
        <f t="shared" si="2"/>
        <v>14</v>
      </c>
      <c r="R103">
        <v>3</v>
      </c>
      <c r="BF103">
        <v>3</v>
      </c>
      <c r="BG103">
        <v>10414</v>
      </c>
    </row>
    <row r="104" spans="1:59">
      <c r="A104">
        <v>2403</v>
      </c>
      <c r="B104">
        <v>431.57598899999999</v>
      </c>
      <c r="C104" s="3">
        <v>1</v>
      </c>
      <c r="H104">
        <v>510.91000400000001</v>
      </c>
      <c r="I104" s="4">
        <v>4</v>
      </c>
      <c r="P104">
        <v>2</v>
      </c>
      <c r="Q104" t="str">
        <f t="shared" si="2"/>
        <v>14</v>
      </c>
      <c r="R104">
        <v>1</v>
      </c>
      <c r="BF104">
        <v>1</v>
      </c>
      <c r="BG104">
        <v>10418</v>
      </c>
    </row>
    <row r="105" spans="1:59">
      <c r="A105">
        <v>2404</v>
      </c>
      <c r="B105">
        <v>431.57598899999999</v>
      </c>
      <c r="C105" s="3">
        <v>1</v>
      </c>
      <c r="H105">
        <v>510.91000400000001</v>
      </c>
      <c r="I105" s="4">
        <v>4</v>
      </c>
      <c r="P105">
        <v>2</v>
      </c>
      <c r="Q105" t="str">
        <f t="shared" si="2"/>
        <v>14</v>
      </c>
      <c r="R105">
        <v>4</v>
      </c>
      <c r="BF105">
        <v>4</v>
      </c>
      <c r="BG105">
        <v>10423</v>
      </c>
    </row>
    <row r="106" spans="1:59">
      <c r="A106">
        <v>2405</v>
      </c>
      <c r="B106">
        <v>431.57598899999999</v>
      </c>
      <c r="C106" s="3">
        <v>1</v>
      </c>
      <c r="H106">
        <v>510.91000400000001</v>
      </c>
      <c r="I106" s="4">
        <v>4</v>
      </c>
      <c r="P106">
        <v>2</v>
      </c>
      <c r="Q106" t="str">
        <f t="shared" si="2"/>
        <v>14</v>
      </c>
      <c r="R106">
        <v>2</v>
      </c>
      <c r="AA106" t="s">
        <v>257</v>
      </c>
      <c r="AB106" t="str">
        <f>CONCATENATE($R106,$R107,$R108,$R109)</f>
        <v>2314</v>
      </c>
      <c r="BF106">
        <v>2</v>
      </c>
      <c r="BG106">
        <v>10428</v>
      </c>
    </row>
    <row r="107" spans="1:59">
      <c r="A107">
        <v>2406</v>
      </c>
      <c r="B107">
        <v>431.57598899999999</v>
      </c>
      <c r="C107" s="3">
        <v>1</v>
      </c>
      <c r="H107">
        <v>510.91000400000001</v>
      </c>
      <c r="I107" s="4">
        <v>4</v>
      </c>
      <c r="P107">
        <v>2</v>
      </c>
      <c r="Q107" t="str">
        <f t="shared" si="2"/>
        <v>14</v>
      </c>
      <c r="R107">
        <v>3</v>
      </c>
      <c r="BF107">
        <v>3</v>
      </c>
      <c r="BG107">
        <v>10432</v>
      </c>
    </row>
    <row r="108" spans="1:59">
      <c r="A108">
        <v>2407</v>
      </c>
      <c r="B108">
        <v>431.57598899999999</v>
      </c>
      <c r="C108" s="3">
        <v>1</v>
      </c>
      <c r="H108">
        <v>510.91000400000001</v>
      </c>
      <c r="I108" s="4">
        <v>4</v>
      </c>
      <c r="P108">
        <v>2</v>
      </c>
      <c r="Q108" t="str">
        <f t="shared" si="2"/>
        <v>14</v>
      </c>
      <c r="R108">
        <v>1</v>
      </c>
      <c r="BF108">
        <v>1</v>
      </c>
      <c r="BG108">
        <v>10442</v>
      </c>
    </row>
    <row r="109" spans="1:59">
      <c r="A109">
        <v>2408</v>
      </c>
      <c r="B109">
        <v>431.57598899999999</v>
      </c>
      <c r="C109" s="3">
        <v>1</v>
      </c>
      <c r="D109">
        <v>345.36700400000001</v>
      </c>
      <c r="E109" s="1">
        <v>2</v>
      </c>
      <c r="H109">
        <v>510.91000400000001</v>
      </c>
      <c r="I109" s="4">
        <v>4</v>
      </c>
      <c r="P109">
        <v>3</v>
      </c>
      <c r="Q109" t="str">
        <f t="shared" si="2"/>
        <v>124</v>
      </c>
      <c r="R109">
        <v>4</v>
      </c>
      <c r="BF109">
        <v>4</v>
      </c>
      <c r="BG109">
        <v>10445</v>
      </c>
    </row>
    <row r="110" spans="1:59">
      <c r="A110">
        <v>2409</v>
      </c>
      <c r="D110">
        <v>345.36700400000001</v>
      </c>
      <c r="E110" s="1">
        <v>2</v>
      </c>
      <c r="H110">
        <v>510.91000400000001</v>
      </c>
      <c r="I110" s="4">
        <v>4</v>
      </c>
      <c r="P110">
        <v>2</v>
      </c>
      <c r="Q110" t="str">
        <f t="shared" si="2"/>
        <v>24</v>
      </c>
      <c r="R110">
        <v>2</v>
      </c>
      <c r="AA110" t="s">
        <v>257</v>
      </c>
      <c r="AB110" t="str">
        <f>CONCATENATE($R110,$R111,$R112,$R113)</f>
        <v>2314</v>
      </c>
      <c r="BF110">
        <v>2</v>
      </c>
      <c r="BG110">
        <v>10455</v>
      </c>
    </row>
    <row r="111" spans="1:59">
      <c r="A111">
        <v>2410</v>
      </c>
      <c r="D111">
        <v>345.36700400000001</v>
      </c>
      <c r="E111" s="1">
        <v>2</v>
      </c>
      <c r="F111">
        <v>422.05599999999998</v>
      </c>
      <c r="G111" s="2">
        <v>3</v>
      </c>
      <c r="H111">
        <v>510.91000400000001</v>
      </c>
      <c r="I111" s="4">
        <v>4</v>
      </c>
      <c r="P111">
        <v>3</v>
      </c>
      <c r="Q111" t="str">
        <f t="shared" si="2"/>
        <v>234</v>
      </c>
      <c r="R111">
        <v>3</v>
      </c>
      <c r="BF111">
        <v>3</v>
      </c>
      <c r="BG111">
        <v>10457</v>
      </c>
    </row>
    <row r="112" spans="1:59">
      <c r="A112">
        <v>2411</v>
      </c>
      <c r="D112">
        <v>345.36700400000001</v>
      </c>
      <c r="E112" s="1">
        <v>2</v>
      </c>
      <c r="F112">
        <v>422.05599999999998</v>
      </c>
      <c r="G112" s="2">
        <v>3</v>
      </c>
      <c r="P112">
        <v>2</v>
      </c>
      <c r="Q112" t="str">
        <f t="shared" si="2"/>
        <v>23</v>
      </c>
      <c r="R112">
        <v>1</v>
      </c>
      <c r="BF112">
        <v>1</v>
      </c>
      <c r="BG112">
        <v>10466</v>
      </c>
    </row>
    <row r="113" spans="1:59">
      <c r="A113">
        <v>2412</v>
      </c>
      <c r="D113">
        <v>345.36700400000001</v>
      </c>
      <c r="E113" s="1">
        <v>2</v>
      </c>
      <c r="F113">
        <v>422.05599999999998</v>
      </c>
      <c r="G113" s="2">
        <v>3</v>
      </c>
      <c r="P113">
        <v>2</v>
      </c>
      <c r="Q113" t="str">
        <f t="shared" si="2"/>
        <v>23</v>
      </c>
      <c r="R113">
        <v>4</v>
      </c>
      <c r="BF113">
        <v>4</v>
      </c>
      <c r="BG113">
        <v>10470</v>
      </c>
    </row>
    <row r="114" spans="1:59">
      <c r="A114">
        <v>2413</v>
      </c>
      <c r="D114">
        <v>345.36700400000001</v>
      </c>
      <c r="E114" s="1">
        <v>2</v>
      </c>
      <c r="F114">
        <v>422.05599999999998</v>
      </c>
      <c r="G114" s="2">
        <v>3</v>
      </c>
      <c r="P114">
        <v>2</v>
      </c>
      <c r="Q114" t="str">
        <f t="shared" si="2"/>
        <v>23</v>
      </c>
      <c r="R114" t="s">
        <v>19</v>
      </c>
      <c r="BF114" t="s">
        <v>19</v>
      </c>
      <c r="BG114">
        <v>10487</v>
      </c>
    </row>
    <row r="115" spans="1:59">
      <c r="A115">
        <v>2414</v>
      </c>
      <c r="D115">
        <v>345.36700400000001</v>
      </c>
      <c r="E115" s="1">
        <v>2</v>
      </c>
      <c r="F115">
        <v>422.05599999999998</v>
      </c>
      <c r="G115" s="2">
        <v>3</v>
      </c>
      <c r="P115">
        <v>2</v>
      </c>
      <c r="Q115" t="str">
        <f t="shared" si="2"/>
        <v>23</v>
      </c>
    </row>
    <row r="116" spans="1:59">
      <c r="A116">
        <v>2415</v>
      </c>
      <c r="B116">
        <v>290.89099099999999</v>
      </c>
      <c r="C116" s="3">
        <v>1</v>
      </c>
      <c r="D116">
        <v>345.36700400000001</v>
      </c>
      <c r="E116" s="1">
        <v>2</v>
      </c>
      <c r="F116">
        <v>422.05599999999998</v>
      </c>
      <c r="G116" s="2">
        <v>3</v>
      </c>
      <c r="P116">
        <v>3</v>
      </c>
      <c r="Q116" t="str">
        <f t="shared" si="2"/>
        <v>123</v>
      </c>
    </row>
    <row r="117" spans="1:59">
      <c r="A117">
        <v>2416</v>
      </c>
      <c r="B117">
        <v>290.89099099999999</v>
      </c>
      <c r="C117" s="3">
        <v>1</v>
      </c>
      <c r="D117">
        <v>345.36700400000001</v>
      </c>
      <c r="E117" s="1">
        <v>2</v>
      </c>
      <c r="F117">
        <v>422.05599999999998</v>
      </c>
      <c r="G117" s="2">
        <v>3</v>
      </c>
      <c r="P117">
        <v>3</v>
      </c>
      <c r="Q117" t="str">
        <f t="shared" si="2"/>
        <v>123</v>
      </c>
    </row>
    <row r="118" spans="1:59">
      <c r="A118">
        <v>2417</v>
      </c>
      <c r="B118">
        <v>290.89099099999999</v>
      </c>
      <c r="C118" s="3">
        <v>1</v>
      </c>
      <c r="D118">
        <v>345.36700400000001</v>
      </c>
      <c r="E118" s="1">
        <v>2</v>
      </c>
      <c r="F118">
        <v>422.05599999999998</v>
      </c>
      <c r="G118" s="2">
        <v>3</v>
      </c>
      <c r="P118">
        <v>3</v>
      </c>
      <c r="Q118" t="str">
        <f t="shared" si="2"/>
        <v>123</v>
      </c>
    </row>
    <row r="119" spans="1:59">
      <c r="A119">
        <v>2418</v>
      </c>
      <c r="B119">
        <v>290.89099099999999</v>
      </c>
      <c r="C119" s="3">
        <v>1</v>
      </c>
      <c r="D119">
        <v>345.36700400000001</v>
      </c>
      <c r="E119" s="1">
        <v>2</v>
      </c>
      <c r="F119">
        <v>422.05599999999998</v>
      </c>
      <c r="G119" s="2">
        <v>3</v>
      </c>
      <c r="P119">
        <v>3</v>
      </c>
      <c r="Q119" t="str">
        <f t="shared" si="2"/>
        <v>123</v>
      </c>
    </row>
    <row r="120" spans="1:59">
      <c r="A120">
        <v>2419</v>
      </c>
      <c r="B120">
        <v>290.89099099999999</v>
      </c>
      <c r="C120" s="3">
        <v>1</v>
      </c>
      <c r="D120">
        <v>345.36700400000001</v>
      </c>
      <c r="E120" s="1">
        <v>2</v>
      </c>
      <c r="F120">
        <v>421.52700800000002</v>
      </c>
      <c r="G120" s="2">
        <v>3</v>
      </c>
      <c r="H120">
        <v>369.69601399999999</v>
      </c>
      <c r="I120" s="4">
        <v>4</v>
      </c>
      <c r="P120">
        <v>4</v>
      </c>
      <c r="Q120" t="str">
        <f t="shared" si="2"/>
        <v>1234</v>
      </c>
    </row>
    <row r="121" spans="1:59">
      <c r="A121">
        <v>2420</v>
      </c>
      <c r="B121">
        <v>290.89099099999999</v>
      </c>
      <c r="C121" s="3">
        <v>1</v>
      </c>
      <c r="F121">
        <v>421.52700800000002</v>
      </c>
      <c r="G121" s="2">
        <v>3</v>
      </c>
      <c r="H121">
        <v>369.69601399999999</v>
      </c>
      <c r="I121" s="4">
        <v>4</v>
      </c>
      <c r="P121">
        <v>3</v>
      </c>
      <c r="Q121" t="str">
        <f t="shared" si="2"/>
        <v>134</v>
      </c>
    </row>
    <row r="122" spans="1:59">
      <c r="A122">
        <v>2421</v>
      </c>
      <c r="B122">
        <v>290.89099099999999</v>
      </c>
      <c r="C122" s="3">
        <v>1</v>
      </c>
      <c r="F122">
        <v>421.52700800000002</v>
      </c>
      <c r="G122" s="2">
        <v>3</v>
      </c>
      <c r="H122">
        <v>369.69601399999999</v>
      </c>
      <c r="I122" s="4">
        <v>4</v>
      </c>
      <c r="P122">
        <v>3</v>
      </c>
      <c r="Q122" t="str">
        <f t="shared" si="2"/>
        <v>134</v>
      </c>
    </row>
    <row r="123" spans="1:59">
      <c r="A123">
        <v>2422</v>
      </c>
      <c r="B123">
        <v>290.89099099999999</v>
      </c>
      <c r="C123" s="3">
        <v>1</v>
      </c>
      <c r="F123">
        <v>421.52700800000002</v>
      </c>
      <c r="G123" s="2">
        <v>3</v>
      </c>
      <c r="H123">
        <v>369.69601399999999</v>
      </c>
      <c r="I123" s="4">
        <v>4</v>
      </c>
      <c r="P123">
        <v>3</v>
      </c>
      <c r="Q123" t="str">
        <f t="shared" si="2"/>
        <v>134</v>
      </c>
    </row>
    <row r="124" spans="1:59">
      <c r="A124">
        <v>2423</v>
      </c>
      <c r="B124">
        <v>290.89099099999999</v>
      </c>
      <c r="C124" s="3">
        <v>1</v>
      </c>
      <c r="F124">
        <v>421.52700800000002</v>
      </c>
      <c r="G124" s="2">
        <v>3</v>
      </c>
      <c r="H124">
        <v>369.69601399999999</v>
      </c>
      <c r="I124" s="4">
        <v>4</v>
      </c>
      <c r="P124">
        <v>3</v>
      </c>
      <c r="Q124" t="str">
        <f t="shared" si="2"/>
        <v>134</v>
      </c>
    </row>
    <row r="125" spans="1:59">
      <c r="A125">
        <v>2424</v>
      </c>
      <c r="B125">
        <v>290.89099099999999</v>
      </c>
      <c r="C125" s="3">
        <v>1</v>
      </c>
      <c r="H125">
        <v>369.69601399999999</v>
      </c>
      <c r="I125" s="4">
        <v>4</v>
      </c>
      <c r="P125">
        <v>2</v>
      </c>
      <c r="Q125" t="str">
        <f t="shared" si="2"/>
        <v>14</v>
      </c>
    </row>
    <row r="126" spans="1:59">
      <c r="A126">
        <v>2425</v>
      </c>
      <c r="B126">
        <v>290.89099099999999</v>
      </c>
      <c r="C126" s="3">
        <v>1</v>
      </c>
      <c r="H126">
        <v>369.69601399999999</v>
      </c>
      <c r="I126" s="4">
        <v>4</v>
      </c>
      <c r="P126">
        <v>2</v>
      </c>
      <c r="Q126" t="str">
        <f t="shared" si="2"/>
        <v>14</v>
      </c>
    </row>
    <row r="127" spans="1:59">
      <c r="A127">
        <v>2426</v>
      </c>
      <c r="B127">
        <v>290.89099099999999</v>
      </c>
      <c r="C127" s="3">
        <v>1</v>
      </c>
      <c r="H127">
        <v>369.69601399999999</v>
      </c>
      <c r="I127" s="4">
        <v>4</v>
      </c>
      <c r="P127">
        <v>2</v>
      </c>
      <c r="Q127" t="str">
        <f t="shared" si="2"/>
        <v>14</v>
      </c>
    </row>
    <row r="128" spans="1:59">
      <c r="A128">
        <v>2427</v>
      </c>
      <c r="B128">
        <v>290.89099099999999</v>
      </c>
      <c r="C128" s="3">
        <v>1</v>
      </c>
      <c r="H128">
        <v>369.69601399999999</v>
      </c>
      <c r="I128" s="4">
        <v>4</v>
      </c>
      <c r="P128">
        <v>2</v>
      </c>
      <c r="Q128" t="str">
        <f t="shared" si="2"/>
        <v>14</v>
      </c>
    </row>
    <row r="129" spans="1:17">
      <c r="A129">
        <v>2428</v>
      </c>
      <c r="B129">
        <v>290.89099099999999</v>
      </c>
      <c r="C129" s="3">
        <v>1</v>
      </c>
      <c r="H129">
        <v>369.69601399999999</v>
      </c>
      <c r="I129" s="4">
        <v>4</v>
      </c>
      <c r="P129">
        <v>2</v>
      </c>
      <c r="Q129" t="str">
        <f t="shared" si="2"/>
        <v>14</v>
      </c>
    </row>
    <row r="130" spans="1:17">
      <c r="A130">
        <v>2429</v>
      </c>
      <c r="D130">
        <v>198.33500699999999</v>
      </c>
      <c r="E130" s="1">
        <v>2</v>
      </c>
      <c r="F130">
        <v>296.17999300000002</v>
      </c>
      <c r="G130" s="2">
        <v>3</v>
      </c>
      <c r="H130">
        <v>369.69601399999999</v>
      </c>
      <c r="I130" s="4">
        <v>4</v>
      </c>
      <c r="P130">
        <v>3</v>
      </c>
      <c r="Q130" t="str">
        <f t="shared" si="2"/>
        <v>234</v>
      </c>
    </row>
    <row r="131" spans="1:17">
      <c r="A131">
        <v>2430</v>
      </c>
      <c r="D131">
        <v>198.33500699999999</v>
      </c>
      <c r="E131" s="1">
        <v>2</v>
      </c>
      <c r="F131">
        <v>296.17999300000002</v>
      </c>
      <c r="G131" s="2">
        <v>3</v>
      </c>
      <c r="P131">
        <v>2</v>
      </c>
      <c r="Q131" t="str">
        <f t="shared" ref="Q131:Q194" si="3">CONCATENATE(C131,E131,G131,I131)</f>
        <v>23</v>
      </c>
    </row>
    <row r="132" spans="1:17">
      <c r="A132">
        <v>2431</v>
      </c>
      <c r="D132">
        <v>198.33500699999999</v>
      </c>
      <c r="E132" s="1">
        <v>2</v>
      </c>
      <c r="F132">
        <v>296.17999300000002</v>
      </c>
      <c r="G132" s="2">
        <v>3</v>
      </c>
      <c r="P132">
        <v>2</v>
      </c>
      <c r="Q132" t="str">
        <f t="shared" si="3"/>
        <v>23</v>
      </c>
    </row>
    <row r="133" spans="1:17">
      <c r="A133">
        <v>2432</v>
      </c>
      <c r="D133">
        <v>198.33500699999999</v>
      </c>
      <c r="E133" s="1">
        <v>2</v>
      </c>
      <c r="F133">
        <v>296.17999300000002</v>
      </c>
      <c r="G133" s="2">
        <v>3</v>
      </c>
      <c r="P133">
        <v>2</v>
      </c>
      <c r="Q133" t="str">
        <f t="shared" si="3"/>
        <v>23</v>
      </c>
    </row>
    <row r="134" spans="1:17">
      <c r="A134">
        <v>2433</v>
      </c>
      <c r="D134">
        <v>198.33500699999999</v>
      </c>
      <c r="E134" s="1">
        <v>2</v>
      </c>
      <c r="F134">
        <v>296.17999300000002</v>
      </c>
      <c r="G134" s="2">
        <v>3</v>
      </c>
      <c r="P134">
        <v>2</v>
      </c>
      <c r="Q134" t="str">
        <f t="shared" si="3"/>
        <v>23</v>
      </c>
    </row>
    <row r="135" spans="1:17">
      <c r="A135">
        <v>2434</v>
      </c>
      <c r="D135">
        <v>198.33500699999999</v>
      </c>
      <c r="E135" s="1">
        <v>2</v>
      </c>
      <c r="F135">
        <v>296.17999300000002</v>
      </c>
      <c r="G135" s="2">
        <v>3</v>
      </c>
      <c r="P135">
        <v>2</v>
      </c>
      <c r="Q135" t="str">
        <f t="shared" si="3"/>
        <v>23</v>
      </c>
    </row>
    <row r="136" spans="1:17">
      <c r="A136">
        <v>2435</v>
      </c>
      <c r="B136">
        <v>129.050003</v>
      </c>
      <c r="C136" s="3">
        <v>1</v>
      </c>
      <c r="D136">
        <v>198.33500699999999</v>
      </c>
      <c r="E136" s="1">
        <v>2</v>
      </c>
      <c r="F136">
        <v>296.17999300000002</v>
      </c>
      <c r="G136" s="2">
        <v>3</v>
      </c>
      <c r="P136">
        <v>3</v>
      </c>
      <c r="Q136" t="str">
        <f t="shared" si="3"/>
        <v>123</v>
      </c>
    </row>
    <row r="137" spans="1:17">
      <c r="A137">
        <v>2436</v>
      </c>
      <c r="B137">
        <v>129.57899499999999</v>
      </c>
      <c r="C137" s="3">
        <v>1</v>
      </c>
      <c r="D137">
        <v>198.33500699999999</v>
      </c>
      <c r="E137" s="1">
        <v>2</v>
      </c>
      <c r="F137">
        <v>296.17999300000002</v>
      </c>
      <c r="G137" s="2">
        <v>3</v>
      </c>
      <c r="P137">
        <v>3</v>
      </c>
      <c r="Q137" t="str">
        <f t="shared" si="3"/>
        <v>123</v>
      </c>
    </row>
    <row r="138" spans="1:17">
      <c r="A138">
        <v>2437</v>
      </c>
      <c r="B138">
        <v>129.57899499999999</v>
      </c>
      <c r="C138" s="3">
        <v>1</v>
      </c>
      <c r="D138">
        <v>198.33500699999999</v>
      </c>
      <c r="E138" s="1">
        <v>2</v>
      </c>
      <c r="F138">
        <v>296.17999300000002</v>
      </c>
      <c r="G138" s="2">
        <v>3</v>
      </c>
      <c r="P138">
        <v>3</v>
      </c>
      <c r="Q138" t="str">
        <f t="shared" si="3"/>
        <v>123</v>
      </c>
    </row>
    <row r="139" spans="1:17">
      <c r="A139">
        <v>2438</v>
      </c>
      <c r="B139">
        <v>129.57899499999999</v>
      </c>
      <c r="C139" s="3">
        <v>1</v>
      </c>
      <c r="F139">
        <v>296.17999300000002</v>
      </c>
      <c r="G139" s="2">
        <v>3</v>
      </c>
      <c r="H139">
        <v>208.38400300000001</v>
      </c>
      <c r="I139" s="4">
        <v>4</v>
      </c>
      <c r="P139">
        <v>3</v>
      </c>
      <c r="Q139" t="str">
        <f t="shared" si="3"/>
        <v>134</v>
      </c>
    </row>
    <row r="140" spans="1:17">
      <c r="A140">
        <v>2439</v>
      </c>
      <c r="B140">
        <v>129.57899499999999</v>
      </c>
      <c r="C140" s="3">
        <v>1</v>
      </c>
      <c r="F140">
        <v>296.17999300000002</v>
      </c>
      <c r="G140" s="2">
        <v>3</v>
      </c>
      <c r="H140">
        <v>208.38400300000001</v>
      </c>
      <c r="I140" s="4">
        <v>4</v>
      </c>
      <c r="P140">
        <v>3</v>
      </c>
      <c r="Q140" t="str">
        <f t="shared" si="3"/>
        <v>134</v>
      </c>
    </row>
    <row r="141" spans="1:17">
      <c r="A141">
        <v>2440</v>
      </c>
      <c r="B141">
        <v>129.57899499999999</v>
      </c>
      <c r="C141" s="3">
        <v>1</v>
      </c>
      <c r="H141">
        <v>208.38400300000001</v>
      </c>
      <c r="I141" s="4">
        <v>4</v>
      </c>
      <c r="P141">
        <v>2</v>
      </c>
      <c r="Q141" t="str">
        <f t="shared" si="3"/>
        <v>14</v>
      </c>
    </row>
    <row r="142" spans="1:17">
      <c r="A142">
        <v>2441</v>
      </c>
      <c r="B142">
        <v>129.57899499999999</v>
      </c>
      <c r="C142" s="3">
        <v>1</v>
      </c>
      <c r="H142">
        <v>208.38400300000001</v>
      </c>
      <c r="I142" s="4">
        <v>4</v>
      </c>
      <c r="P142">
        <v>2</v>
      </c>
      <c r="Q142" t="str">
        <f t="shared" si="3"/>
        <v>14</v>
      </c>
    </row>
    <row r="143" spans="1:17">
      <c r="A143">
        <v>2442</v>
      </c>
      <c r="B143">
        <v>129.57899499999999</v>
      </c>
      <c r="C143" s="3">
        <v>1</v>
      </c>
      <c r="H143">
        <v>208.38400300000001</v>
      </c>
      <c r="I143" s="4">
        <v>4</v>
      </c>
      <c r="P143">
        <v>2</v>
      </c>
      <c r="Q143" t="str">
        <f t="shared" si="3"/>
        <v>14</v>
      </c>
    </row>
    <row r="144" spans="1:17">
      <c r="A144">
        <v>2443</v>
      </c>
      <c r="B144">
        <v>129.57899499999999</v>
      </c>
      <c r="C144" s="3">
        <v>1</v>
      </c>
      <c r="D144">
        <v>38.080002</v>
      </c>
      <c r="E144" s="1">
        <v>2</v>
      </c>
      <c r="H144">
        <v>208.38400300000001</v>
      </c>
      <c r="I144" s="4">
        <v>4</v>
      </c>
      <c r="P144">
        <v>3</v>
      </c>
      <c r="Q144" t="str">
        <f t="shared" si="3"/>
        <v>124</v>
      </c>
    </row>
    <row r="145" spans="1:17">
      <c r="A145">
        <v>2444</v>
      </c>
      <c r="D145">
        <v>38.080002</v>
      </c>
      <c r="E145" s="1">
        <v>2</v>
      </c>
      <c r="H145">
        <v>208.38400300000001</v>
      </c>
      <c r="I145" s="4">
        <v>4</v>
      </c>
      <c r="P145">
        <v>2</v>
      </c>
      <c r="Q145" t="str">
        <f t="shared" si="3"/>
        <v>24</v>
      </c>
    </row>
    <row r="146" spans="1:17">
      <c r="A146">
        <v>2445</v>
      </c>
      <c r="D146">
        <v>38.080002</v>
      </c>
      <c r="E146" s="1">
        <v>2</v>
      </c>
      <c r="H146">
        <v>208.38400300000001</v>
      </c>
      <c r="I146" s="4">
        <v>4</v>
      </c>
      <c r="P146">
        <v>2</v>
      </c>
      <c r="Q146" t="str">
        <f t="shared" si="3"/>
        <v>24</v>
      </c>
    </row>
    <row r="147" spans="1:17">
      <c r="A147">
        <v>2446</v>
      </c>
      <c r="D147">
        <v>38.080002</v>
      </c>
      <c r="E147" s="1">
        <v>2</v>
      </c>
      <c r="H147">
        <v>208.38400300000001</v>
      </c>
      <c r="I147" s="4">
        <v>4</v>
      </c>
      <c r="P147">
        <v>2</v>
      </c>
      <c r="Q147" t="str">
        <f t="shared" si="3"/>
        <v>24</v>
      </c>
    </row>
    <row r="148" spans="1:17">
      <c r="A148">
        <v>2447</v>
      </c>
      <c r="D148">
        <v>38.080002</v>
      </c>
      <c r="E148" s="1">
        <v>2</v>
      </c>
      <c r="H148">
        <v>208.38400300000001</v>
      </c>
      <c r="I148" s="4">
        <v>4</v>
      </c>
      <c r="P148">
        <v>2</v>
      </c>
      <c r="Q148" t="str">
        <f t="shared" si="3"/>
        <v>24</v>
      </c>
    </row>
    <row r="149" spans="1:17">
      <c r="A149">
        <v>2448</v>
      </c>
      <c r="D149">
        <v>38.080002</v>
      </c>
      <c r="E149" s="1">
        <v>2</v>
      </c>
      <c r="F149">
        <v>93.613997999999995</v>
      </c>
      <c r="G149" s="2">
        <v>3</v>
      </c>
      <c r="P149">
        <v>2</v>
      </c>
      <c r="Q149" t="str">
        <f t="shared" si="3"/>
        <v>23</v>
      </c>
    </row>
    <row r="150" spans="1:17">
      <c r="A150">
        <v>2449</v>
      </c>
      <c r="D150">
        <v>38.080002</v>
      </c>
      <c r="E150" s="1">
        <v>2</v>
      </c>
      <c r="F150">
        <v>93.613997999999995</v>
      </c>
      <c r="G150" s="2">
        <v>3</v>
      </c>
      <c r="P150">
        <v>2</v>
      </c>
      <c r="Q150" t="str">
        <f t="shared" si="3"/>
        <v>23</v>
      </c>
    </row>
    <row r="151" spans="1:17">
      <c r="A151">
        <v>2450</v>
      </c>
      <c r="D151">
        <v>38.080002</v>
      </c>
      <c r="E151" s="1">
        <v>2</v>
      </c>
      <c r="F151">
        <v>93.613997999999995</v>
      </c>
      <c r="G151" s="2">
        <v>3</v>
      </c>
      <c r="P151">
        <v>2</v>
      </c>
      <c r="Q151" t="str">
        <f t="shared" si="3"/>
        <v>23</v>
      </c>
    </row>
    <row r="152" spans="1:17">
      <c r="A152">
        <v>2451</v>
      </c>
      <c r="D152">
        <v>38.080002</v>
      </c>
      <c r="E152" s="1">
        <v>2</v>
      </c>
      <c r="F152">
        <v>93.084998999999996</v>
      </c>
      <c r="G152" s="2">
        <v>3</v>
      </c>
      <c r="P152">
        <v>2</v>
      </c>
      <c r="Q152" t="str">
        <f t="shared" si="3"/>
        <v>23</v>
      </c>
    </row>
    <row r="153" spans="1:17">
      <c r="A153">
        <v>2452</v>
      </c>
      <c r="F153">
        <v>93.084998999999996</v>
      </c>
      <c r="G153" s="2">
        <v>3</v>
      </c>
      <c r="P153">
        <v>1</v>
      </c>
      <c r="Q153" t="str">
        <f t="shared" si="3"/>
        <v>3</v>
      </c>
    </row>
    <row r="154" spans="1:17">
      <c r="A154">
        <v>2453</v>
      </c>
      <c r="F154">
        <v>93.084998999999996</v>
      </c>
      <c r="G154" s="2">
        <v>3</v>
      </c>
      <c r="P154">
        <v>1</v>
      </c>
      <c r="Q154" t="str">
        <f t="shared" si="3"/>
        <v>3</v>
      </c>
    </row>
    <row r="155" spans="1:17">
      <c r="A155">
        <v>2454</v>
      </c>
      <c r="F155">
        <v>93.084998999999996</v>
      </c>
      <c r="G155" s="2">
        <v>3</v>
      </c>
      <c r="P155">
        <v>1</v>
      </c>
      <c r="Q155" t="str">
        <f t="shared" si="3"/>
        <v>3</v>
      </c>
    </row>
    <row r="156" spans="1:17">
      <c r="A156">
        <v>2455</v>
      </c>
      <c r="J156">
        <v>546.34600799999998</v>
      </c>
      <c r="K156" t="s">
        <v>19</v>
      </c>
      <c r="Q156" t="str">
        <f t="shared" si="3"/>
        <v/>
      </c>
    </row>
    <row r="157" spans="1:17">
      <c r="A157">
        <v>3086</v>
      </c>
      <c r="Q157" t="str">
        <f t="shared" si="3"/>
        <v/>
      </c>
    </row>
    <row r="158" spans="1:17">
      <c r="A158">
        <v>3087</v>
      </c>
      <c r="Q158" t="str">
        <f t="shared" si="3"/>
        <v/>
      </c>
    </row>
    <row r="159" spans="1:17">
      <c r="A159">
        <v>3088</v>
      </c>
      <c r="J159">
        <v>542.11499000000003</v>
      </c>
      <c r="K159" t="s">
        <v>19</v>
      </c>
      <c r="Q159" t="str">
        <f t="shared" si="3"/>
        <v/>
      </c>
    </row>
    <row r="160" spans="1:17">
      <c r="A160">
        <v>3089</v>
      </c>
      <c r="B160">
        <v>377.10000600000001</v>
      </c>
      <c r="C160" s="3">
        <v>1</v>
      </c>
      <c r="P160">
        <v>1</v>
      </c>
      <c r="Q160" t="str">
        <f t="shared" si="3"/>
        <v>1</v>
      </c>
    </row>
    <row r="161" spans="1:17">
      <c r="A161">
        <v>3090</v>
      </c>
      <c r="B161">
        <v>377.10000600000001</v>
      </c>
      <c r="C161" s="3">
        <v>1</v>
      </c>
      <c r="P161">
        <v>1</v>
      </c>
      <c r="Q161" t="str">
        <f t="shared" si="3"/>
        <v>1</v>
      </c>
    </row>
    <row r="162" spans="1:17">
      <c r="A162">
        <v>3091</v>
      </c>
      <c r="B162">
        <v>377.10000600000001</v>
      </c>
      <c r="C162" s="3">
        <v>1</v>
      </c>
      <c r="P162">
        <v>1</v>
      </c>
      <c r="Q162" t="str">
        <f t="shared" si="3"/>
        <v>1</v>
      </c>
    </row>
    <row r="163" spans="1:17">
      <c r="A163">
        <v>3092</v>
      </c>
      <c r="B163">
        <v>377.10000600000001</v>
      </c>
      <c r="C163" s="3">
        <v>1</v>
      </c>
      <c r="H163">
        <v>449.02999899999998</v>
      </c>
      <c r="I163" s="4">
        <v>4</v>
      </c>
      <c r="P163">
        <v>2</v>
      </c>
      <c r="Q163" t="str">
        <f t="shared" si="3"/>
        <v>14</v>
      </c>
    </row>
    <row r="164" spans="1:17">
      <c r="A164">
        <v>3093</v>
      </c>
      <c r="B164">
        <v>377.10000600000001</v>
      </c>
      <c r="C164" s="3">
        <v>1</v>
      </c>
      <c r="H164">
        <v>449.02999899999998</v>
      </c>
      <c r="I164" s="4">
        <v>4</v>
      </c>
      <c r="P164">
        <v>2</v>
      </c>
      <c r="Q164" t="str">
        <f t="shared" si="3"/>
        <v>14</v>
      </c>
    </row>
    <row r="165" spans="1:17">
      <c r="A165">
        <v>3094</v>
      </c>
      <c r="B165">
        <v>377.10000600000001</v>
      </c>
      <c r="C165" s="3">
        <v>1</v>
      </c>
      <c r="H165">
        <v>449.02999899999998</v>
      </c>
      <c r="I165" s="4">
        <v>4</v>
      </c>
      <c r="P165">
        <v>2</v>
      </c>
      <c r="Q165" t="str">
        <f t="shared" si="3"/>
        <v>14</v>
      </c>
    </row>
    <row r="166" spans="1:17">
      <c r="A166">
        <v>3095</v>
      </c>
      <c r="B166">
        <v>377.10000600000001</v>
      </c>
      <c r="C166" s="3">
        <v>1</v>
      </c>
      <c r="H166">
        <v>449.02999899999998</v>
      </c>
      <c r="I166" s="4">
        <v>4</v>
      </c>
      <c r="P166">
        <v>2</v>
      </c>
      <c r="Q166" t="str">
        <f t="shared" si="3"/>
        <v>14</v>
      </c>
    </row>
    <row r="167" spans="1:17">
      <c r="A167">
        <v>3096</v>
      </c>
      <c r="B167">
        <v>377.10000600000001</v>
      </c>
      <c r="C167" s="3">
        <v>1</v>
      </c>
      <c r="H167">
        <v>449.55898999999999</v>
      </c>
      <c r="I167" s="4">
        <v>4</v>
      </c>
      <c r="P167">
        <v>2</v>
      </c>
      <c r="Q167" t="str">
        <f t="shared" si="3"/>
        <v>14</v>
      </c>
    </row>
    <row r="168" spans="1:17">
      <c r="A168">
        <v>3097</v>
      </c>
      <c r="B168">
        <v>377.10000600000001</v>
      </c>
      <c r="C168" s="3">
        <v>1</v>
      </c>
      <c r="H168">
        <v>449.55898999999999</v>
      </c>
      <c r="I168" s="4">
        <v>4</v>
      </c>
      <c r="P168">
        <v>2</v>
      </c>
      <c r="Q168" t="str">
        <f t="shared" si="3"/>
        <v>14</v>
      </c>
    </row>
    <row r="169" spans="1:17">
      <c r="A169">
        <v>3098</v>
      </c>
      <c r="B169">
        <v>377.10000600000001</v>
      </c>
      <c r="C169" s="3">
        <v>1</v>
      </c>
      <c r="H169">
        <v>449.55898999999999</v>
      </c>
      <c r="I169" s="4">
        <v>4</v>
      </c>
      <c r="P169">
        <v>2</v>
      </c>
      <c r="Q169" t="str">
        <f t="shared" si="3"/>
        <v>14</v>
      </c>
    </row>
    <row r="170" spans="1:17">
      <c r="A170">
        <v>3099</v>
      </c>
      <c r="B170">
        <v>377.10000600000001</v>
      </c>
      <c r="C170" s="3">
        <v>1</v>
      </c>
      <c r="H170">
        <v>449.55898999999999</v>
      </c>
      <c r="I170" s="4">
        <v>4</v>
      </c>
      <c r="P170">
        <v>2</v>
      </c>
      <c r="Q170" t="str">
        <f t="shared" si="3"/>
        <v>14</v>
      </c>
    </row>
    <row r="171" spans="1:17">
      <c r="A171">
        <v>3100</v>
      </c>
      <c r="B171">
        <v>377.10000600000001</v>
      </c>
      <c r="C171" s="3">
        <v>1</v>
      </c>
      <c r="H171">
        <v>449.55898999999999</v>
      </c>
      <c r="I171" s="4">
        <v>4</v>
      </c>
      <c r="P171">
        <v>2</v>
      </c>
      <c r="Q171" t="str">
        <f t="shared" si="3"/>
        <v>14</v>
      </c>
    </row>
    <row r="172" spans="1:17">
      <c r="A172">
        <v>3101</v>
      </c>
      <c r="D172">
        <v>290.36200000000002</v>
      </c>
      <c r="E172" s="1">
        <v>2</v>
      </c>
      <c r="F172">
        <v>364.93600500000002</v>
      </c>
      <c r="G172" s="2">
        <v>3</v>
      </c>
      <c r="H172">
        <v>449.55898999999999</v>
      </c>
      <c r="I172" s="4">
        <v>4</v>
      </c>
      <c r="P172">
        <v>3</v>
      </c>
      <c r="Q172" t="str">
        <f t="shared" si="3"/>
        <v>234</v>
      </c>
    </row>
    <row r="173" spans="1:17">
      <c r="A173">
        <v>3102</v>
      </c>
      <c r="D173">
        <v>290.36200000000002</v>
      </c>
      <c r="E173" s="1">
        <v>2</v>
      </c>
      <c r="F173">
        <v>364.93600500000002</v>
      </c>
      <c r="G173" s="2">
        <v>3</v>
      </c>
      <c r="H173">
        <v>449.55898999999999</v>
      </c>
      <c r="I173" s="4">
        <v>4</v>
      </c>
      <c r="P173">
        <v>3</v>
      </c>
      <c r="Q173" t="str">
        <f t="shared" si="3"/>
        <v>234</v>
      </c>
    </row>
    <row r="174" spans="1:17">
      <c r="A174">
        <v>3103</v>
      </c>
      <c r="D174">
        <v>290.36200000000002</v>
      </c>
      <c r="E174" s="1">
        <v>2</v>
      </c>
      <c r="F174">
        <v>364.93600500000002</v>
      </c>
      <c r="G174" s="2">
        <v>3</v>
      </c>
      <c r="H174">
        <v>449.55898999999999</v>
      </c>
      <c r="I174" s="4">
        <v>4</v>
      </c>
      <c r="P174">
        <v>3</v>
      </c>
      <c r="Q174" t="str">
        <f t="shared" si="3"/>
        <v>234</v>
      </c>
    </row>
    <row r="175" spans="1:17">
      <c r="A175">
        <v>3104</v>
      </c>
      <c r="D175">
        <v>290.36200000000002</v>
      </c>
      <c r="E175" s="1">
        <v>2</v>
      </c>
      <c r="F175">
        <v>364.93600500000002</v>
      </c>
      <c r="G175" s="2">
        <v>3</v>
      </c>
      <c r="P175">
        <v>2</v>
      </c>
      <c r="Q175" t="str">
        <f t="shared" si="3"/>
        <v>23</v>
      </c>
    </row>
    <row r="176" spans="1:17">
      <c r="A176">
        <v>3105</v>
      </c>
      <c r="D176">
        <v>290.36200000000002</v>
      </c>
      <c r="E176" s="1">
        <v>2</v>
      </c>
      <c r="F176">
        <v>364.93600500000002</v>
      </c>
      <c r="G176" s="2">
        <v>3</v>
      </c>
      <c r="P176">
        <v>2</v>
      </c>
      <c r="Q176" t="str">
        <f t="shared" si="3"/>
        <v>23</v>
      </c>
    </row>
    <row r="177" spans="1:17">
      <c r="A177">
        <v>3106</v>
      </c>
      <c r="D177">
        <v>290.36200000000002</v>
      </c>
      <c r="E177" s="1">
        <v>2</v>
      </c>
      <c r="F177">
        <v>364.93600500000002</v>
      </c>
      <c r="G177" s="2">
        <v>3</v>
      </c>
      <c r="P177">
        <v>2</v>
      </c>
      <c r="Q177" t="str">
        <f t="shared" si="3"/>
        <v>23</v>
      </c>
    </row>
    <row r="178" spans="1:17">
      <c r="A178">
        <v>3107</v>
      </c>
      <c r="D178">
        <v>290.36200000000002</v>
      </c>
      <c r="E178" s="1">
        <v>2</v>
      </c>
      <c r="F178">
        <v>364.93600500000002</v>
      </c>
      <c r="G178" s="2">
        <v>3</v>
      </c>
      <c r="P178">
        <v>2</v>
      </c>
      <c r="Q178" t="str">
        <f t="shared" si="3"/>
        <v>23</v>
      </c>
    </row>
    <row r="179" spans="1:17">
      <c r="A179">
        <v>3108</v>
      </c>
      <c r="D179">
        <v>290.36200000000002</v>
      </c>
      <c r="E179" s="1">
        <v>2</v>
      </c>
      <c r="F179">
        <v>364.93600500000002</v>
      </c>
      <c r="G179" s="2">
        <v>3</v>
      </c>
      <c r="P179">
        <v>2</v>
      </c>
      <c r="Q179" t="str">
        <f t="shared" si="3"/>
        <v>23</v>
      </c>
    </row>
    <row r="180" spans="1:17">
      <c r="A180">
        <v>3109</v>
      </c>
      <c r="B180">
        <v>180.88099700000001</v>
      </c>
      <c r="C180" s="3">
        <v>1</v>
      </c>
      <c r="D180">
        <v>290.36200000000002</v>
      </c>
      <c r="E180" s="1">
        <v>2</v>
      </c>
      <c r="F180">
        <v>364.93600500000002</v>
      </c>
      <c r="G180" s="2">
        <v>3</v>
      </c>
      <c r="P180">
        <v>3</v>
      </c>
      <c r="Q180" t="str">
        <f t="shared" si="3"/>
        <v>123</v>
      </c>
    </row>
    <row r="181" spans="1:17">
      <c r="A181">
        <v>3110</v>
      </c>
      <c r="B181">
        <v>180.88099700000001</v>
      </c>
      <c r="C181" s="3">
        <v>1</v>
      </c>
      <c r="F181">
        <v>364.93600500000002</v>
      </c>
      <c r="G181" s="2">
        <v>3</v>
      </c>
      <c r="P181">
        <v>2</v>
      </c>
      <c r="Q181" t="str">
        <f t="shared" si="3"/>
        <v>13</v>
      </c>
    </row>
    <row r="182" spans="1:17">
      <c r="A182">
        <v>3111</v>
      </c>
      <c r="B182">
        <v>180.88099700000001</v>
      </c>
      <c r="C182" s="3">
        <v>1</v>
      </c>
      <c r="H182">
        <v>269.73498499999999</v>
      </c>
      <c r="I182" s="4">
        <v>4</v>
      </c>
      <c r="P182">
        <v>2</v>
      </c>
      <c r="Q182" t="str">
        <f t="shared" si="3"/>
        <v>14</v>
      </c>
    </row>
    <row r="183" spans="1:17">
      <c r="A183">
        <v>3112</v>
      </c>
      <c r="B183">
        <v>180.88099700000001</v>
      </c>
      <c r="C183" s="3">
        <v>1</v>
      </c>
      <c r="H183">
        <v>269.73498499999999</v>
      </c>
      <c r="I183" s="4">
        <v>4</v>
      </c>
      <c r="P183">
        <v>2</v>
      </c>
      <c r="Q183" t="str">
        <f t="shared" si="3"/>
        <v>14</v>
      </c>
    </row>
    <row r="184" spans="1:17">
      <c r="A184">
        <v>3113</v>
      </c>
      <c r="B184">
        <v>180.88099700000001</v>
      </c>
      <c r="C184" s="3">
        <v>1</v>
      </c>
      <c r="H184">
        <v>269.73498499999999</v>
      </c>
      <c r="I184" s="4">
        <v>4</v>
      </c>
      <c r="P184">
        <v>2</v>
      </c>
      <c r="Q184" t="str">
        <f t="shared" si="3"/>
        <v>14</v>
      </c>
    </row>
    <row r="185" spans="1:17">
      <c r="A185">
        <v>3114</v>
      </c>
      <c r="B185">
        <v>180.88099700000001</v>
      </c>
      <c r="C185" s="3">
        <v>1</v>
      </c>
      <c r="H185">
        <v>269.73498499999999</v>
      </c>
      <c r="I185" s="4">
        <v>4</v>
      </c>
      <c r="P185">
        <v>2</v>
      </c>
      <c r="Q185" t="str">
        <f t="shared" si="3"/>
        <v>14</v>
      </c>
    </row>
    <row r="186" spans="1:17">
      <c r="A186">
        <v>3115</v>
      </c>
      <c r="B186">
        <v>180.88099700000001</v>
      </c>
      <c r="C186" s="3">
        <v>1</v>
      </c>
      <c r="H186">
        <v>269.73498499999999</v>
      </c>
      <c r="I186" s="4">
        <v>4</v>
      </c>
      <c r="P186">
        <v>2</v>
      </c>
      <c r="Q186" t="str">
        <f t="shared" si="3"/>
        <v>14</v>
      </c>
    </row>
    <row r="187" spans="1:17">
      <c r="A187">
        <v>3116</v>
      </c>
      <c r="B187">
        <v>180.88099700000001</v>
      </c>
      <c r="C187" s="3">
        <v>1</v>
      </c>
      <c r="D187">
        <v>107.364998</v>
      </c>
      <c r="E187" s="1">
        <v>2</v>
      </c>
      <c r="H187">
        <v>269.73498499999999</v>
      </c>
      <c r="I187" s="4">
        <v>4</v>
      </c>
      <c r="P187">
        <v>3</v>
      </c>
      <c r="Q187" t="str">
        <f t="shared" si="3"/>
        <v>124</v>
      </c>
    </row>
    <row r="188" spans="1:17">
      <c r="A188">
        <v>3117</v>
      </c>
      <c r="B188">
        <v>180.88099700000001</v>
      </c>
      <c r="C188" s="3">
        <v>1</v>
      </c>
      <c r="D188">
        <v>107.364998</v>
      </c>
      <c r="E188" s="1">
        <v>2</v>
      </c>
      <c r="H188">
        <v>269.73498499999999</v>
      </c>
      <c r="I188" s="4">
        <v>4</v>
      </c>
      <c r="P188">
        <v>3</v>
      </c>
      <c r="Q188" t="str">
        <f t="shared" si="3"/>
        <v>124</v>
      </c>
    </row>
    <row r="189" spans="1:17">
      <c r="A189">
        <v>3118</v>
      </c>
      <c r="D189">
        <v>107.364998</v>
      </c>
      <c r="E189" s="1">
        <v>2</v>
      </c>
      <c r="H189">
        <v>269.73498499999999</v>
      </c>
      <c r="I189" s="4">
        <v>4</v>
      </c>
      <c r="P189">
        <v>2</v>
      </c>
      <c r="Q189" t="str">
        <f t="shared" si="3"/>
        <v>24</v>
      </c>
    </row>
    <row r="190" spans="1:17">
      <c r="A190">
        <v>3119</v>
      </c>
      <c r="D190">
        <v>107.364998</v>
      </c>
      <c r="E190" s="1">
        <v>2</v>
      </c>
      <c r="F190">
        <v>167.658997</v>
      </c>
      <c r="G190" s="2">
        <v>3</v>
      </c>
      <c r="H190">
        <v>269.73498499999999</v>
      </c>
      <c r="I190" s="4">
        <v>4</v>
      </c>
      <c r="P190">
        <v>3</v>
      </c>
      <c r="Q190" t="str">
        <f t="shared" si="3"/>
        <v>234</v>
      </c>
    </row>
    <row r="191" spans="1:17">
      <c r="A191">
        <v>3120</v>
      </c>
      <c r="D191">
        <v>107.364998</v>
      </c>
      <c r="E191" s="1">
        <v>2</v>
      </c>
      <c r="F191">
        <v>167.658997</v>
      </c>
      <c r="G191" s="2">
        <v>3</v>
      </c>
      <c r="P191">
        <v>2</v>
      </c>
      <c r="Q191" t="str">
        <f t="shared" si="3"/>
        <v>23</v>
      </c>
    </row>
    <row r="192" spans="1:17">
      <c r="A192">
        <v>3121</v>
      </c>
      <c r="D192">
        <v>107.364998</v>
      </c>
      <c r="E192" s="1">
        <v>2</v>
      </c>
      <c r="F192">
        <v>167.658997</v>
      </c>
      <c r="G192" s="2">
        <v>3</v>
      </c>
      <c r="P192">
        <v>2</v>
      </c>
      <c r="Q192" t="str">
        <f t="shared" si="3"/>
        <v>23</v>
      </c>
    </row>
    <row r="193" spans="1:17">
      <c r="A193">
        <v>3122</v>
      </c>
      <c r="D193">
        <v>107.364998</v>
      </c>
      <c r="E193" s="1">
        <v>2</v>
      </c>
      <c r="F193">
        <v>167.658997</v>
      </c>
      <c r="G193" s="2">
        <v>3</v>
      </c>
      <c r="P193">
        <v>2</v>
      </c>
      <c r="Q193" t="str">
        <f t="shared" si="3"/>
        <v>23</v>
      </c>
    </row>
    <row r="194" spans="1:17">
      <c r="A194">
        <v>3123</v>
      </c>
      <c r="D194">
        <v>107.364998</v>
      </c>
      <c r="E194" s="1">
        <v>2</v>
      </c>
      <c r="F194">
        <v>167.658997</v>
      </c>
      <c r="G194" s="2">
        <v>3</v>
      </c>
      <c r="P194">
        <v>2</v>
      </c>
      <c r="Q194" t="str">
        <f t="shared" si="3"/>
        <v>23</v>
      </c>
    </row>
    <row r="195" spans="1:17">
      <c r="A195">
        <v>3124</v>
      </c>
      <c r="B195">
        <v>13.750999999999999</v>
      </c>
      <c r="C195" s="3">
        <v>1</v>
      </c>
      <c r="D195">
        <v>107.364998</v>
      </c>
      <c r="E195" s="1">
        <v>2</v>
      </c>
      <c r="F195">
        <v>167.658997</v>
      </c>
      <c r="G195" s="2">
        <v>3</v>
      </c>
      <c r="P195">
        <v>3</v>
      </c>
      <c r="Q195" t="str">
        <f t="shared" ref="Q195:Q258" si="4">CONCATENATE(C195,E195,G195,I195)</f>
        <v>123</v>
      </c>
    </row>
    <row r="196" spans="1:17">
      <c r="A196">
        <v>3125</v>
      </c>
      <c r="B196">
        <v>13.750999999999999</v>
      </c>
      <c r="C196" s="3">
        <v>1</v>
      </c>
      <c r="F196">
        <v>167.658997</v>
      </c>
      <c r="G196" s="2">
        <v>3</v>
      </c>
      <c r="P196">
        <v>2</v>
      </c>
      <c r="Q196" t="str">
        <f t="shared" si="4"/>
        <v>13</v>
      </c>
    </row>
    <row r="197" spans="1:17">
      <c r="A197">
        <v>3126</v>
      </c>
      <c r="B197">
        <v>13.750999999999999</v>
      </c>
      <c r="C197" s="3">
        <v>1</v>
      </c>
      <c r="F197">
        <v>167.658997</v>
      </c>
      <c r="G197" s="2">
        <v>3</v>
      </c>
      <c r="P197">
        <v>2</v>
      </c>
      <c r="Q197" t="str">
        <f t="shared" si="4"/>
        <v>13</v>
      </c>
    </row>
    <row r="198" spans="1:17">
      <c r="A198">
        <v>3127</v>
      </c>
      <c r="B198">
        <v>13.750999999999999</v>
      </c>
      <c r="C198" s="3">
        <v>1</v>
      </c>
      <c r="F198">
        <v>167.658997</v>
      </c>
      <c r="G198" s="2">
        <v>3</v>
      </c>
      <c r="H198">
        <v>92.027000000000001</v>
      </c>
      <c r="I198" s="4">
        <v>4</v>
      </c>
      <c r="P198">
        <v>3</v>
      </c>
      <c r="Q198" t="str">
        <f t="shared" si="4"/>
        <v>134</v>
      </c>
    </row>
    <row r="199" spans="1:17">
      <c r="A199">
        <v>3128</v>
      </c>
      <c r="B199">
        <v>13.750999999999999</v>
      </c>
      <c r="C199" s="3">
        <v>1</v>
      </c>
      <c r="H199">
        <v>92.027000000000001</v>
      </c>
      <c r="I199" s="4">
        <v>4</v>
      </c>
      <c r="P199">
        <v>2</v>
      </c>
      <c r="Q199" t="str">
        <f t="shared" si="4"/>
        <v>14</v>
      </c>
    </row>
    <row r="200" spans="1:17">
      <c r="A200">
        <v>3129</v>
      </c>
      <c r="B200">
        <v>13.750999999999999</v>
      </c>
      <c r="C200" s="3">
        <v>1</v>
      </c>
      <c r="H200">
        <v>92.027000000000001</v>
      </c>
      <c r="I200" s="4">
        <v>4</v>
      </c>
      <c r="P200">
        <v>2</v>
      </c>
      <c r="Q200" t="str">
        <f t="shared" si="4"/>
        <v>14</v>
      </c>
    </row>
    <row r="201" spans="1:17">
      <c r="A201">
        <v>3130</v>
      </c>
      <c r="B201">
        <v>13.750999999999999</v>
      </c>
      <c r="C201" s="3">
        <v>1</v>
      </c>
      <c r="H201">
        <v>92.027000000000001</v>
      </c>
      <c r="I201" s="4">
        <v>4</v>
      </c>
      <c r="P201">
        <v>2</v>
      </c>
      <c r="Q201" t="str">
        <f t="shared" si="4"/>
        <v>14</v>
      </c>
    </row>
    <row r="202" spans="1:17">
      <c r="A202">
        <v>3131</v>
      </c>
      <c r="B202">
        <v>13.750999999999999</v>
      </c>
      <c r="C202" s="3">
        <v>1</v>
      </c>
      <c r="H202">
        <v>92.027000000000001</v>
      </c>
      <c r="I202" s="4">
        <v>4</v>
      </c>
      <c r="P202">
        <v>2</v>
      </c>
      <c r="Q202" t="str">
        <f t="shared" si="4"/>
        <v>14</v>
      </c>
    </row>
    <row r="203" spans="1:17">
      <c r="A203">
        <v>3132</v>
      </c>
      <c r="B203">
        <v>13.750999999999999</v>
      </c>
      <c r="C203" s="3">
        <v>1</v>
      </c>
      <c r="H203">
        <v>92.027000000000001</v>
      </c>
      <c r="I203" s="4">
        <v>4</v>
      </c>
      <c r="P203">
        <v>2</v>
      </c>
      <c r="Q203" t="str">
        <f t="shared" si="4"/>
        <v>14</v>
      </c>
    </row>
    <row r="204" spans="1:17">
      <c r="A204">
        <v>3133</v>
      </c>
      <c r="B204">
        <v>13.750999999999999</v>
      </c>
      <c r="C204" s="3">
        <v>1</v>
      </c>
      <c r="H204">
        <v>92.027000000000001</v>
      </c>
      <c r="I204" s="4">
        <v>4</v>
      </c>
      <c r="P204">
        <v>2</v>
      </c>
      <c r="Q204" t="str">
        <f t="shared" si="4"/>
        <v>14</v>
      </c>
    </row>
    <row r="205" spans="1:17">
      <c r="A205">
        <v>3134</v>
      </c>
      <c r="H205">
        <v>92.027000000000001</v>
      </c>
      <c r="I205" s="4">
        <v>4</v>
      </c>
      <c r="P205">
        <v>1</v>
      </c>
      <c r="Q205" t="str">
        <f t="shared" si="4"/>
        <v>4</v>
      </c>
    </row>
    <row r="206" spans="1:17">
      <c r="A206">
        <v>3135</v>
      </c>
      <c r="H206">
        <v>92.027000000000001</v>
      </c>
      <c r="I206" s="4">
        <v>4</v>
      </c>
      <c r="P206">
        <v>1</v>
      </c>
      <c r="Q206" t="str">
        <f t="shared" si="4"/>
        <v>4</v>
      </c>
    </row>
    <row r="207" spans="1:17">
      <c r="A207">
        <v>3136</v>
      </c>
      <c r="H207">
        <v>92.027000000000001</v>
      </c>
      <c r="I207" s="4">
        <v>4</v>
      </c>
      <c r="P207">
        <v>1</v>
      </c>
      <c r="Q207" t="str">
        <f t="shared" si="4"/>
        <v>4</v>
      </c>
    </row>
    <row r="208" spans="1:17">
      <c r="A208">
        <v>3137</v>
      </c>
      <c r="H208">
        <v>92.027000000000001</v>
      </c>
      <c r="I208" s="4">
        <v>4</v>
      </c>
      <c r="P208">
        <v>1</v>
      </c>
      <c r="Q208" t="str">
        <f t="shared" si="4"/>
        <v>4</v>
      </c>
    </row>
    <row r="209" spans="1:17">
      <c r="A209">
        <v>3138</v>
      </c>
      <c r="J209">
        <v>559.567993</v>
      </c>
      <c r="K209" t="s">
        <v>19</v>
      </c>
      <c r="Q209" t="str">
        <f t="shared" si="4"/>
        <v/>
      </c>
    </row>
    <row r="210" spans="1:17">
      <c r="A210">
        <v>3536</v>
      </c>
      <c r="Q210" t="str">
        <f t="shared" si="4"/>
        <v/>
      </c>
    </row>
    <row r="211" spans="1:17">
      <c r="A211">
        <v>3537</v>
      </c>
      <c r="Q211" t="str">
        <f t="shared" si="4"/>
        <v/>
      </c>
    </row>
    <row r="212" spans="1:17">
      <c r="A212">
        <v>3538</v>
      </c>
      <c r="J212">
        <v>568.03100600000005</v>
      </c>
      <c r="K212" t="s">
        <v>19</v>
      </c>
      <c r="Q212" t="str">
        <f t="shared" si="4"/>
        <v/>
      </c>
    </row>
    <row r="213" spans="1:17">
      <c r="A213">
        <v>3539</v>
      </c>
      <c r="D213">
        <v>386.61999500000002</v>
      </c>
      <c r="E213" s="1">
        <v>2</v>
      </c>
      <c r="P213">
        <v>1</v>
      </c>
      <c r="Q213" t="str">
        <f t="shared" si="4"/>
        <v>2</v>
      </c>
    </row>
    <row r="214" spans="1:17">
      <c r="A214">
        <v>3540</v>
      </c>
      <c r="D214">
        <v>386.61999500000002</v>
      </c>
      <c r="E214" s="1">
        <v>2</v>
      </c>
      <c r="P214">
        <v>1</v>
      </c>
      <c r="Q214" t="str">
        <f t="shared" si="4"/>
        <v>2</v>
      </c>
    </row>
    <row r="215" spans="1:17">
      <c r="A215">
        <v>3541</v>
      </c>
      <c r="D215">
        <v>386.61999500000002</v>
      </c>
      <c r="E215" s="1">
        <v>2</v>
      </c>
      <c r="P215">
        <v>1</v>
      </c>
      <c r="Q215" t="str">
        <f t="shared" si="4"/>
        <v>2</v>
      </c>
    </row>
    <row r="216" spans="1:17">
      <c r="A216">
        <v>3542</v>
      </c>
      <c r="D216">
        <v>386.61999500000002</v>
      </c>
      <c r="E216" s="1">
        <v>2</v>
      </c>
      <c r="F216">
        <v>316.27801499999998</v>
      </c>
      <c r="G216" s="2">
        <v>3</v>
      </c>
      <c r="P216">
        <v>2</v>
      </c>
      <c r="Q216" t="str">
        <f t="shared" si="4"/>
        <v>23</v>
      </c>
    </row>
    <row r="217" spans="1:17">
      <c r="A217">
        <v>3543</v>
      </c>
      <c r="D217">
        <v>386.61999500000002</v>
      </c>
      <c r="E217" s="1">
        <v>2</v>
      </c>
      <c r="F217">
        <v>316.27801499999998</v>
      </c>
      <c r="G217" s="2">
        <v>3</v>
      </c>
      <c r="P217">
        <v>2</v>
      </c>
      <c r="Q217" t="str">
        <f t="shared" si="4"/>
        <v>23</v>
      </c>
    </row>
    <row r="218" spans="1:17">
      <c r="A218">
        <v>3544</v>
      </c>
      <c r="D218">
        <v>386.61999500000002</v>
      </c>
      <c r="E218" s="1">
        <v>2</v>
      </c>
      <c r="F218">
        <v>316.27801499999998</v>
      </c>
      <c r="G218" s="2">
        <v>3</v>
      </c>
      <c r="P218">
        <v>2</v>
      </c>
      <c r="Q218" t="str">
        <f t="shared" si="4"/>
        <v>23</v>
      </c>
    </row>
    <row r="219" spans="1:17">
      <c r="A219">
        <v>3545</v>
      </c>
      <c r="D219">
        <v>386.61999500000002</v>
      </c>
      <c r="E219" s="1">
        <v>2</v>
      </c>
      <c r="F219">
        <v>316.27801499999998</v>
      </c>
      <c r="G219" s="2">
        <v>3</v>
      </c>
      <c r="P219">
        <v>2</v>
      </c>
      <c r="Q219" t="str">
        <f t="shared" si="4"/>
        <v>23</v>
      </c>
    </row>
    <row r="220" spans="1:17">
      <c r="A220">
        <v>3546</v>
      </c>
      <c r="D220">
        <v>386.61999500000002</v>
      </c>
      <c r="E220" s="1">
        <v>2</v>
      </c>
      <c r="F220">
        <v>316.27801499999998</v>
      </c>
      <c r="G220" s="2">
        <v>3</v>
      </c>
      <c r="P220">
        <v>2</v>
      </c>
      <c r="Q220" t="str">
        <f t="shared" si="4"/>
        <v>23</v>
      </c>
    </row>
    <row r="221" spans="1:17">
      <c r="A221">
        <v>3547</v>
      </c>
      <c r="D221">
        <v>386.61999500000002</v>
      </c>
      <c r="E221" s="1">
        <v>2</v>
      </c>
      <c r="F221">
        <v>316.27801499999998</v>
      </c>
      <c r="G221" s="2">
        <v>3</v>
      </c>
      <c r="P221">
        <v>2</v>
      </c>
      <c r="Q221" t="str">
        <f t="shared" si="4"/>
        <v>23</v>
      </c>
    </row>
    <row r="222" spans="1:17">
      <c r="A222">
        <v>3548</v>
      </c>
      <c r="D222">
        <v>386.61999500000002</v>
      </c>
      <c r="E222" s="1">
        <v>2</v>
      </c>
      <c r="F222">
        <v>316.27801499999998</v>
      </c>
      <c r="G222" s="2">
        <v>3</v>
      </c>
      <c r="P222">
        <v>2</v>
      </c>
      <c r="Q222" t="str">
        <f t="shared" si="4"/>
        <v>23</v>
      </c>
    </row>
    <row r="223" spans="1:17">
      <c r="A223">
        <v>3549</v>
      </c>
      <c r="B223">
        <v>480.76299999999998</v>
      </c>
      <c r="C223" s="3">
        <v>1</v>
      </c>
      <c r="D223">
        <v>386.61999500000002</v>
      </c>
      <c r="E223" s="1">
        <v>2</v>
      </c>
      <c r="F223">
        <v>316.27801499999998</v>
      </c>
      <c r="G223" s="2">
        <v>3</v>
      </c>
      <c r="P223">
        <v>3</v>
      </c>
      <c r="Q223" t="str">
        <f t="shared" si="4"/>
        <v>123</v>
      </c>
    </row>
    <row r="224" spans="1:17">
      <c r="A224">
        <v>3550</v>
      </c>
      <c r="B224">
        <v>480.76299999999998</v>
      </c>
      <c r="C224" s="3">
        <v>1</v>
      </c>
      <c r="F224">
        <v>316.27801499999998</v>
      </c>
      <c r="G224" s="2">
        <v>3</v>
      </c>
      <c r="P224">
        <v>2</v>
      </c>
      <c r="Q224" t="str">
        <f t="shared" si="4"/>
        <v>13</v>
      </c>
    </row>
    <row r="225" spans="1:17">
      <c r="A225">
        <v>3551</v>
      </c>
      <c r="B225">
        <v>480.76299999999998</v>
      </c>
      <c r="C225" s="3">
        <v>1</v>
      </c>
      <c r="F225">
        <v>316.27801499999998</v>
      </c>
      <c r="G225" s="2">
        <v>3</v>
      </c>
      <c r="H225">
        <v>394.55398600000001</v>
      </c>
      <c r="I225" s="4">
        <v>4</v>
      </c>
      <c r="P225">
        <v>3</v>
      </c>
      <c r="Q225" t="str">
        <f t="shared" si="4"/>
        <v>134</v>
      </c>
    </row>
    <row r="226" spans="1:17">
      <c r="A226">
        <v>3552</v>
      </c>
      <c r="B226">
        <v>480.76299999999998</v>
      </c>
      <c r="C226" s="3">
        <v>1</v>
      </c>
      <c r="F226">
        <v>316.27801499999998</v>
      </c>
      <c r="G226" s="2">
        <v>3</v>
      </c>
      <c r="H226">
        <v>394.55398600000001</v>
      </c>
      <c r="I226" s="4">
        <v>4</v>
      </c>
      <c r="P226">
        <v>3</v>
      </c>
      <c r="Q226" t="str">
        <f t="shared" si="4"/>
        <v>134</v>
      </c>
    </row>
    <row r="227" spans="1:17">
      <c r="A227">
        <v>3553</v>
      </c>
      <c r="B227">
        <v>480.76299999999998</v>
      </c>
      <c r="C227" s="3">
        <v>1</v>
      </c>
      <c r="H227">
        <v>394.55398600000001</v>
      </c>
      <c r="I227" s="4">
        <v>4</v>
      </c>
      <c r="P227">
        <v>2</v>
      </c>
      <c r="Q227" t="str">
        <f t="shared" si="4"/>
        <v>14</v>
      </c>
    </row>
    <row r="228" spans="1:17">
      <c r="A228">
        <v>3554</v>
      </c>
      <c r="B228">
        <v>480.76299999999998</v>
      </c>
      <c r="C228" s="3">
        <v>1</v>
      </c>
      <c r="H228">
        <v>394.55398600000001</v>
      </c>
      <c r="I228" s="4">
        <v>4</v>
      </c>
      <c r="P228">
        <v>2</v>
      </c>
      <c r="Q228" t="str">
        <f t="shared" si="4"/>
        <v>14</v>
      </c>
    </row>
    <row r="229" spans="1:17">
      <c r="A229">
        <v>3555</v>
      </c>
      <c r="B229">
        <v>480.76299999999998</v>
      </c>
      <c r="C229" s="3">
        <v>1</v>
      </c>
      <c r="H229">
        <v>394.55398600000001</v>
      </c>
      <c r="I229" s="4">
        <v>4</v>
      </c>
      <c r="P229">
        <v>2</v>
      </c>
      <c r="Q229" t="str">
        <f t="shared" si="4"/>
        <v>14</v>
      </c>
    </row>
    <row r="230" spans="1:17">
      <c r="A230">
        <v>3556</v>
      </c>
      <c r="B230">
        <v>480.76299999999998</v>
      </c>
      <c r="C230" s="3">
        <v>1</v>
      </c>
      <c r="H230">
        <v>394.55398600000001</v>
      </c>
      <c r="I230" s="4">
        <v>4</v>
      </c>
      <c r="P230">
        <v>2</v>
      </c>
      <c r="Q230" t="str">
        <f t="shared" si="4"/>
        <v>14</v>
      </c>
    </row>
    <row r="231" spans="1:17">
      <c r="A231">
        <v>3557</v>
      </c>
      <c r="B231">
        <v>480.76299999999998</v>
      </c>
      <c r="C231" s="3">
        <v>1</v>
      </c>
      <c r="H231">
        <v>394.55398600000001</v>
      </c>
      <c r="I231" s="4">
        <v>4</v>
      </c>
      <c r="P231">
        <v>2</v>
      </c>
      <c r="Q231" t="str">
        <f t="shared" si="4"/>
        <v>14</v>
      </c>
    </row>
    <row r="232" spans="1:17">
      <c r="A232">
        <v>3558</v>
      </c>
      <c r="B232">
        <v>480.76299999999998</v>
      </c>
      <c r="C232" s="3">
        <v>1</v>
      </c>
      <c r="H232">
        <v>394.55398600000001</v>
      </c>
      <c r="I232" s="4">
        <v>4</v>
      </c>
      <c r="P232">
        <v>2</v>
      </c>
      <c r="Q232" t="str">
        <f t="shared" si="4"/>
        <v>14</v>
      </c>
    </row>
    <row r="233" spans="1:17">
      <c r="A233">
        <v>3559</v>
      </c>
      <c r="B233">
        <v>480.76299999999998</v>
      </c>
      <c r="C233" s="3">
        <v>1</v>
      </c>
      <c r="H233">
        <v>394.55398600000001</v>
      </c>
      <c r="I233" s="4">
        <v>4</v>
      </c>
      <c r="P233">
        <v>2</v>
      </c>
      <c r="Q233" t="str">
        <f t="shared" si="4"/>
        <v>14</v>
      </c>
    </row>
    <row r="234" spans="1:17">
      <c r="A234">
        <v>3560</v>
      </c>
      <c r="D234">
        <v>581.25299099999995</v>
      </c>
      <c r="E234" s="1">
        <v>2</v>
      </c>
      <c r="H234">
        <v>394.55398600000001</v>
      </c>
      <c r="I234" s="4">
        <v>4</v>
      </c>
      <c r="P234">
        <v>2</v>
      </c>
      <c r="Q234" t="str">
        <f t="shared" si="4"/>
        <v>24</v>
      </c>
    </row>
    <row r="235" spans="1:17">
      <c r="A235">
        <v>3561</v>
      </c>
      <c r="D235">
        <v>581.25299099999995</v>
      </c>
      <c r="E235" s="1">
        <v>2</v>
      </c>
      <c r="F235">
        <v>492.39898699999998</v>
      </c>
      <c r="G235" s="2">
        <v>3</v>
      </c>
      <c r="H235">
        <v>394.55398600000001</v>
      </c>
      <c r="I235" s="4">
        <v>4</v>
      </c>
      <c r="P235">
        <v>3</v>
      </c>
      <c r="Q235" t="str">
        <f t="shared" si="4"/>
        <v>234</v>
      </c>
    </row>
    <row r="236" spans="1:17">
      <c r="A236">
        <v>3562</v>
      </c>
      <c r="D236">
        <v>581.25299099999995</v>
      </c>
      <c r="E236" s="1">
        <v>2</v>
      </c>
      <c r="F236">
        <v>492.39898699999998</v>
      </c>
      <c r="G236" s="2">
        <v>3</v>
      </c>
      <c r="P236">
        <v>2</v>
      </c>
      <c r="Q236" t="str">
        <f t="shared" si="4"/>
        <v>23</v>
      </c>
    </row>
    <row r="237" spans="1:17">
      <c r="A237">
        <v>3563</v>
      </c>
      <c r="D237">
        <v>581.25299099999995</v>
      </c>
      <c r="E237" s="1">
        <v>2</v>
      </c>
      <c r="F237">
        <v>492.39898699999998</v>
      </c>
      <c r="G237" s="2">
        <v>3</v>
      </c>
      <c r="P237">
        <v>2</v>
      </c>
      <c r="Q237" t="str">
        <f t="shared" si="4"/>
        <v>23</v>
      </c>
    </row>
    <row r="238" spans="1:17">
      <c r="A238">
        <v>3564</v>
      </c>
      <c r="D238">
        <v>581.25299099999995</v>
      </c>
      <c r="E238" s="1">
        <v>2</v>
      </c>
      <c r="F238">
        <v>492.39898699999998</v>
      </c>
      <c r="G238" s="2">
        <v>3</v>
      </c>
      <c r="P238">
        <v>2</v>
      </c>
      <c r="Q238" t="str">
        <f t="shared" si="4"/>
        <v>23</v>
      </c>
    </row>
    <row r="239" spans="1:17">
      <c r="A239">
        <v>3565</v>
      </c>
      <c r="D239">
        <v>581.25299099999995</v>
      </c>
      <c r="E239" s="1">
        <v>2</v>
      </c>
      <c r="F239">
        <v>492.39898699999998</v>
      </c>
      <c r="G239" s="2">
        <v>3</v>
      </c>
      <c r="P239">
        <v>2</v>
      </c>
      <c r="Q239" t="str">
        <f t="shared" si="4"/>
        <v>23</v>
      </c>
    </row>
    <row r="240" spans="1:17">
      <c r="A240">
        <v>3566</v>
      </c>
      <c r="D240">
        <v>581.25299099999995</v>
      </c>
      <c r="E240" s="1">
        <v>2</v>
      </c>
      <c r="F240">
        <v>492.39898699999998</v>
      </c>
      <c r="G240" s="2">
        <v>3</v>
      </c>
      <c r="P240">
        <v>2</v>
      </c>
      <c r="Q240" t="str">
        <f t="shared" si="4"/>
        <v>23</v>
      </c>
    </row>
    <row r="241" spans="1:17">
      <c r="A241">
        <v>3567</v>
      </c>
      <c r="D241">
        <v>581.25299099999995</v>
      </c>
      <c r="E241" s="1">
        <v>2</v>
      </c>
      <c r="F241">
        <v>492.39898699999998</v>
      </c>
      <c r="G241" s="2">
        <v>3</v>
      </c>
      <c r="P241">
        <v>2</v>
      </c>
      <c r="Q241" t="str">
        <f t="shared" si="4"/>
        <v>23</v>
      </c>
    </row>
    <row r="242" spans="1:17">
      <c r="A242">
        <v>3568</v>
      </c>
      <c r="F242">
        <v>492.39898699999998</v>
      </c>
      <c r="G242" s="2">
        <v>3</v>
      </c>
      <c r="P242">
        <v>1</v>
      </c>
      <c r="Q242" t="str">
        <f t="shared" si="4"/>
        <v>3</v>
      </c>
    </row>
    <row r="243" spans="1:17">
      <c r="A243">
        <v>3569</v>
      </c>
      <c r="F243">
        <v>492.39898699999998</v>
      </c>
      <c r="G243" s="2">
        <v>3</v>
      </c>
      <c r="P243">
        <v>1</v>
      </c>
      <c r="Q243" t="str">
        <f t="shared" si="4"/>
        <v>3</v>
      </c>
    </row>
    <row r="244" spans="1:17">
      <c r="A244">
        <v>3570</v>
      </c>
      <c r="J244">
        <v>519.90100099999995</v>
      </c>
      <c r="K244" t="s">
        <v>19</v>
      </c>
      <c r="Q244" t="str">
        <f t="shared" si="4"/>
        <v/>
      </c>
    </row>
    <row r="245" spans="1:17">
      <c r="A245">
        <v>4042</v>
      </c>
      <c r="Q245" t="str">
        <f t="shared" si="4"/>
        <v/>
      </c>
    </row>
    <row r="246" spans="1:17">
      <c r="A246">
        <v>4043</v>
      </c>
      <c r="Q246" t="str">
        <f t="shared" si="4"/>
        <v/>
      </c>
    </row>
    <row r="247" spans="1:17">
      <c r="A247">
        <v>4044</v>
      </c>
      <c r="J247">
        <v>560.09698500000002</v>
      </c>
      <c r="K247" t="s">
        <v>19</v>
      </c>
      <c r="Q247" t="str">
        <f t="shared" si="4"/>
        <v/>
      </c>
    </row>
    <row r="248" spans="1:17">
      <c r="A248">
        <v>4045</v>
      </c>
      <c r="D248">
        <v>516.728027</v>
      </c>
      <c r="E248" s="1">
        <v>2</v>
      </c>
      <c r="P248">
        <v>1</v>
      </c>
      <c r="Q248" t="str">
        <f t="shared" si="4"/>
        <v>2</v>
      </c>
    </row>
    <row r="249" spans="1:17">
      <c r="A249">
        <v>4046</v>
      </c>
      <c r="D249">
        <v>516.728027</v>
      </c>
      <c r="E249" s="1">
        <v>2</v>
      </c>
      <c r="P249">
        <v>1</v>
      </c>
      <c r="Q249" t="str">
        <f t="shared" si="4"/>
        <v>2</v>
      </c>
    </row>
    <row r="250" spans="1:17">
      <c r="A250">
        <v>4047</v>
      </c>
      <c r="D250">
        <v>516.728027</v>
      </c>
      <c r="E250" s="1">
        <v>2</v>
      </c>
      <c r="P250">
        <v>1</v>
      </c>
      <c r="Q250" t="str">
        <f t="shared" si="4"/>
        <v>2</v>
      </c>
    </row>
    <row r="251" spans="1:17">
      <c r="A251">
        <v>4048</v>
      </c>
      <c r="D251">
        <v>516.728027</v>
      </c>
      <c r="E251" s="1">
        <v>2</v>
      </c>
      <c r="F251">
        <v>581.78198199999997</v>
      </c>
      <c r="G251" s="2">
        <v>3</v>
      </c>
      <c r="P251">
        <v>2</v>
      </c>
      <c r="Q251" t="str">
        <f t="shared" si="4"/>
        <v>23</v>
      </c>
    </row>
    <row r="252" spans="1:17">
      <c r="A252">
        <v>4049</v>
      </c>
      <c r="D252">
        <v>516.728027</v>
      </c>
      <c r="E252" s="1">
        <v>2</v>
      </c>
      <c r="F252">
        <v>581.78198199999997</v>
      </c>
      <c r="G252" s="2">
        <v>3</v>
      </c>
      <c r="P252">
        <v>2</v>
      </c>
      <c r="Q252" t="str">
        <f t="shared" si="4"/>
        <v>23</v>
      </c>
    </row>
    <row r="253" spans="1:17">
      <c r="A253">
        <v>4050</v>
      </c>
      <c r="D253">
        <v>516.728027</v>
      </c>
      <c r="E253" s="1">
        <v>2</v>
      </c>
      <c r="F253">
        <v>581.78198199999997</v>
      </c>
      <c r="G253" s="2">
        <v>3</v>
      </c>
      <c r="P253">
        <v>2</v>
      </c>
      <c r="Q253" t="str">
        <f t="shared" si="4"/>
        <v>23</v>
      </c>
    </row>
    <row r="254" spans="1:17">
      <c r="A254">
        <v>4051</v>
      </c>
      <c r="D254">
        <v>516.728027</v>
      </c>
      <c r="E254" s="1">
        <v>2</v>
      </c>
      <c r="F254">
        <v>581.78198199999997</v>
      </c>
      <c r="G254" s="2">
        <v>3</v>
      </c>
      <c r="P254">
        <v>2</v>
      </c>
      <c r="Q254" t="str">
        <f t="shared" si="4"/>
        <v>23</v>
      </c>
    </row>
    <row r="255" spans="1:17">
      <c r="A255">
        <v>4052</v>
      </c>
      <c r="D255">
        <v>516.728027</v>
      </c>
      <c r="E255" s="1">
        <v>2</v>
      </c>
      <c r="F255">
        <v>581.78198199999997</v>
      </c>
      <c r="G255" s="2">
        <v>3</v>
      </c>
      <c r="P255">
        <v>2</v>
      </c>
      <c r="Q255" t="str">
        <f t="shared" si="4"/>
        <v>23</v>
      </c>
    </row>
    <row r="256" spans="1:17">
      <c r="A256">
        <v>4053</v>
      </c>
      <c r="B256">
        <v>438.98098800000002</v>
      </c>
      <c r="C256" s="3">
        <v>1</v>
      </c>
      <c r="D256">
        <v>516.728027</v>
      </c>
      <c r="E256" s="1">
        <v>2</v>
      </c>
      <c r="F256">
        <v>581.78198199999997</v>
      </c>
      <c r="G256" s="2">
        <v>3</v>
      </c>
      <c r="P256">
        <v>3</v>
      </c>
      <c r="Q256" t="str">
        <f t="shared" si="4"/>
        <v>123</v>
      </c>
    </row>
    <row r="257" spans="1:17">
      <c r="A257">
        <v>4054</v>
      </c>
      <c r="B257">
        <v>438.98098800000002</v>
      </c>
      <c r="C257" s="3">
        <v>1</v>
      </c>
      <c r="D257">
        <v>516.728027</v>
      </c>
      <c r="E257" s="1">
        <v>2</v>
      </c>
      <c r="F257">
        <v>581.78198199999997</v>
      </c>
      <c r="G257" s="2">
        <v>3</v>
      </c>
      <c r="P257">
        <v>3</v>
      </c>
      <c r="Q257" t="str">
        <f t="shared" si="4"/>
        <v>123</v>
      </c>
    </row>
    <row r="258" spans="1:17">
      <c r="A258">
        <v>4055</v>
      </c>
      <c r="B258">
        <v>438.98098800000002</v>
      </c>
      <c r="C258" s="3">
        <v>1</v>
      </c>
      <c r="F258">
        <v>581.78198199999997</v>
      </c>
      <c r="G258" s="2">
        <v>3</v>
      </c>
      <c r="P258">
        <v>2</v>
      </c>
      <c r="Q258" t="str">
        <f t="shared" si="4"/>
        <v>13</v>
      </c>
    </row>
    <row r="259" spans="1:17">
      <c r="A259">
        <v>4056</v>
      </c>
      <c r="B259">
        <v>438.98098800000002</v>
      </c>
      <c r="C259" s="3">
        <v>1</v>
      </c>
      <c r="F259">
        <v>581.78198199999997</v>
      </c>
      <c r="G259" s="2">
        <v>3</v>
      </c>
      <c r="P259">
        <v>2</v>
      </c>
      <c r="Q259" t="str">
        <f t="shared" ref="Q259:Q322" si="5">CONCATENATE(C259,E259,G259,I259)</f>
        <v>13</v>
      </c>
    </row>
    <row r="260" spans="1:17">
      <c r="A260">
        <v>4057</v>
      </c>
      <c r="B260">
        <v>438.98098800000002</v>
      </c>
      <c r="C260" s="3">
        <v>1</v>
      </c>
      <c r="F260">
        <v>581.78198199999997</v>
      </c>
      <c r="G260" s="2">
        <v>3</v>
      </c>
      <c r="H260">
        <v>495.57199100000003</v>
      </c>
      <c r="I260" s="4">
        <v>4</v>
      </c>
      <c r="P260">
        <v>3</v>
      </c>
      <c r="Q260" t="str">
        <f t="shared" si="5"/>
        <v>134</v>
      </c>
    </row>
    <row r="261" spans="1:17">
      <c r="A261">
        <v>4058</v>
      </c>
      <c r="B261">
        <v>438.98098800000002</v>
      </c>
      <c r="C261" s="3">
        <v>1</v>
      </c>
      <c r="F261">
        <v>581.78198199999997</v>
      </c>
      <c r="G261" s="2">
        <v>3</v>
      </c>
      <c r="H261">
        <v>495.57199100000003</v>
      </c>
      <c r="I261" s="4">
        <v>4</v>
      </c>
      <c r="P261">
        <v>3</v>
      </c>
      <c r="Q261" t="str">
        <f t="shared" si="5"/>
        <v>134</v>
      </c>
    </row>
    <row r="262" spans="1:17">
      <c r="A262">
        <v>4059</v>
      </c>
      <c r="B262">
        <v>438.98098800000002</v>
      </c>
      <c r="C262" s="3">
        <v>1</v>
      </c>
      <c r="F262">
        <v>581.78198199999997</v>
      </c>
      <c r="G262" s="2">
        <v>3</v>
      </c>
      <c r="H262">
        <v>495.57199100000003</v>
      </c>
      <c r="I262" s="4">
        <v>4</v>
      </c>
      <c r="P262">
        <v>3</v>
      </c>
      <c r="Q262" t="str">
        <f t="shared" si="5"/>
        <v>134</v>
      </c>
    </row>
    <row r="263" spans="1:17">
      <c r="A263">
        <v>4060</v>
      </c>
      <c r="B263">
        <v>438.98098800000002</v>
      </c>
      <c r="C263" s="3">
        <v>1</v>
      </c>
      <c r="H263">
        <v>495.57199100000003</v>
      </c>
      <c r="I263" s="4">
        <v>4</v>
      </c>
      <c r="P263">
        <v>2</v>
      </c>
      <c r="Q263" t="str">
        <f t="shared" si="5"/>
        <v>14</v>
      </c>
    </row>
    <row r="264" spans="1:17">
      <c r="A264">
        <v>4061</v>
      </c>
      <c r="B264">
        <v>438.98098800000002</v>
      </c>
      <c r="C264" s="3">
        <v>1</v>
      </c>
      <c r="H264">
        <v>495.57199100000003</v>
      </c>
      <c r="I264" s="4">
        <v>4</v>
      </c>
      <c r="P264">
        <v>2</v>
      </c>
      <c r="Q264" t="str">
        <f t="shared" si="5"/>
        <v>14</v>
      </c>
    </row>
    <row r="265" spans="1:17">
      <c r="A265">
        <v>4062</v>
      </c>
      <c r="B265">
        <v>438.98098800000002</v>
      </c>
      <c r="C265" s="3">
        <v>1</v>
      </c>
      <c r="D265">
        <v>365.46499599999999</v>
      </c>
      <c r="E265" s="1">
        <v>2</v>
      </c>
      <c r="H265">
        <v>495.57199100000003</v>
      </c>
      <c r="I265" s="4">
        <v>4</v>
      </c>
      <c r="P265">
        <v>3</v>
      </c>
      <c r="Q265" t="str">
        <f t="shared" si="5"/>
        <v>124</v>
      </c>
    </row>
    <row r="266" spans="1:17">
      <c r="A266">
        <v>4063</v>
      </c>
      <c r="B266">
        <v>438.98098800000002</v>
      </c>
      <c r="C266" s="3">
        <v>1</v>
      </c>
      <c r="D266">
        <v>365.46499599999999</v>
      </c>
      <c r="E266" s="1">
        <v>2</v>
      </c>
      <c r="H266">
        <v>495.57199100000003</v>
      </c>
      <c r="I266" s="4">
        <v>4</v>
      </c>
      <c r="P266">
        <v>3</v>
      </c>
      <c r="Q266" t="str">
        <f t="shared" si="5"/>
        <v>124</v>
      </c>
    </row>
    <row r="267" spans="1:17">
      <c r="A267">
        <v>4064</v>
      </c>
      <c r="D267">
        <v>365.46499599999999</v>
      </c>
      <c r="E267" s="1">
        <v>2</v>
      </c>
      <c r="H267">
        <v>495.57199100000003</v>
      </c>
      <c r="I267" s="4">
        <v>4</v>
      </c>
      <c r="P267">
        <v>2</v>
      </c>
      <c r="Q267" t="str">
        <f t="shared" si="5"/>
        <v>24</v>
      </c>
    </row>
    <row r="268" spans="1:17">
      <c r="A268">
        <v>4065</v>
      </c>
      <c r="D268">
        <v>365.46499599999999</v>
      </c>
      <c r="E268" s="1">
        <v>2</v>
      </c>
      <c r="H268">
        <v>495.57199100000003</v>
      </c>
      <c r="I268" s="4">
        <v>4</v>
      </c>
      <c r="P268">
        <v>2</v>
      </c>
      <c r="Q268" t="str">
        <f t="shared" si="5"/>
        <v>24</v>
      </c>
    </row>
    <row r="269" spans="1:17">
      <c r="A269">
        <v>4066</v>
      </c>
      <c r="D269">
        <v>365.46499599999999</v>
      </c>
      <c r="E269" s="1">
        <v>2</v>
      </c>
      <c r="H269">
        <v>495.57199100000003</v>
      </c>
      <c r="I269" s="4">
        <v>4</v>
      </c>
      <c r="P269">
        <v>2</v>
      </c>
      <c r="Q269" t="str">
        <f t="shared" si="5"/>
        <v>24</v>
      </c>
    </row>
    <row r="270" spans="1:17">
      <c r="A270">
        <v>4067</v>
      </c>
      <c r="D270">
        <v>365.46499599999999</v>
      </c>
      <c r="E270" s="1">
        <v>2</v>
      </c>
      <c r="F270">
        <v>428.932007</v>
      </c>
      <c r="G270" s="2">
        <v>3</v>
      </c>
      <c r="H270">
        <v>495.57199100000003</v>
      </c>
      <c r="I270" s="4">
        <v>4</v>
      </c>
      <c r="P270">
        <v>3</v>
      </c>
      <c r="Q270" t="str">
        <f t="shared" si="5"/>
        <v>234</v>
      </c>
    </row>
    <row r="271" spans="1:17">
      <c r="A271">
        <v>4068</v>
      </c>
      <c r="D271">
        <v>365.46499599999999</v>
      </c>
      <c r="E271" s="1">
        <v>2</v>
      </c>
      <c r="F271">
        <v>428.932007</v>
      </c>
      <c r="G271" s="2">
        <v>3</v>
      </c>
      <c r="P271">
        <v>2</v>
      </c>
      <c r="Q271" t="str">
        <f t="shared" si="5"/>
        <v>23</v>
      </c>
    </row>
    <row r="272" spans="1:17">
      <c r="A272">
        <v>4069</v>
      </c>
      <c r="D272">
        <v>364.93600500000002</v>
      </c>
      <c r="E272" s="1">
        <v>2</v>
      </c>
      <c r="F272">
        <v>428.932007</v>
      </c>
      <c r="G272" s="2">
        <v>3</v>
      </c>
      <c r="P272">
        <v>2</v>
      </c>
      <c r="Q272" t="str">
        <f t="shared" si="5"/>
        <v>23</v>
      </c>
    </row>
    <row r="273" spans="1:17">
      <c r="A273">
        <v>4070</v>
      </c>
      <c r="B273">
        <v>299.88198899999998</v>
      </c>
      <c r="C273" s="3">
        <v>1</v>
      </c>
      <c r="D273">
        <v>364.93600500000002</v>
      </c>
      <c r="E273" s="1">
        <v>2</v>
      </c>
      <c r="F273">
        <v>428.932007</v>
      </c>
      <c r="G273" s="2">
        <v>3</v>
      </c>
      <c r="P273">
        <v>3</v>
      </c>
      <c r="Q273" t="str">
        <f t="shared" si="5"/>
        <v>123</v>
      </c>
    </row>
    <row r="274" spans="1:17">
      <c r="A274">
        <v>4071</v>
      </c>
      <c r="B274">
        <v>299.88198899999998</v>
      </c>
      <c r="C274" s="3">
        <v>1</v>
      </c>
      <c r="D274">
        <v>364.93600500000002</v>
      </c>
      <c r="E274" s="1">
        <v>2</v>
      </c>
      <c r="F274">
        <v>428.932007</v>
      </c>
      <c r="G274" s="2">
        <v>3</v>
      </c>
      <c r="P274">
        <v>3</v>
      </c>
      <c r="Q274" t="str">
        <f t="shared" si="5"/>
        <v>123</v>
      </c>
    </row>
    <row r="275" spans="1:17">
      <c r="A275">
        <v>4072</v>
      </c>
      <c r="B275">
        <v>299.88198899999998</v>
      </c>
      <c r="C275" s="3">
        <v>1</v>
      </c>
      <c r="D275">
        <v>364.93600500000002</v>
      </c>
      <c r="E275" s="1">
        <v>2</v>
      </c>
      <c r="F275">
        <v>428.40301499999998</v>
      </c>
      <c r="G275" s="2">
        <v>3</v>
      </c>
      <c r="P275">
        <v>3</v>
      </c>
      <c r="Q275" t="str">
        <f t="shared" si="5"/>
        <v>123</v>
      </c>
    </row>
    <row r="276" spans="1:17">
      <c r="A276">
        <v>4073</v>
      </c>
      <c r="B276">
        <v>299.88198899999998</v>
      </c>
      <c r="C276" s="3">
        <v>1</v>
      </c>
      <c r="F276">
        <v>428.40301499999998</v>
      </c>
      <c r="G276" s="2">
        <v>3</v>
      </c>
      <c r="P276">
        <v>2</v>
      </c>
      <c r="Q276" t="str">
        <f t="shared" si="5"/>
        <v>13</v>
      </c>
    </row>
    <row r="277" spans="1:17">
      <c r="A277">
        <v>4074</v>
      </c>
      <c r="B277">
        <v>299.88198899999998</v>
      </c>
      <c r="C277" s="3">
        <v>1</v>
      </c>
      <c r="F277">
        <v>428.40301499999998</v>
      </c>
      <c r="G277" s="2">
        <v>3</v>
      </c>
      <c r="H277">
        <v>363.34899899999999</v>
      </c>
      <c r="I277" s="4">
        <v>4</v>
      </c>
      <c r="P277">
        <v>3</v>
      </c>
      <c r="Q277" t="str">
        <f t="shared" si="5"/>
        <v>134</v>
      </c>
    </row>
    <row r="278" spans="1:17">
      <c r="A278">
        <v>4075</v>
      </c>
      <c r="B278">
        <v>299.88198899999998</v>
      </c>
      <c r="C278" s="3">
        <v>1</v>
      </c>
      <c r="F278">
        <v>428.40301499999998</v>
      </c>
      <c r="G278" s="2">
        <v>3</v>
      </c>
      <c r="H278">
        <v>363.34899899999999</v>
      </c>
      <c r="I278" s="4">
        <v>4</v>
      </c>
      <c r="P278">
        <v>3</v>
      </c>
      <c r="Q278" t="str">
        <f t="shared" si="5"/>
        <v>134</v>
      </c>
    </row>
    <row r="279" spans="1:17">
      <c r="A279">
        <v>4076</v>
      </c>
      <c r="B279">
        <v>299.88198899999998</v>
      </c>
      <c r="C279" s="3">
        <v>1</v>
      </c>
      <c r="F279">
        <v>428.40301499999998</v>
      </c>
      <c r="G279" s="2">
        <v>3</v>
      </c>
      <c r="H279">
        <v>363.34899899999999</v>
      </c>
      <c r="I279" s="4">
        <v>4</v>
      </c>
      <c r="P279">
        <v>3</v>
      </c>
      <c r="Q279" t="str">
        <f t="shared" si="5"/>
        <v>134</v>
      </c>
    </row>
    <row r="280" spans="1:17">
      <c r="A280">
        <v>4077</v>
      </c>
      <c r="B280">
        <v>299.88198899999998</v>
      </c>
      <c r="C280" s="3">
        <v>1</v>
      </c>
      <c r="F280">
        <v>428.40301499999998</v>
      </c>
      <c r="G280" s="2">
        <v>3</v>
      </c>
      <c r="H280">
        <v>363.34899899999999</v>
      </c>
      <c r="I280" s="4">
        <v>4</v>
      </c>
      <c r="P280">
        <v>3</v>
      </c>
      <c r="Q280" t="str">
        <f t="shared" si="5"/>
        <v>134</v>
      </c>
    </row>
    <row r="281" spans="1:17">
      <c r="A281">
        <v>4078</v>
      </c>
      <c r="B281">
        <v>299.88198899999998</v>
      </c>
      <c r="C281" s="3">
        <v>1</v>
      </c>
      <c r="F281">
        <v>428.40301499999998</v>
      </c>
      <c r="G281" s="2">
        <v>3</v>
      </c>
      <c r="H281">
        <v>363.34899899999999</v>
      </c>
      <c r="I281" s="4">
        <v>4</v>
      </c>
      <c r="P281">
        <v>3</v>
      </c>
      <c r="Q281" t="str">
        <f t="shared" si="5"/>
        <v>134</v>
      </c>
    </row>
    <row r="282" spans="1:17">
      <c r="A282">
        <v>4079</v>
      </c>
      <c r="B282">
        <v>299.88198899999998</v>
      </c>
      <c r="C282" s="3">
        <v>1</v>
      </c>
      <c r="H282">
        <v>363.34899899999999</v>
      </c>
      <c r="I282" s="4">
        <v>4</v>
      </c>
      <c r="P282">
        <v>2</v>
      </c>
      <c r="Q282" t="str">
        <f t="shared" si="5"/>
        <v>14</v>
      </c>
    </row>
    <row r="283" spans="1:17">
      <c r="A283">
        <v>4080</v>
      </c>
      <c r="B283">
        <v>299.88198899999998</v>
      </c>
      <c r="C283" s="3">
        <v>1</v>
      </c>
      <c r="D283">
        <v>230.59700000000001</v>
      </c>
      <c r="E283" s="1">
        <v>2</v>
      </c>
      <c r="H283">
        <v>363.34899899999999</v>
      </c>
      <c r="I283" s="4">
        <v>4</v>
      </c>
      <c r="P283">
        <v>3</v>
      </c>
      <c r="Q283" t="str">
        <f t="shared" si="5"/>
        <v>124</v>
      </c>
    </row>
    <row r="284" spans="1:17">
      <c r="A284">
        <v>4081</v>
      </c>
      <c r="B284">
        <v>299.88198899999998</v>
      </c>
      <c r="C284" s="3">
        <v>1</v>
      </c>
      <c r="D284">
        <v>230.59700000000001</v>
      </c>
      <c r="E284" s="1">
        <v>2</v>
      </c>
      <c r="H284">
        <v>363.34899899999999</v>
      </c>
      <c r="I284" s="4">
        <v>4</v>
      </c>
      <c r="P284">
        <v>3</v>
      </c>
      <c r="Q284" t="str">
        <f t="shared" si="5"/>
        <v>124</v>
      </c>
    </row>
    <row r="285" spans="1:17">
      <c r="A285">
        <v>4082</v>
      </c>
      <c r="B285">
        <v>299.88198899999998</v>
      </c>
      <c r="C285" s="3">
        <v>1</v>
      </c>
      <c r="D285">
        <v>230.59700000000001</v>
      </c>
      <c r="E285" s="1">
        <v>2</v>
      </c>
      <c r="H285">
        <v>363.34899899999999</v>
      </c>
      <c r="I285" s="4">
        <v>4</v>
      </c>
      <c r="P285">
        <v>3</v>
      </c>
      <c r="Q285" t="str">
        <f t="shared" si="5"/>
        <v>124</v>
      </c>
    </row>
    <row r="286" spans="1:17">
      <c r="A286">
        <v>4083</v>
      </c>
      <c r="B286">
        <v>299.88198899999998</v>
      </c>
      <c r="C286" s="3">
        <v>1</v>
      </c>
      <c r="D286">
        <v>230.59700000000001</v>
      </c>
      <c r="E286" s="1">
        <v>2</v>
      </c>
      <c r="H286">
        <v>363.34899899999999</v>
      </c>
      <c r="I286" s="4">
        <v>4</v>
      </c>
      <c r="P286">
        <v>3</v>
      </c>
      <c r="Q286" t="str">
        <f t="shared" si="5"/>
        <v>124</v>
      </c>
    </row>
    <row r="287" spans="1:17">
      <c r="A287">
        <v>4084</v>
      </c>
      <c r="B287">
        <v>299.88198899999998</v>
      </c>
      <c r="C287" s="3">
        <v>1</v>
      </c>
      <c r="D287">
        <v>230.59700000000001</v>
      </c>
      <c r="E287" s="1">
        <v>2</v>
      </c>
      <c r="H287">
        <v>363.34899899999999</v>
      </c>
      <c r="I287" s="4">
        <v>4</v>
      </c>
      <c r="P287">
        <v>3</v>
      </c>
      <c r="Q287" t="str">
        <f t="shared" si="5"/>
        <v>124</v>
      </c>
    </row>
    <row r="288" spans="1:17">
      <c r="A288">
        <v>4085</v>
      </c>
      <c r="D288">
        <v>230.59700000000001</v>
      </c>
      <c r="E288" s="1">
        <v>2</v>
      </c>
      <c r="F288">
        <v>304.641998</v>
      </c>
      <c r="G288" s="2">
        <v>3</v>
      </c>
      <c r="H288">
        <v>363.34899899999999</v>
      </c>
      <c r="I288" s="4">
        <v>4</v>
      </c>
      <c r="P288">
        <v>3</v>
      </c>
      <c r="Q288" t="str">
        <f t="shared" si="5"/>
        <v>234</v>
      </c>
    </row>
    <row r="289" spans="1:17">
      <c r="A289">
        <v>4086</v>
      </c>
      <c r="D289">
        <v>230.59700000000001</v>
      </c>
      <c r="E289" s="1">
        <v>2</v>
      </c>
      <c r="F289">
        <v>304.641998</v>
      </c>
      <c r="G289" s="2">
        <v>3</v>
      </c>
      <c r="H289">
        <v>363.34899899999999</v>
      </c>
      <c r="I289" s="4">
        <v>4</v>
      </c>
      <c r="P289">
        <v>3</v>
      </c>
      <c r="Q289" t="str">
        <f t="shared" si="5"/>
        <v>234</v>
      </c>
    </row>
    <row r="290" spans="1:17">
      <c r="A290">
        <v>4087</v>
      </c>
      <c r="D290">
        <v>230.59700000000001</v>
      </c>
      <c r="E290" s="1">
        <v>2</v>
      </c>
      <c r="F290">
        <v>304.641998</v>
      </c>
      <c r="G290" s="2">
        <v>3</v>
      </c>
      <c r="H290">
        <v>363.34899899999999</v>
      </c>
      <c r="I290" s="4">
        <v>4</v>
      </c>
      <c r="P290">
        <v>3</v>
      </c>
      <c r="Q290" t="str">
        <f t="shared" si="5"/>
        <v>234</v>
      </c>
    </row>
    <row r="291" spans="1:17">
      <c r="A291">
        <v>4088</v>
      </c>
      <c r="D291">
        <v>230.59700000000001</v>
      </c>
      <c r="E291" s="1">
        <v>2</v>
      </c>
      <c r="F291">
        <v>304.641998</v>
      </c>
      <c r="G291" s="2">
        <v>3</v>
      </c>
      <c r="H291">
        <v>363.34899899999999</v>
      </c>
      <c r="I291" s="4">
        <v>4</v>
      </c>
      <c r="P291">
        <v>3</v>
      </c>
      <c r="Q291" t="str">
        <f t="shared" si="5"/>
        <v>234</v>
      </c>
    </row>
    <row r="292" spans="1:17">
      <c r="A292">
        <v>4089</v>
      </c>
      <c r="D292">
        <v>230.59700000000001</v>
      </c>
      <c r="E292" s="1">
        <v>2</v>
      </c>
      <c r="F292">
        <v>304.641998</v>
      </c>
      <c r="G292" s="2">
        <v>3</v>
      </c>
      <c r="P292">
        <v>2</v>
      </c>
      <c r="Q292" t="str">
        <f t="shared" si="5"/>
        <v>23</v>
      </c>
    </row>
    <row r="293" spans="1:17">
      <c r="A293">
        <v>4090</v>
      </c>
      <c r="D293">
        <v>230.59700000000001</v>
      </c>
      <c r="E293" s="1">
        <v>2</v>
      </c>
      <c r="F293">
        <v>304.641998</v>
      </c>
      <c r="G293" s="2">
        <v>3</v>
      </c>
      <c r="P293">
        <v>2</v>
      </c>
      <c r="Q293" t="str">
        <f t="shared" si="5"/>
        <v>23</v>
      </c>
    </row>
    <row r="294" spans="1:17">
      <c r="A294">
        <v>4091</v>
      </c>
      <c r="D294">
        <v>230.59700000000001</v>
      </c>
      <c r="E294" s="1">
        <v>2</v>
      </c>
      <c r="F294">
        <v>304.641998</v>
      </c>
      <c r="G294" s="2">
        <v>3</v>
      </c>
      <c r="P294">
        <v>2</v>
      </c>
      <c r="Q294" t="str">
        <f t="shared" si="5"/>
        <v>23</v>
      </c>
    </row>
    <row r="295" spans="1:17">
      <c r="A295">
        <v>4092</v>
      </c>
      <c r="D295">
        <v>230.59700000000001</v>
      </c>
      <c r="E295" s="1">
        <v>2</v>
      </c>
      <c r="F295">
        <v>304.641998</v>
      </c>
      <c r="G295" s="2">
        <v>3</v>
      </c>
      <c r="P295">
        <v>2</v>
      </c>
      <c r="Q295" t="str">
        <f t="shared" si="5"/>
        <v>23</v>
      </c>
    </row>
    <row r="296" spans="1:17">
      <c r="A296">
        <v>4093</v>
      </c>
      <c r="B296">
        <v>168.18800400000001</v>
      </c>
      <c r="C296" s="3">
        <v>1</v>
      </c>
      <c r="D296">
        <v>230.59700000000001</v>
      </c>
      <c r="E296" s="1">
        <v>2</v>
      </c>
      <c r="F296">
        <v>304.641998</v>
      </c>
      <c r="G296" s="2">
        <v>3</v>
      </c>
      <c r="P296">
        <v>3</v>
      </c>
      <c r="Q296" t="str">
        <f t="shared" si="5"/>
        <v>123</v>
      </c>
    </row>
    <row r="297" spans="1:17">
      <c r="A297">
        <v>4094</v>
      </c>
      <c r="B297">
        <v>168.18800400000001</v>
      </c>
      <c r="C297" s="3">
        <v>1</v>
      </c>
      <c r="D297">
        <v>230.59700000000001</v>
      </c>
      <c r="E297" s="1">
        <v>2</v>
      </c>
      <c r="F297">
        <v>304.641998</v>
      </c>
      <c r="G297" s="2">
        <v>3</v>
      </c>
      <c r="P297">
        <v>3</v>
      </c>
      <c r="Q297" t="str">
        <f t="shared" si="5"/>
        <v>123</v>
      </c>
    </row>
    <row r="298" spans="1:17">
      <c r="A298">
        <v>4095</v>
      </c>
      <c r="B298">
        <v>168.18800400000001</v>
      </c>
      <c r="C298" s="3">
        <v>1</v>
      </c>
      <c r="D298">
        <v>230.59700000000001</v>
      </c>
      <c r="E298" s="1">
        <v>2</v>
      </c>
      <c r="F298">
        <v>304.641998</v>
      </c>
      <c r="G298" s="2">
        <v>3</v>
      </c>
      <c r="P298">
        <v>3</v>
      </c>
      <c r="Q298" t="str">
        <f t="shared" si="5"/>
        <v>123</v>
      </c>
    </row>
    <row r="299" spans="1:17">
      <c r="A299">
        <v>4096</v>
      </c>
      <c r="B299">
        <v>168.18800400000001</v>
      </c>
      <c r="C299" s="3">
        <v>1</v>
      </c>
      <c r="F299">
        <v>304.641998</v>
      </c>
      <c r="G299" s="2">
        <v>3</v>
      </c>
      <c r="H299">
        <v>230.067993</v>
      </c>
      <c r="I299" s="4">
        <v>4</v>
      </c>
      <c r="P299">
        <v>3</v>
      </c>
      <c r="Q299" t="str">
        <f t="shared" si="5"/>
        <v>134</v>
      </c>
    </row>
    <row r="300" spans="1:17">
      <c r="A300">
        <v>4097</v>
      </c>
      <c r="B300">
        <v>168.18800400000001</v>
      </c>
      <c r="C300" s="3">
        <v>1</v>
      </c>
      <c r="F300">
        <v>304.641998</v>
      </c>
      <c r="G300" s="2">
        <v>3</v>
      </c>
      <c r="H300">
        <v>230.067993</v>
      </c>
      <c r="I300" s="4">
        <v>4</v>
      </c>
      <c r="P300">
        <v>3</v>
      </c>
      <c r="Q300" t="str">
        <f t="shared" si="5"/>
        <v>134</v>
      </c>
    </row>
    <row r="301" spans="1:17">
      <c r="A301">
        <v>4098</v>
      </c>
      <c r="B301">
        <v>168.18800400000001</v>
      </c>
      <c r="C301" s="3">
        <v>1</v>
      </c>
      <c r="F301">
        <v>304.641998</v>
      </c>
      <c r="G301" s="2">
        <v>3</v>
      </c>
      <c r="H301">
        <v>230.067993</v>
      </c>
      <c r="I301" s="4">
        <v>4</v>
      </c>
      <c r="P301">
        <v>3</v>
      </c>
      <c r="Q301" t="str">
        <f t="shared" si="5"/>
        <v>134</v>
      </c>
    </row>
    <row r="302" spans="1:17">
      <c r="A302">
        <v>4099</v>
      </c>
      <c r="B302">
        <v>168.18800400000001</v>
      </c>
      <c r="C302" s="3">
        <v>1</v>
      </c>
      <c r="F302">
        <v>304.641998</v>
      </c>
      <c r="G302" s="2">
        <v>3</v>
      </c>
      <c r="H302">
        <v>230.067993</v>
      </c>
      <c r="I302" s="4">
        <v>4</v>
      </c>
      <c r="P302">
        <v>3</v>
      </c>
      <c r="Q302" t="str">
        <f t="shared" si="5"/>
        <v>134</v>
      </c>
    </row>
    <row r="303" spans="1:17">
      <c r="A303">
        <v>4100</v>
      </c>
      <c r="B303">
        <v>168.18800400000001</v>
      </c>
      <c r="C303" s="3">
        <v>1</v>
      </c>
      <c r="H303">
        <v>230.067993</v>
      </c>
      <c r="I303" s="4">
        <v>4</v>
      </c>
      <c r="P303">
        <v>2</v>
      </c>
      <c r="Q303" t="str">
        <f t="shared" si="5"/>
        <v>14</v>
      </c>
    </row>
    <row r="304" spans="1:17">
      <c r="A304">
        <v>4101</v>
      </c>
      <c r="B304">
        <v>168.18800400000001</v>
      </c>
      <c r="C304" s="3">
        <v>1</v>
      </c>
      <c r="H304">
        <v>230.067993</v>
      </c>
      <c r="I304" s="4">
        <v>4</v>
      </c>
      <c r="P304">
        <v>2</v>
      </c>
      <c r="Q304" t="str">
        <f t="shared" si="5"/>
        <v>14</v>
      </c>
    </row>
    <row r="305" spans="1:17">
      <c r="A305">
        <v>4102</v>
      </c>
      <c r="B305">
        <v>168.18800400000001</v>
      </c>
      <c r="C305" s="3">
        <v>1</v>
      </c>
      <c r="H305">
        <v>230.067993</v>
      </c>
      <c r="I305" s="4">
        <v>4</v>
      </c>
      <c r="P305">
        <v>2</v>
      </c>
      <c r="Q305" t="str">
        <f t="shared" si="5"/>
        <v>14</v>
      </c>
    </row>
    <row r="306" spans="1:17">
      <c r="A306">
        <v>4103</v>
      </c>
      <c r="B306">
        <v>168.18800400000001</v>
      </c>
      <c r="C306" s="3">
        <v>1</v>
      </c>
      <c r="H306">
        <v>230.067993</v>
      </c>
      <c r="I306" s="4">
        <v>4</v>
      </c>
      <c r="P306">
        <v>2</v>
      </c>
      <c r="Q306" t="str">
        <f t="shared" si="5"/>
        <v>14</v>
      </c>
    </row>
    <row r="307" spans="1:17">
      <c r="A307">
        <v>4104</v>
      </c>
      <c r="B307">
        <v>168.18800400000001</v>
      </c>
      <c r="C307" s="3">
        <v>1</v>
      </c>
      <c r="D307">
        <v>84.623001000000002</v>
      </c>
      <c r="E307" s="1">
        <v>2</v>
      </c>
      <c r="H307">
        <v>230.067993</v>
      </c>
      <c r="I307" s="4">
        <v>4</v>
      </c>
      <c r="P307">
        <v>3</v>
      </c>
      <c r="Q307" t="str">
        <f t="shared" si="5"/>
        <v>124</v>
      </c>
    </row>
    <row r="308" spans="1:17">
      <c r="A308">
        <v>4105</v>
      </c>
      <c r="B308">
        <v>168.18800400000001</v>
      </c>
      <c r="C308" s="3">
        <v>1</v>
      </c>
      <c r="D308">
        <v>84.623001000000002</v>
      </c>
      <c r="E308" s="1">
        <v>2</v>
      </c>
      <c r="H308">
        <v>230.067993</v>
      </c>
      <c r="I308" s="4">
        <v>4</v>
      </c>
      <c r="P308">
        <v>3</v>
      </c>
      <c r="Q308" t="str">
        <f t="shared" si="5"/>
        <v>124</v>
      </c>
    </row>
    <row r="309" spans="1:17">
      <c r="A309">
        <v>4106</v>
      </c>
      <c r="D309">
        <v>84.623001000000002</v>
      </c>
      <c r="E309" s="1">
        <v>2</v>
      </c>
      <c r="H309">
        <v>230.067993</v>
      </c>
      <c r="I309" s="4">
        <v>4</v>
      </c>
      <c r="P309">
        <v>2</v>
      </c>
      <c r="Q309" t="str">
        <f t="shared" si="5"/>
        <v>24</v>
      </c>
    </row>
    <row r="310" spans="1:17">
      <c r="A310">
        <v>4107</v>
      </c>
      <c r="D310">
        <v>84.623001000000002</v>
      </c>
      <c r="E310" s="1">
        <v>2</v>
      </c>
      <c r="H310">
        <v>230.067993</v>
      </c>
      <c r="I310" s="4">
        <v>4</v>
      </c>
      <c r="P310">
        <v>2</v>
      </c>
      <c r="Q310" t="str">
        <f t="shared" si="5"/>
        <v>24</v>
      </c>
    </row>
    <row r="311" spans="1:17">
      <c r="A311">
        <v>4108</v>
      </c>
      <c r="D311">
        <v>84.623001000000002</v>
      </c>
      <c r="E311" s="1">
        <v>2</v>
      </c>
      <c r="F311">
        <v>172.419006</v>
      </c>
      <c r="G311" s="2">
        <v>3</v>
      </c>
      <c r="H311">
        <v>230.067993</v>
      </c>
      <c r="I311" s="4">
        <v>4</v>
      </c>
      <c r="P311">
        <v>3</v>
      </c>
      <c r="Q311" t="str">
        <f t="shared" si="5"/>
        <v>234</v>
      </c>
    </row>
    <row r="312" spans="1:17">
      <c r="A312">
        <v>4109</v>
      </c>
      <c r="D312">
        <v>84.623001000000002</v>
      </c>
      <c r="E312" s="1">
        <v>2</v>
      </c>
      <c r="F312">
        <v>172.419006</v>
      </c>
      <c r="G312" s="2">
        <v>3</v>
      </c>
      <c r="H312">
        <v>230.067993</v>
      </c>
      <c r="I312" s="4">
        <v>4</v>
      </c>
      <c r="P312">
        <v>3</v>
      </c>
      <c r="Q312" t="str">
        <f t="shared" si="5"/>
        <v>234</v>
      </c>
    </row>
    <row r="313" spans="1:17">
      <c r="A313">
        <v>4110</v>
      </c>
      <c r="D313">
        <v>84.623001000000002</v>
      </c>
      <c r="E313" s="1">
        <v>2</v>
      </c>
      <c r="F313">
        <v>172.419006</v>
      </c>
      <c r="G313" s="2">
        <v>3</v>
      </c>
      <c r="H313">
        <v>230.067993</v>
      </c>
      <c r="I313" s="4">
        <v>4</v>
      </c>
      <c r="P313">
        <v>3</v>
      </c>
      <c r="Q313" t="str">
        <f t="shared" si="5"/>
        <v>234</v>
      </c>
    </row>
    <row r="314" spans="1:17">
      <c r="A314">
        <v>4111</v>
      </c>
      <c r="D314">
        <v>84.623001000000002</v>
      </c>
      <c r="E314" s="1">
        <v>2</v>
      </c>
      <c r="F314">
        <v>172.419006</v>
      </c>
      <c r="G314" s="2">
        <v>3</v>
      </c>
      <c r="H314">
        <v>230.067993</v>
      </c>
      <c r="I314" s="4">
        <v>4</v>
      </c>
      <c r="P314">
        <v>3</v>
      </c>
      <c r="Q314" t="str">
        <f t="shared" si="5"/>
        <v>234</v>
      </c>
    </row>
    <row r="315" spans="1:17">
      <c r="A315">
        <v>4112</v>
      </c>
      <c r="D315">
        <v>84.623001000000002</v>
      </c>
      <c r="E315" s="1">
        <v>2</v>
      </c>
      <c r="F315">
        <v>172.419006</v>
      </c>
      <c r="G315" s="2">
        <v>3</v>
      </c>
      <c r="P315">
        <v>2</v>
      </c>
      <c r="Q315" t="str">
        <f t="shared" si="5"/>
        <v>23</v>
      </c>
    </row>
    <row r="316" spans="1:17">
      <c r="A316">
        <v>4113</v>
      </c>
      <c r="D316">
        <v>84.623001000000002</v>
      </c>
      <c r="E316" s="1">
        <v>2</v>
      </c>
      <c r="F316">
        <v>172.419006</v>
      </c>
      <c r="G316" s="2">
        <v>3</v>
      </c>
      <c r="P316">
        <v>2</v>
      </c>
      <c r="Q316" t="str">
        <f t="shared" si="5"/>
        <v>23</v>
      </c>
    </row>
    <row r="317" spans="1:17">
      <c r="A317">
        <v>4114</v>
      </c>
      <c r="D317">
        <v>84.623001000000002</v>
      </c>
      <c r="E317" s="1">
        <v>2</v>
      </c>
      <c r="F317">
        <v>172.419006</v>
      </c>
      <c r="G317" s="2">
        <v>3</v>
      </c>
      <c r="P317">
        <v>2</v>
      </c>
      <c r="Q317" t="str">
        <f t="shared" si="5"/>
        <v>23</v>
      </c>
    </row>
    <row r="318" spans="1:17">
      <c r="A318">
        <v>4115</v>
      </c>
      <c r="D318">
        <v>84.623001000000002</v>
      </c>
      <c r="E318" s="1">
        <v>2</v>
      </c>
      <c r="F318">
        <v>172.419006</v>
      </c>
      <c r="G318" s="2">
        <v>3</v>
      </c>
      <c r="P318">
        <v>2</v>
      </c>
      <c r="Q318" t="str">
        <f t="shared" si="5"/>
        <v>23</v>
      </c>
    </row>
    <row r="319" spans="1:17">
      <c r="A319">
        <v>4116</v>
      </c>
      <c r="D319">
        <v>84.623001000000002</v>
      </c>
      <c r="E319" s="1">
        <v>2</v>
      </c>
      <c r="F319">
        <v>172.419006</v>
      </c>
      <c r="G319" s="2">
        <v>3</v>
      </c>
      <c r="P319">
        <v>2</v>
      </c>
      <c r="Q319" t="str">
        <f t="shared" si="5"/>
        <v>23</v>
      </c>
    </row>
    <row r="320" spans="1:17">
      <c r="A320">
        <v>4117</v>
      </c>
      <c r="F320">
        <v>172.419006</v>
      </c>
      <c r="G320" s="2">
        <v>3</v>
      </c>
      <c r="P320">
        <v>1</v>
      </c>
      <c r="Q320" t="str">
        <f t="shared" si="5"/>
        <v>3</v>
      </c>
    </row>
    <row r="321" spans="1:17">
      <c r="A321">
        <v>4118</v>
      </c>
      <c r="F321">
        <v>172.419006</v>
      </c>
      <c r="G321" s="2">
        <v>3</v>
      </c>
      <c r="P321">
        <v>1</v>
      </c>
      <c r="Q321" t="str">
        <f t="shared" si="5"/>
        <v>3</v>
      </c>
    </row>
    <row r="322" spans="1:17">
      <c r="A322">
        <v>4119</v>
      </c>
      <c r="F322">
        <v>172.419006</v>
      </c>
      <c r="G322" s="2">
        <v>3</v>
      </c>
      <c r="P322">
        <v>1</v>
      </c>
      <c r="Q322" t="str">
        <f t="shared" si="5"/>
        <v>3</v>
      </c>
    </row>
    <row r="323" spans="1:17">
      <c r="A323">
        <v>4120</v>
      </c>
      <c r="F323">
        <v>172.419006</v>
      </c>
      <c r="G323" s="2">
        <v>3</v>
      </c>
      <c r="P323">
        <v>1</v>
      </c>
      <c r="Q323" t="str">
        <f t="shared" ref="Q323:Q386" si="6">CONCATENATE(C323,E323,G323,I323)</f>
        <v>3</v>
      </c>
    </row>
    <row r="324" spans="1:17">
      <c r="A324">
        <v>4121</v>
      </c>
      <c r="J324">
        <v>524.13201900000001</v>
      </c>
      <c r="K324" t="s">
        <v>19</v>
      </c>
      <c r="Q324" t="str">
        <f t="shared" si="6"/>
        <v/>
      </c>
    </row>
    <row r="325" spans="1:17">
      <c r="A325">
        <v>4683</v>
      </c>
      <c r="Q325" t="str">
        <f t="shared" si="6"/>
        <v/>
      </c>
    </row>
    <row r="326" spans="1:17">
      <c r="A326">
        <v>4684</v>
      </c>
      <c r="Q326" t="str">
        <f t="shared" si="6"/>
        <v/>
      </c>
    </row>
    <row r="327" spans="1:17">
      <c r="A327">
        <v>4685</v>
      </c>
      <c r="J327">
        <v>539.46997099999999</v>
      </c>
      <c r="K327" t="s">
        <v>19</v>
      </c>
      <c r="Q327" t="str">
        <f t="shared" si="6"/>
        <v/>
      </c>
    </row>
    <row r="328" spans="1:17">
      <c r="A328">
        <v>4686</v>
      </c>
      <c r="B328">
        <v>162.899002</v>
      </c>
      <c r="C328" s="3">
        <v>1</v>
      </c>
      <c r="P328">
        <v>1</v>
      </c>
      <c r="Q328" t="str">
        <f t="shared" si="6"/>
        <v>1</v>
      </c>
    </row>
    <row r="329" spans="1:17">
      <c r="A329">
        <v>4687</v>
      </c>
      <c r="B329">
        <v>162.899002</v>
      </c>
      <c r="C329" s="3">
        <v>1</v>
      </c>
      <c r="P329">
        <v>1</v>
      </c>
      <c r="Q329" t="str">
        <f t="shared" si="6"/>
        <v>1</v>
      </c>
    </row>
    <row r="330" spans="1:17">
      <c r="A330">
        <v>4688</v>
      </c>
      <c r="B330">
        <v>162.899002</v>
      </c>
      <c r="C330" s="3">
        <v>1</v>
      </c>
      <c r="P330">
        <v>1</v>
      </c>
      <c r="Q330" t="str">
        <f t="shared" si="6"/>
        <v>1</v>
      </c>
    </row>
    <row r="331" spans="1:17">
      <c r="A331">
        <v>4689</v>
      </c>
      <c r="B331">
        <v>162.899002</v>
      </c>
      <c r="C331" s="3">
        <v>1</v>
      </c>
      <c r="H331">
        <v>74.573997000000006</v>
      </c>
      <c r="I331" s="4">
        <v>4</v>
      </c>
      <c r="P331">
        <v>2</v>
      </c>
      <c r="Q331" t="str">
        <f t="shared" si="6"/>
        <v>14</v>
      </c>
    </row>
    <row r="332" spans="1:17">
      <c r="A332">
        <v>4690</v>
      </c>
      <c r="B332">
        <v>162.899002</v>
      </c>
      <c r="C332" s="3">
        <v>1</v>
      </c>
      <c r="H332">
        <v>74.573997000000006</v>
      </c>
      <c r="I332" s="4">
        <v>4</v>
      </c>
      <c r="P332">
        <v>2</v>
      </c>
      <c r="Q332" t="str">
        <f t="shared" si="6"/>
        <v>14</v>
      </c>
    </row>
    <row r="333" spans="1:17">
      <c r="A333">
        <v>4691</v>
      </c>
      <c r="B333">
        <v>162.899002</v>
      </c>
      <c r="C333" s="3">
        <v>1</v>
      </c>
      <c r="H333">
        <v>74.573997000000006</v>
      </c>
      <c r="I333" s="4">
        <v>4</v>
      </c>
      <c r="P333">
        <v>2</v>
      </c>
      <c r="Q333" t="str">
        <f t="shared" si="6"/>
        <v>14</v>
      </c>
    </row>
    <row r="334" spans="1:17">
      <c r="A334">
        <v>4692</v>
      </c>
      <c r="B334">
        <v>162.899002</v>
      </c>
      <c r="C334" s="3">
        <v>1</v>
      </c>
      <c r="H334">
        <v>74.573997000000006</v>
      </c>
      <c r="I334" s="4">
        <v>4</v>
      </c>
      <c r="P334">
        <v>2</v>
      </c>
      <c r="Q334" t="str">
        <f t="shared" si="6"/>
        <v>14</v>
      </c>
    </row>
    <row r="335" spans="1:17">
      <c r="A335">
        <v>4693</v>
      </c>
      <c r="B335">
        <v>162.899002</v>
      </c>
      <c r="C335" s="3">
        <v>1</v>
      </c>
      <c r="H335">
        <v>74.573997000000006</v>
      </c>
      <c r="I335" s="4">
        <v>4</v>
      </c>
      <c r="P335">
        <v>2</v>
      </c>
      <c r="Q335" t="str">
        <f t="shared" si="6"/>
        <v>14</v>
      </c>
    </row>
    <row r="336" spans="1:17">
      <c r="A336">
        <v>4694</v>
      </c>
      <c r="B336">
        <v>162.899002</v>
      </c>
      <c r="C336" s="3">
        <v>1</v>
      </c>
      <c r="H336">
        <v>74.573997000000006</v>
      </c>
      <c r="I336" s="4">
        <v>4</v>
      </c>
      <c r="P336">
        <v>2</v>
      </c>
      <c r="Q336" t="str">
        <f t="shared" si="6"/>
        <v>14</v>
      </c>
    </row>
    <row r="337" spans="1:17">
      <c r="A337">
        <v>4695</v>
      </c>
      <c r="D337">
        <v>249.108002</v>
      </c>
      <c r="E337" s="1">
        <v>2</v>
      </c>
      <c r="H337">
        <v>74.573997000000006</v>
      </c>
      <c r="I337" s="4">
        <v>4</v>
      </c>
      <c r="P337">
        <v>2</v>
      </c>
      <c r="Q337" t="str">
        <f t="shared" si="6"/>
        <v>24</v>
      </c>
    </row>
    <row r="338" spans="1:17">
      <c r="A338">
        <v>4696</v>
      </c>
      <c r="D338">
        <v>249.108002</v>
      </c>
      <c r="E338" s="1">
        <v>2</v>
      </c>
      <c r="P338">
        <v>1</v>
      </c>
      <c r="Q338" t="str">
        <f t="shared" si="6"/>
        <v>2</v>
      </c>
    </row>
    <row r="339" spans="1:17">
      <c r="A339">
        <v>4697</v>
      </c>
      <c r="D339">
        <v>249.108002</v>
      </c>
      <c r="E339" s="1">
        <v>2</v>
      </c>
      <c r="F339">
        <v>185.641006</v>
      </c>
      <c r="G339" s="2">
        <v>3</v>
      </c>
      <c r="P339">
        <v>2</v>
      </c>
      <c r="Q339" t="str">
        <f t="shared" si="6"/>
        <v>23</v>
      </c>
    </row>
    <row r="340" spans="1:17">
      <c r="A340">
        <v>4698</v>
      </c>
      <c r="D340">
        <v>249.108002</v>
      </c>
      <c r="E340" s="1">
        <v>2</v>
      </c>
      <c r="F340">
        <v>185.641006</v>
      </c>
      <c r="G340" s="2">
        <v>3</v>
      </c>
      <c r="P340">
        <v>2</v>
      </c>
      <c r="Q340" t="str">
        <f t="shared" si="6"/>
        <v>23</v>
      </c>
    </row>
    <row r="341" spans="1:17">
      <c r="A341">
        <v>4699</v>
      </c>
      <c r="D341">
        <v>249.108002</v>
      </c>
      <c r="E341" s="1">
        <v>2</v>
      </c>
      <c r="F341">
        <v>185.641006</v>
      </c>
      <c r="G341" s="2">
        <v>3</v>
      </c>
      <c r="P341">
        <v>2</v>
      </c>
      <c r="Q341" t="str">
        <f t="shared" si="6"/>
        <v>23</v>
      </c>
    </row>
    <row r="342" spans="1:17">
      <c r="A342">
        <v>4700</v>
      </c>
      <c r="D342">
        <v>249.108002</v>
      </c>
      <c r="E342" s="1">
        <v>2</v>
      </c>
      <c r="F342">
        <v>185.641006</v>
      </c>
      <c r="G342" s="2">
        <v>3</v>
      </c>
      <c r="P342">
        <v>2</v>
      </c>
      <c r="Q342" t="str">
        <f t="shared" si="6"/>
        <v>23</v>
      </c>
    </row>
    <row r="343" spans="1:17">
      <c r="A343">
        <v>4701</v>
      </c>
      <c r="D343">
        <v>249.108002</v>
      </c>
      <c r="E343" s="1">
        <v>2</v>
      </c>
      <c r="F343">
        <v>185.641006</v>
      </c>
      <c r="G343" s="2">
        <v>3</v>
      </c>
      <c r="P343">
        <v>2</v>
      </c>
      <c r="Q343" t="str">
        <f t="shared" si="6"/>
        <v>23</v>
      </c>
    </row>
    <row r="344" spans="1:17">
      <c r="A344">
        <v>4702</v>
      </c>
      <c r="B344">
        <v>341.135986</v>
      </c>
      <c r="C344" s="3">
        <v>1</v>
      </c>
      <c r="D344">
        <v>249.108002</v>
      </c>
      <c r="E344" s="1">
        <v>2</v>
      </c>
      <c r="F344">
        <v>185.641006</v>
      </c>
      <c r="G344" s="2">
        <v>3</v>
      </c>
      <c r="P344">
        <v>3</v>
      </c>
      <c r="Q344" t="str">
        <f t="shared" si="6"/>
        <v>123</v>
      </c>
    </row>
    <row r="345" spans="1:17">
      <c r="A345">
        <v>4703</v>
      </c>
      <c r="B345">
        <v>341.135986</v>
      </c>
      <c r="C345" s="3">
        <v>1</v>
      </c>
      <c r="F345">
        <v>185.641006</v>
      </c>
      <c r="G345" s="2">
        <v>3</v>
      </c>
      <c r="P345">
        <v>2</v>
      </c>
      <c r="Q345" t="str">
        <f t="shared" si="6"/>
        <v>13</v>
      </c>
    </row>
    <row r="346" spans="1:17">
      <c r="A346">
        <v>4704</v>
      </c>
      <c r="B346">
        <v>341.135986</v>
      </c>
      <c r="C346" s="3">
        <v>1</v>
      </c>
      <c r="F346">
        <v>185.641006</v>
      </c>
      <c r="G346" s="2">
        <v>3</v>
      </c>
      <c r="P346">
        <v>2</v>
      </c>
      <c r="Q346" t="str">
        <f t="shared" si="6"/>
        <v>13</v>
      </c>
    </row>
    <row r="347" spans="1:17">
      <c r="A347">
        <v>4705</v>
      </c>
      <c r="B347">
        <v>341.135986</v>
      </c>
      <c r="C347" s="3">
        <v>1</v>
      </c>
      <c r="F347">
        <v>185.641006</v>
      </c>
      <c r="G347" s="2">
        <v>3</v>
      </c>
      <c r="P347">
        <v>2</v>
      </c>
      <c r="Q347" t="str">
        <f t="shared" si="6"/>
        <v>13</v>
      </c>
    </row>
    <row r="348" spans="1:17">
      <c r="A348">
        <v>4706</v>
      </c>
      <c r="B348">
        <v>341.135986</v>
      </c>
      <c r="C348" s="3">
        <v>1</v>
      </c>
      <c r="H348">
        <v>267.61999500000002</v>
      </c>
      <c r="I348" s="4">
        <v>4</v>
      </c>
      <c r="P348">
        <v>2</v>
      </c>
      <c r="Q348" t="str">
        <f t="shared" si="6"/>
        <v>14</v>
      </c>
    </row>
    <row r="349" spans="1:17">
      <c r="A349">
        <v>4707</v>
      </c>
      <c r="B349">
        <v>341.135986</v>
      </c>
      <c r="C349" s="3">
        <v>1</v>
      </c>
      <c r="H349">
        <v>267.61999500000002</v>
      </c>
      <c r="I349" s="4">
        <v>4</v>
      </c>
      <c r="P349">
        <v>2</v>
      </c>
      <c r="Q349" t="str">
        <f t="shared" si="6"/>
        <v>14</v>
      </c>
    </row>
    <row r="350" spans="1:17">
      <c r="A350">
        <v>4708</v>
      </c>
      <c r="B350">
        <v>341.135986</v>
      </c>
      <c r="C350" s="3">
        <v>1</v>
      </c>
      <c r="H350">
        <v>267.61999500000002</v>
      </c>
      <c r="I350" s="4">
        <v>4</v>
      </c>
      <c r="P350">
        <v>2</v>
      </c>
      <c r="Q350" t="str">
        <f t="shared" si="6"/>
        <v>14</v>
      </c>
    </row>
    <row r="351" spans="1:17">
      <c r="A351">
        <v>4709</v>
      </c>
      <c r="B351">
        <v>341.135986</v>
      </c>
      <c r="C351" s="3">
        <v>1</v>
      </c>
      <c r="H351">
        <v>267.61999500000002</v>
      </c>
      <c r="I351" s="4">
        <v>4</v>
      </c>
      <c r="P351">
        <v>2</v>
      </c>
      <c r="Q351" t="str">
        <f t="shared" si="6"/>
        <v>14</v>
      </c>
    </row>
    <row r="352" spans="1:17">
      <c r="A352">
        <v>4710</v>
      </c>
      <c r="B352">
        <v>341.135986</v>
      </c>
      <c r="C352" s="3">
        <v>1</v>
      </c>
      <c r="H352">
        <v>267.61999500000002</v>
      </c>
      <c r="I352" s="4">
        <v>4</v>
      </c>
      <c r="P352">
        <v>2</v>
      </c>
      <c r="Q352" t="str">
        <f t="shared" si="6"/>
        <v>14</v>
      </c>
    </row>
    <row r="353" spans="1:17">
      <c r="A353">
        <v>4711</v>
      </c>
      <c r="B353">
        <v>341.135986</v>
      </c>
      <c r="C353" s="3">
        <v>1</v>
      </c>
      <c r="D353">
        <v>391.908997</v>
      </c>
      <c r="E353" s="1">
        <v>2</v>
      </c>
      <c r="H353">
        <v>267.61999500000002</v>
      </c>
      <c r="I353" s="4">
        <v>4</v>
      </c>
      <c r="P353">
        <v>3</v>
      </c>
      <c r="Q353" t="str">
        <f t="shared" si="6"/>
        <v>124</v>
      </c>
    </row>
    <row r="354" spans="1:17">
      <c r="A354">
        <v>4712</v>
      </c>
      <c r="B354">
        <v>341.135986</v>
      </c>
      <c r="C354" s="3">
        <v>1</v>
      </c>
      <c r="D354">
        <v>391.908997</v>
      </c>
      <c r="E354" s="1">
        <v>2</v>
      </c>
      <c r="H354">
        <v>267.61999500000002</v>
      </c>
      <c r="I354" s="4">
        <v>4</v>
      </c>
      <c r="P354">
        <v>3</v>
      </c>
      <c r="Q354" t="str">
        <f t="shared" si="6"/>
        <v>124</v>
      </c>
    </row>
    <row r="355" spans="1:17">
      <c r="A355">
        <v>4713</v>
      </c>
      <c r="B355">
        <v>341.135986</v>
      </c>
      <c r="C355" s="3">
        <v>1</v>
      </c>
      <c r="D355">
        <v>391.908997</v>
      </c>
      <c r="E355" s="1">
        <v>2</v>
      </c>
      <c r="H355">
        <v>267.61999500000002</v>
      </c>
      <c r="I355" s="4">
        <v>4</v>
      </c>
      <c r="P355">
        <v>3</v>
      </c>
      <c r="Q355" t="str">
        <f t="shared" si="6"/>
        <v>124</v>
      </c>
    </row>
    <row r="356" spans="1:17">
      <c r="A356">
        <v>4714</v>
      </c>
      <c r="B356">
        <v>341.135986</v>
      </c>
      <c r="C356" s="3">
        <v>1</v>
      </c>
      <c r="D356">
        <v>391.908997</v>
      </c>
      <c r="E356" s="1">
        <v>2</v>
      </c>
      <c r="F356">
        <v>341.665009</v>
      </c>
      <c r="G356" s="2">
        <v>3</v>
      </c>
      <c r="H356">
        <v>267.61999500000002</v>
      </c>
      <c r="I356" s="4">
        <v>4</v>
      </c>
      <c r="P356">
        <v>4</v>
      </c>
      <c r="Q356" t="str">
        <f t="shared" si="6"/>
        <v>1234</v>
      </c>
    </row>
    <row r="357" spans="1:17">
      <c r="A357">
        <v>4715</v>
      </c>
      <c r="D357">
        <v>391.908997</v>
      </c>
      <c r="E357" s="1">
        <v>2</v>
      </c>
      <c r="F357">
        <v>341.665009</v>
      </c>
      <c r="G357" s="2">
        <v>3</v>
      </c>
      <c r="H357">
        <v>267.61999500000002</v>
      </c>
      <c r="I357" s="4">
        <v>4</v>
      </c>
      <c r="P357">
        <v>3</v>
      </c>
      <c r="Q357" t="str">
        <f t="shared" si="6"/>
        <v>234</v>
      </c>
    </row>
    <row r="358" spans="1:17">
      <c r="A358">
        <v>4716</v>
      </c>
      <c r="D358">
        <v>391.908997</v>
      </c>
      <c r="E358" s="1">
        <v>2</v>
      </c>
      <c r="F358">
        <v>341.665009</v>
      </c>
      <c r="G358" s="2">
        <v>3</v>
      </c>
      <c r="H358">
        <v>267.091003</v>
      </c>
      <c r="I358" s="4">
        <v>4</v>
      </c>
      <c r="P358">
        <v>3</v>
      </c>
      <c r="Q358" t="str">
        <f t="shared" si="6"/>
        <v>234</v>
      </c>
    </row>
    <row r="359" spans="1:17">
      <c r="A359">
        <v>4717</v>
      </c>
      <c r="D359">
        <v>391.908997</v>
      </c>
      <c r="E359" s="1">
        <v>2</v>
      </c>
      <c r="F359">
        <v>341.665009</v>
      </c>
      <c r="G359" s="2">
        <v>3</v>
      </c>
      <c r="H359">
        <v>267.091003</v>
      </c>
      <c r="I359" s="4">
        <v>4</v>
      </c>
      <c r="P359">
        <v>3</v>
      </c>
      <c r="Q359" t="str">
        <f t="shared" si="6"/>
        <v>234</v>
      </c>
    </row>
    <row r="360" spans="1:17">
      <c r="A360">
        <v>4718</v>
      </c>
      <c r="D360">
        <v>391.908997</v>
      </c>
      <c r="E360" s="1">
        <v>2</v>
      </c>
      <c r="F360">
        <v>341.665009</v>
      </c>
      <c r="G360" s="2">
        <v>3</v>
      </c>
      <c r="P360">
        <v>2</v>
      </c>
      <c r="Q360" t="str">
        <f t="shared" si="6"/>
        <v>23</v>
      </c>
    </row>
    <row r="361" spans="1:17">
      <c r="A361">
        <v>4719</v>
      </c>
      <c r="D361">
        <v>391.908997</v>
      </c>
      <c r="E361" s="1">
        <v>2</v>
      </c>
      <c r="F361">
        <v>341.665009</v>
      </c>
      <c r="G361" s="2">
        <v>3</v>
      </c>
      <c r="P361">
        <v>2</v>
      </c>
      <c r="Q361" t="str">
        <f t="shared" si="6"/>
        <v>23</v>
      </c>
    </row>
    <row r="362" spans="1:17">
      <c r="A362">
        <v>4720</v>
      </c>
      <c r="D362">
        <v>391.908997</v>
      </c>
      <c r="E362" s="1">
        <v>2</v>
      </c>
      <c r="F362">
        <v>341.665009</v>
      </c>
      <c r="G362" s="2">
        <v>3</v>
      </c>
      <c r="P362">
        <v>2</v>
      </c>
      <c r="Q362" t="str">
        <f t="shared" si="6"/>
        <v>23</v>
      </c>
    </row>
    <row r="363" spans="1:17">
      <c r="A363">
        <v>4721</v>
      </c>
      <c r="D363">
        <v>391.908997</v>
      </c>
      <c r="E363" s="1">
        <v>2</v>
      </c>
      <c r="F363">
        <v>341.665009</v>
      </c>
      <c r="G363" s="2">
        <v>3</v>
      </c>
      <c r="P363">
        <v>2</v>
      </c>
      <c r="Q363" t="str">
        <f t="shared" si="6"/>
        <v>23</v>
      </c>
    </row>
    <row r="364" spans="1:17">
      <c r="A364">
        <v>4722</v>
      </c>
      <c r="D364">
        <v>391.908997</v>
      </c>
      <c r="E364" s="1">
        <v>2</v>
      </c>
      <c r="F364">
        <v>341.665009</v>
      </c>
      <c r="G364" s="2">
        <v>3</v>
      </c>
      <c r="P364">
        <v>2</v>
      </c>
      <c r="Q364" t="str">
        <f t="shared" si="6"/>
        <v>23</v>
      </c>
    </row>
    <row r="365" spans="1:17">
      <c r="A365">
        <v>4723</v>
      </c>
      <c r="F365">
        <v>341.665009</v>
      </c>
      <c r="G365" s="2">
        <v>3</v>
      </c>
      <c r="P365">
        <v>1</v>
      </c>
      <c r="Q365" t="str">
        <f t="shared" si="6"/>
        <v>3</v>
      </c>
    </row>
    <row r="366" spans="1:17">
      <c r="A366">
        <v>4724</v>
      </c>
      <c r="F366">
        <v>341.665009</v>
      </c>
      <c r="G366" s="2">
        <v>3</v>
      </c>
      <c r="P366">
        <v>1</v>
      </c>
      <c r="Q366" t="str">
        <f t="shared" si="6"/>
        <v>3</v>
      </c>
    </row>
    <row r="367" spans="1:17">
      <c r="A367">
        <v>4725</v>
      </c>
      <c r="F367">
        <v>341.665009</v>
      </c>
      <c r="G367" s="2">
        <v>3</v>
      </c>
      <c r="P367">
        <v>1</v>
      </c>
      <c r="Q367" t="str">
        <f t="shared" si="6"/>
        <v>3</v>
      </c>
    </row>
    <row r="368" spans="1:17">
      <c r="A368">
        <v>4726</v>
      </c>
      <c r="J368">
        <v>533.12402299999997</v>
      </c>
      <c r="K368" t="s">
        <v>19</v>
      </c>
      <c r="Q368" t="str">
        <f t="shared" si="6"/>
        <v/>
      </c>
    </row>
    <row r="369" spans="1:17">
      <c r="A369">
        <v>5479</v>
      </c>
      <c r="Q369" t="str">
        <f t="shared" si="6"/>
        <v/>
      </c>
    </row>
    <row r="370" spans="1:17">
      <c r="A370">
        <v>5480</v>
      </c>
      <c r="Q370" t="str">
        <f t="shared" si="6"/>
        <v/>
      </c>
    </row>
    <row r="371" spans="1:17">
      <c r="A371">
        <v>5481</v>
      </c>
      <c r="J371">
        <v>572.79101600000001</v>
      </c>
      <c r="K371" t="s">
        <v>19</v>
      </c>
      <c r="Q371" t="str">
        <f t="shared" si="6"/>
        <v/>
      </c>
    </row>
    <row r="372" spans="1:17">
      <c r="A372">
        <v>5482</v>
      </c>
      <c r="B372">
        <v>580.72399900000005</v>
      </c>
      <c r="C372" s="3">
        <v>1</v>
      </c>
      <c r="P372">
        <v>1</v>
      </c>
      <c r="Q372" t="str">
        <f t="shared" si="6"/>
        <v>1</v>
      </c>
    </row>
    <row r="373" spans="1:17">
      <c r="A373">
        <v>5483</v>
      </c>
      <c r="B373">
        <v>580.72399900000005</v>
      </c>
      <c r="C373" s="3">
        <v>1</v>
      </c>
      <c r="P373">
        <v>1</v>
      </c>
      <c r="Q373" t="str">
        <f t="shared" si="6"/>
        <v>1</v>
      </c>
    </row>
    <row r="374" spans="1:17">
      <c r="A374">
        <v>5484</v>
      </c>
      <c r="B374">
        <v>580.72399900000005</v>
      </c>
      <c r="C374" s="3">
        <v>1</v>
      </c>
      <c r="P374">
        <v>1</v>
      </c>
      <c r="Q374" t="str">
        <f t="shared" si="6"/>
        <v>1</v>
      </c>
    </row>
    <row r="375" spans="1:17">
      <c r="A375">
        <v>5485</v>
      </c>
      <c r="B375">
        <v>580.72399900000005</v>
      </c>
      <c r="C375" s="3">
        <v>1</v>
      </c>
      <c r="H375">
        <v>655.82702600000005</v>
      </c>
      <c r="I375" s="4">
        <v>4</v>
      </c>
      <c r="P375">
        <v>2</v>
      </c>
      <c r="Q375" t="str">
        <f t="shared" si="6"/>
        <v>14</v>
      </c>
    </row>
    <row r="376" spans="1:17">
      <c r="A376">
        <v>5486</v>
      </c>
      <c r="B376">
        <v>580.72399900000005</v>
      </c>
      <c r="C376" s="3">
        <v>1</v>
      </c>
      <c r="H376">
        <v>655.82702600000005</v>
      </c>
      <c r="I376" s="4">
        <v>4</v>
      </c>
      <c r="P376">
        <v>2</v>
      </c>
      <c r="Q376" t="str">
        <f t="shared" si="6"/>
        <v>14</v>
      </c>
    </row>
    <row r="377" spans="1:17">
      <c r="A377">
        <v>5487</v>
      </c>
      <c r="B377">
        <v>580.72399900000005</v>
      </c>
      <c r="C377" s="3">
        <v>1</v>
      </c>
      <c r="H377">
        <v>655.82702600000005</v>
      </c>
      <c r="I377" s="4">
        <v>4</v>
      </c>
      <c r="P377">
        <v>2</v>
      </c>
      <c r="Q377" t="str">
        <f t="shared" si="6"/>
        <v>14</v>
      </c>
    </row>
    <row r="378" spans="1:17">
      <c r="A378">
        <v>5488</v>
      </c>
      <c r="B378">
        <v>580.72399900000005</v>
      </c>
      <c r="C378" s="3">
        <v>1</v>
      </c>
      <c r="H378">
        <v>655.82702600000005</v>
      </c>
      <c r="I378" s="4">
        <v>4</v>
      </c>
      <c r="P378">
        <v>2</v>
      </c>
      <c r="Q378" t="str">
        <f t="shared" si="6"/>
        <v>14</v>
      </c>
    </row>
    <row r="379" spans="1:17">
      <c r="A379">
        <v>5489</v>
      </c>
      <c r="B379">
        <v>580.72399900000005</v>
      </c>
      <c r="C379" s="3">
        <v>1</v>
      </c>
      <c r="H379">
        <v>655.82702600000005</v>
      </c>
      <c r="I379" s="4">
        <v>4</v>
      </c>
      <c r="P379">
        <v>2</v>
      </c>
      <c r="Q379" t="str">
        <f t="shared" si="6"/>
        <v>14</v>
      </c>
    </row>
    <row r="380" spans="1:17">
      <c r="A380">
        <v>5490</v>
      </c>
      <c r="B380">
        <v>580.72399900000005</v>
      </c>
      <c r="C380" s="3">
        <v>1</v>
      </c>
      <c r="H380">
        <v>655.82702600000005</v>
      </c>
      <c r="I380" s="4">
        <v>4</v>
      </c>
      <c r="P380">
        <v>2</v>
      </c>
      <c r="Q380" t="str">
        <f t="shared" si="6"/>
        <v>14</v>
      </c>
    </row>
    <row r="381" spans="1:17">
      <c r="A381">
        <v>5491</v>
      </c>
      <c r="B381">
        <v>580.72399900000005</v>
      </c>
      <c r="C381" s="3">
        <v>1</v>
      </c>
      <c r="H381">
        <v>655.82702600000005</v>
      </c>
      <c r="I381" s="4">
        <v>4</v>
      </c>
      <c r="P381">
        <v>2</v>
      </c>
      <c r="Q381" t="str">
        <f t="shared" si="6"/>
        <v>14</v>
      </c>
    </row>
    <row r="382" spans="1:17">
      <c r="A382">
        <v>5492</v>
      </c>
      <c r="B382">
        <v>580.72399900000005</v>
      </c>
      <c r="C382" s="3">
        <v>1</v>
      </c>
      <c r="H382">
        <v>655.82702600000005</v>
      </c>
      <c r="I382" s="4">
        <v>4</v>
      </c>
      <c r="P382">
        <v>2</v>
      </c>
      <c r="Q382" t="str">
        <f t="shared" si="6"/>
        <v>14</v>
      </c>
    </row>
    <row r="383" spans="1:17">
      <c r="A383">
        <v>5493</v>
      </c>
      <c r="B383">
        <v>580.72399900000005</v>
      </c>
      <c r="C383" s="3">
        <v>1</v>
      </c>
      <c r="H383">
        <v>655.82702600000005</v>
      </c>
      <c r="I383" s="4">
        <v>4</v>
      </c>
      <c r="P383">
        <v>2</v>
      </c>
      <c r="Q383" t="str">
        <f t="shared" si="6"/>
        <v>14</v>
      </c>
    </row>
    <row r="384" spans="1:17">
      <c r="A384">
        <v>5494</v>
      </c>
      <c r="B384">
        <v>580.72399900000005</v>
      </c>
      <c r="C384" s="3">
        <v>1</v>
      </c>
      <c r="D384">
        <v>493.98599200000001</v>
      </c>
      <c r="E384" s="1">
        <v>2</v>
      </c>
      <c r="H384">
        <v>655.82702600000005</v>
      </c>
      <c r="I384" s="4">
        <v>4</v>
      </c>
      <c r="P384">
        <v>3</v>
      </c>
      <c r="Q384" t="str">
        <f t="shared" si="6"/>
        <v>124</v>
      </c>
    </row>
    <row r="385" spans="1:17">
      <c r="A385">
        <v>5495</v>
      </c>
      <c r="D385">
        <v>493.98599200000001</v>
      </c>
      <c r="E385" s="1">
        <v>2</v>
      </c>
      <c r="F385">
        <v>576.49298099999999</v>
      </c>
      <c r="G385" s="2">
        <v>3</v>
      </c>
      <c r="H385">
        <v>655.82702600000005</v>
      </c>
      <c r="I385" s="4">
        <v>4</v>
      </c>
      <c r="P385">
        <v>3</v>
      </c>
      <c r="Q385" t="str">
        <f t="shared" si="6"/>
        <v>234</v>
      </c>
    </row>
    <row r="386" spans="1:17">
      <c r="A386">
        <v>5496</v>
      </c>
      <c r="D386">
        <v>493.98599200000001</v>
      </c>
      <c r="E386" s="1">
        <v>2</v>
      </c>
      <c r="F386">
        <v>576.49298099999999</v>
      </c>
      <c r="G386" s="2">
        <v>3</v>
      </c>
      <c r="H386">
        <v>655.82702600000005</v>
      </c>
      <c r="I386" s="4">
        <v>4</v>
      </c>
      <c r="P386">
        <v>3</v>
      </c>
      <c r="Q386" t="str">
        <f t="shared" si="6"/>
        <v>234</v>
      </c>
    </row>
    <row r="387" spans="1:17">
      <c r="A387">
        <v>5497</v>
      </c>
      <c r="D387">
        <v>493.98599200000001</v>
      </c>
      <c r="E387" s="1">
        <v>2</v>
      </c>
      <c r="F387">
        <v>576.49298099999999</v>
      </c>
      <c r="G387" s="2">
        <v>3</v>
      </c>
      <c r="P387">
        <v>2</v>
      </c>
      <c r="Q387" t="str">
        <f t="shared" ref="Q387:Q450" si="7">CONCATENATE(C387,E387,G387,I387)</f>
        <v>23</v>
      </c>
    </row>
    <row r="388" spans="1:17">
      <c r="A388">
        <v>5498</v>
      </c>
      <c r="D388">
        <v>493.98599200000001</v>
      </c>
      <c r="E388" s="1">
        <v>2</v>
      </c>
      <c r="F388">
        <v>576.49298099999999</v>
      </c>
      <c r="G388" s="2">
        <v>3</v>
      </c>
      <c r="P388">
        <v>2</v>
      </c>
      <c r="Q388" t="str">
        <f t="shared" si="7"/>
        <v>23</v>
      </c>
    </row>
    <row r="389" spans="1:17">
      <c r="A389">
        <v>5499</v>
      </c>
      <c r="D389">
        <v>493.98599200000001</v>
      </c>
      <c r="E389" s="1">
        <v>2</v>
      </c>
      <c r="F389">
        <v>576.49298099999999</v>
      </c>
      <c r="G389" s="2">
        <v>3</v>
      </c>
      <c r="P389">
        <v>2</v>
      </c>
      <c r="Q389" t="str">
        <f t="shared" si="7"/>
        <v>23</v>
      </c>
    </row>
    <row r="390" spans="1:17">
      <c r="A390">
        <v>5500</v>
      </c>
      <c r="D390">
        <v>493.98599200000001</v>
      </c>
      <c r="E390" s="1">
        <v>2</v>
      </c>
      <c r="F390">
        <v>576.49298099999999</v>
      </c>
      <c r="G390" s="2">
        <v>3</v>
      </c>
      <c r="P390">
        <v>2</v>
      </c>
      <c r="Q390" t="str">
        <f t="shared" si="7"/>
        <v>23</v>
      </c>
    </row>
    <row r="391" spans="1:17">
      <c r="A391">
        <v>5501</v>
      </c>
      <c r="D391">
        <v>494.51400799999999</v>
      </c>
      <c r="E391" s="1">
        <v>2</v>
      </c>
      <c r="F391">
        <v>576.49298099999999</v>
      </c>
      <c r="G391" s="2">
        <v>3</v>
      </c>
      <c r="P391">
        <v>2</v>
      </c>
      <c r="Q391" t="str">
        <f t="shared" si="7"/>
        <v>23</v>
      </c>
    </row>
    <row r="392" spans="1:17">
      <c r="A392">
        <v>5502</v>
      </c>
      <c r="D392">
        <v>494.51400799999999</v>
      </c>
      <c r="E392" s="1">
        <v>2</v>
      </c>
      <c r="F392">
        <v>576.49298099999999</v>
      </c>
      <c r="G392" s="2">
        <v>3</v>
      </c>
      <c r="P392">
        <v>2</v>
      </c>
      <c r="Q392" t="str">
        <f t="shared" si="7"/>
        <v>23</v>
      </c>
    </row>
    <row r="393" spans="1:17">
      <c r="A393">
        <v>5503</v>
      </c>
      <c r="B393">
        <v>414.12298600000003</v>
      </c>
      <c r="C393" s="3">
        <v>1</v>
      </c>
      <c r="D393">
        <v>494.51400799999999</v>
      </c>
      <c r="E393" s="1">
        <v>2</v>
      </c>
      <c r="F393">
        <v>576.49298099999999</v>
      </c>
      <c r="G393" s="2">
        <v>3</v>
      </c>
      <c r="P393">
        <v>3</v>
      </c>
      <c r="Q393" t="str">
        <f t="shared" si="7"/>
        <v>123</v>
      </c>
    </row>
    <row r="394" spans="1:17">
      <c r="A394">
        <v>5504</v>
      </c>
      <c r="B394">
        <v>414.12298600000003</v>
      </c>
      <c r="C394" s="3">
        <v>1</v>
      </c>
      <c r="D394">
        <v>494.51400799999999</v>
      </c>
      <c r="E394" s="1">
        <v>2</v>
      </c>
      <c r="F394">
        <v>576.49298099999999</v>
      </c>
      <c r="G394" s="2">
        <v>3</v>
      </c>
      <c r="P394">
        <v>3</v>
      </c>
      <c r="Q394" t="str">
        <f t="shared" si="7"/>
        <v>123</v>
      </c>
    </row>
    <row r="395" spans="1:17">
      <c r="A395">
        <v>5505</v>
      </c>
      <c r="B395">
        <v>414.12298600000003</v>
      </c>
      <c r="C395" s="3">
        <v>1</v>
      </c>
      <c r="D395">
        <v>494.51400799999999</v>
      </c>
      <c r="E395" s="1">
        <v>2</v>
      </c>
      <c r="F395">
        <v>576.49298099999999</v>
      </c>
      <c r="G395" s="2">
        <v>3</v>
      </c>
      <c r="P395">
        <v>3</v>
      </c>
      <c r="Q395" t="str">
        <f t="shared" si="7"/>
        <v>123</v>
      </c>
    </row>
    <row r="396" spans="1:17">
      <c r="A396">
        <v>5506</v>
      </c>
      <c r="B396">
        <v>414.12298600000003</v>
      </c>
      <c r="C396" s="3">
        <v>1</v>
      </c>
      <c r="F396">
        <v>576.49298099999999</v>
      </c>
      <c r="G396" s="2">
        <v>3</v>
      </c>
      <c r="H396">
        <v>497.68798800000002</v>
      </c>
      <c r="I396" s="4">
        <v>4</v>
      </c>
      <c r="P396">
        <v>3</v>
      </c>
      <c r="Q396" t="str">
        <f t="shared" si="7"/>
        <v>134</v>
      </c>
    </row>
    <row r="397" spans="1:17">
      <c r="A397">
        <v>5507</v>
      </c>
      <c r="B397">
        <v>414.12298600000003</v>
      </c>
      <c r="C397" s="3">
        <v>1</v>
      </c>
      <c r="F397">
        <v>576.49298099999999</v>
      </c>
      <c r="G397" s="2">
        <v>3</v>
      </c>
      <c r="H397">
        <v>497.68798800000002</v>
      </c>
      <c r="I397" s="4">
        <v>4</v>
      </c>
      <c r="P397">
        <v>3</v>
      </c>
      <c r="Q397" t="str">
        <f t="shared" si="7"/>
        <v>134</v>
      </c>
    </row>
    <row r="398" spans="1:17">
      <c r="A398">
        <v>5508</v>
      </c>
      <c r="B398">
        <v>414.12298600000003</v>
      </c>
      <c r="C398" s="3">
        <v>1</v>
      </c>
      <c r="H398">
        <v>497.68798800000002</v>
      </c>
      <c r="I398" s="4">
        <v>4</v>
      </c>
      <c r="P398">
        <v>2</v>
      </c>
      <c r="Q398" t="str">
        <f t="shared" si="7"/>
        <v>14</v>
      </c>
    </row>
    <row r="399" spans="1:17">
      <c r="A399">
        <v>5509</v>
      </c>
      <c r="B399">
        <v>414.12298600000003</v>
      </c>
      <c r="C399" s="3">
        <v>1</v>
      </c>
      <c r="H399">
        <v>497.68798800000002</v>
      </c>
      <c r="I399" s="4">
        <v>4</v>
      </c>
      <c r="P399">
        <v>2</v>
      </c>
      <c r="Q399" t="str">
        <f t="shared" si="7"/>
        <v>14</v>
      </c>
    </row>
    <row r="400" spans="1:17">
      <c r="A400">
        <v>5510</v>
      </c>
      <c r="B400">
        <v>414.12298600000003</v>
      </c>
      <c r="C400" s="3">
        <v>1</v>
      </c>
      <c r="H400">
        <v>497.68798800000002</v>
      </c>
      <c r="I400" s="4">
        <v>4</v>
      </c>
      <c r="P400">
        <v>2</v>
      </c>
      <c r="Q400" t="str">
        <f t="shared" si="7"/>
        <v>14</v>
      </c>
    </row>
    <row r="401" spans="1:17">
      <c r="A401">
        <v>5511</v>
      </c>
      <c r="B401">
        <v>414.12298600000003</v>
      </c>
      <c r="C401" s="3">
        <v>1</v>
      </c>
      <c r="H401">
        <v>497.68798800000002</v>
      </c>
      <c r="I401" s="4">
        <v>4</v>
      </c>
      <c r="P401">
        <v>2</v>
      </c>
      <c r="Q401" t="str">
        <f t="shared" si="7"/>
        <v>14</v>
      </c>
    </row>
    <row r="402" spans="1:17">
      <c r="A402">
        <v>5512</v>
      </c>
      <c r="B402">
        <v>414.12298600000003</v>
      </c>
      <c r="C402" s="3">
        <v>1</v>
      </c>
      <c r="H402">
        <v>497.68798800000002</v>
      </c>
      <c r="I402" s="4">
        <v>4</v>
      </c>
      <c r="P402">
        <v>2</v>
      </c>
      <c r="Q402" t="str">
        <f t="shared" si="7"/>
        <v>14</v>
      </c>
    </row>
    <row r="403" spans="1:17">
      <c r="A403">
        <v>5513</v>
      </c>
      <c r="B403">
        <v>414.12298600000003</v>
      </c>
      <c r="C403" s="3">
        <v>1</v>
      </c>
      <c r="H403">
        <v>497.68798800000002</v>
      </c>
      <c r="I403" s="4">
        <v>4</v>
      </c>
      <c r="P403">
        <v>2</v>
      </c>
      <c r="Q403" t="str">
        <f t="shared" si="7"/>
        <v>14</v>
      </c>
    </row>
    <row r="404" spans="1:17">
      <c r="A404">
        <v>5514</v>
      </c>
      <c r="B404">
        <v>414.12298600000003</v>
      </c>
      <c r="C404" s="3">
        <v>1</v>
      </c>
      <c r="D404">
        <v>328.44198599999999</v>
      </c>
      <c r="E404" s="1">
        <v>2</v>
      </c>
      <c r="H404">
        <v>497.68798800000002</v>
      </c>
      <c r="I404" s="4">
        <v>4</v>
      </c>
      <c r="P404">
        <v>3</v>
      </c>
      <c r="Q404" t="str">
        <f t="shared" si="7"/>
        <v>124</v>
      </c>
    </row>
    <row r="405" spans="1:17">
      <c r="A405">
        <v>5515</v>
      </c>
      <c r="D405">
        <v>328.44198599999999</v>
      </c>
      <c r="E405" s="1">
        <v>2</v>
      </c>
      <c r="H405">
        <v>497.68798800000002</v>
      </c>
      <c r="I405" s="4">
        <v>4</v>
      </c>
      <c r="P405">
        <v>2</v>
      </c>
      <c r="Q405" t="str">
        <f t="shared" si="7"/>
        <v>24</v>
      </c>
    </row>
    <row r="406" spans="1:17">
      <c r="A406">
        <v>5516</v>
      </c>
      <c r="D406">
        <v>328.44198599999999</v>
      </c>
      <c r="E406" s="1">
        <v>2</v>
      </c>
      <c r="F406">
        <v>408.30499300000002</v>
      </c>
      <c r="G406" s="2">
        <v>3</v>
      </c>
      <c r="H406">
        <v>497.68798800000002</v>
      </c>
      <c r="I406" s="4">
        <v>4</v>
      </c>
      <c r="P406">
        <v>3</v>
      </c>
      <c r="Q406" t="str">
        <f t="shared" si="7"/>
        <v>234</v>
      </c>
    </row>
    <row r="407" spans="1:17">
      <c r="A407">
        <v>5517</v>
      </c>
      <c r="D407">
        <v>328.44198599999999</v>
      </c>
      <c r="E407" s="1">
        <v>2</v>
      </c>
      <c r="F407">
        <v>408.30499300000002</v>
      </c>
      <c r="G407" s="2">
        <v>3</v>
      </c>
      <c r="P407">
        <v>2</v>
      </c>
      <c r="Q407" t="str">
        <f t="shared" si="7"/>
        <v>23</v>
      </c>
    </row>
    <row r="408" spans="1:17">
      <c r="A408">
        <v>5518</v>
      </c>
      <c r="D408">
        <v>328.44198599999999</v>
      </c>
      <c r="E408" s="1">
        <v>2</v>
      </c>
      <c r="F408">
        <v>408.30499300000002</v>
      </c>
      <c r="G408" s="2">
        <v>3</v>
      </c>
      <c r="P408">
        <v>2</v>
      </c>
      <c r="Q408" t="str">
        <f t="shared" si="7"/>
        <v>23</v>
      </c>
    </row>
    <row r="409" spans="1:17">
      <c r="A409">
        <v>5519</v>
      </c>
      <c r="D409">
        <v>328.44198599999999</v>
      </c>
      <c r="E409" s="1">
        <v>2</v>
      </c>
      <c r="F409">
        <v>408.30499300000002</v>
      </c>
      <c r="G409" s="2">
        <v>3</v>
      </c>
      <c r="P409">
        <v>2</v>
      </c>
      <c r="Q409" t="str">
        <f t="shared" si="7"/>
        <v>23</v>
      </c>
    </row>
    <row r="410" spans="1:17">
      <c r="A410">
        <v>5520</v>
      </c>
      <c r="D410">
        <v>328.44198599999999</v>
      </c>
      <c r="E410" s="1">
        <v>2</v>
      </c>
      <c r="F410">
        <v>408.30499300000002</v>
      </c>
      <c r="G410" s="2">
        <v>3</v>
      </c>
      <c r="P410">
        <v>2</v>
      </c>
      <c r="Q410" t="str">
        <f t="shared" si="7"/>
        <v>23</v>
      </c>
    </row>
    <row r="411" spans="1:17">
      <c r="A411">
        <v>5521</v>
      </c>
      <c r="D411">
        <v>328.44198599999999</v>
      </c>
      <c r="E411" s="1">
        <v>2</v>
      </c>
      <c r="F411">
        <v>408.30499300000002</v>
      </c>
      <c r="G411" s="2">
        <v>3</v>
      </c>
      <c r="P411">
        <v>2</v>
      </c>
      <c r="Q411" t="str">
        <f t="shared" si="7"/>
        <v>23</v>
      </c>
    </row>
    <row r="412" spans="1:17">
      <c r="A412">
        <v>5522</v>
      </c>
      <c r="D412">
        <v>328.44198599999999</v>
      </c>
      <c r="E412" s="1">
        <v>2</v>
      </c>
      <c r="F412">
        <v>408.30499300000002</v>
      </c>
      <c r="G412" s="2">
        <v>3</v>
      </c>
      <c r="P412">
        <v>2</v>
      </c>
      <c r="Q412" t="str">
        <f t="shared" si="7"/>
        <v>23</v>
      </c>
    </row>
    <row r="413" spans="1:17">
      <c r="A413">
        <v>5523</v>
      </c>
      <c r="B413">
        <v>244.87699900000001</v>
      </c>
      <c r="C413" s="3">
        <v>1</v>
      </c>
      <c r="D413">
        <v>328.44198599999999</v>
      </c>
      <c r="E413" s="1">
        <v>2</v>
      </c>
      <c r="F413">
        <v>408.30499300000002</v>
      </c>
      <c r="G413" s="2">
        <v>3</v>
      </c>
      <c r="P413">
        <v>3</v>
      </c>
      <c r="Q413" t="str">
        <f t="shared" si="7"/>
        <v>123</v>
      </c>
    </row>
    <row r="414" spans="1:17">
      <c r="A414">
        <v>5524</v>
      </c>
      <c r="B414">
        <v>244.87699900000001</v>
      </c>
      <c r="C414" s="3">
        <v>1</v>
      </c>
      <c r="D414">
        <v>328.44198599999999</v>
      </c>
      <c r="E414" s="1">
        <v>2</v>
      </c>
      <c r="F414">
        <v>408.30499300000002</v>
      </c>
      <c r="G414" s="2">
        <v>3</v>
      </c>
      <c r="P414">
        <v>3</v>
      </c>
      <c r="Q414" t="str">
        <f t="shared" si="7"/>
        <v>123</v>
      </c>
    </row>
    <row r="415" spans="1:17">
      <c r="A415">
        <v>5525</v>
      </c>
      <c r="B415">
        <v>244.87699900000001</v>
      </c>
      <c r="C415" s="3">
        <v>1</v>
      </c>
      <c r="F415">
        <v>408.30499300000002</v>
      </c>
      <c r="G415" s="2">
        <v>3</v>
      </c>
      <c r="H415">
        <v>329.5</v>
      </c>
      <c r="I415" s="4">
        <v>4</v>
      </c>
      <c r="P415">
        <v>3</v>
      </c>
      <c r="Q415" t="str">
        <f t="shared" si="7"/>
        <v>134</v>
      </c>
    </row>
    <row r="416" spans="1:17">
      <c r="A416">
        <v>5526</v>
      </c>
      <c r="B416">
        <v>244.87699900000001</v>
      </c>
      <c r="C416" s="3">
        <v>1</v>
      </c>
      <c r="F416">
        <v>408.30499300000002</v>
      </c>
      <c r="G416" s="2">
        <v>3</v>
      </c>
      <c r="H416">
        <v>329.5</v>
      </c>
      <c r="I416" s="4">
        <v>4</v>
      </c>
      <c r="P416">
        <v>3</v>
      </c>
      <c r="Q416" t="str">
        <f t="shared" si="7"/>
        <v>134</v>
      </c>
    </row>
    <row r="417" spans="1:17">
      <c r="A417">
        <v>5527</v>
      </c>
      <c r="B417">
        <v>244.87699900000001</v>
      </c>
      <c r="C417" s="3">
        <v>1</v>
      </c>
      <c r="F417">
        <v>408.30499300000002</v>
      </c>
      <c r="G417" s="2">
        <v>3</v>
      </c>
      <c r="H417">
        <v>329.5</v>
      </c>
      <c r="I417" s="4">
        <v>4</v>
      </c>
      <c r="P417">
        <v>3</v>
      </c>
      <c r="Q417" t="str">
        <f t="shared" si="7"/>
        <v>134</v>
      </c>
    </row>
    <row r="418" spans="1:17">
      <c r="A418">
        <v>5528</v>
      </c>
      <c r="B418">
        <v>244.87699900000001</v>
      </c>
      <c r="C418" s="3">
        <v>1</v>
      </c>
      <c r="H418">
        <v>329.5</v>
      </c>
      <c r="I418" s="4">
        <v>4</v>
      </c>
      <c r="P418">
        <v>2</v>
      </c>
      <c r="Q418" t="str">
        <f t="shared" si="7"/>
        <v>14</v>
      </c>
    </row>
    <row r="419" spans="1:17">
      <c r="A419">
        <v>5529</v>
      </c>
      <c r="B419">
        <v>244.87699900000001</v>
      </c>
      <c r="C419" s="3">
        <v>1</v>
      </c>
      <c r="H419">
        <v>329.5</v>
      </c>
      <c r="I419" s="4">
        <v>4</v>
      </c>
      <c r="P419">
        <v>2</v>
      </c>
      <c r="Q419" t="str">
        <f t="shared" si="7"/>
        <v>14</v>
      </c>
    </row>
    <row r="420" spans="1:17">
      <c r="A420">
        <v>5530</v>
      </c>
      <c r="B420">
        <v>244.87699900000001</v>
      </c>
      <c r="C420" s="3">
        <v>1</v>
      </c>
      <c r="H420">
        <v>329.5</v>
      </c>
      <c r="I420" s="4">
        <v>4</v>
      </c>
      <c r="P420">
        <v>2</v>
      </c>
      <c r="Q420" t="str">
        <f t="shared" si="7"/>
        <v>14</v>
      </c>
    </row>
    <row r="421" spans="1:17">
      <c r="A421">
        <v>5531</v>
      </c>
      <c r="B421">
        <v>244.87699900000001</v>
      </c>
      <c r="C421" s="3">
        <v>1</v>
      </c>
      <c r="H421">
        <v>329.5</v>
      </c>
      <c r="I421" s="4">
        <v>4</v>
      </c>
      <c r="P421">
        <v>2</v>
      </c>
      <c r="Q421" t="str">
        <f t="shared" si="7"/>
        <v>14</v>
      </c>
    </row>
    <row r="422" spans="1:17">
      <c r="A422">
        <v>5532</v>
      </c>
      <c r="B422">
        <v>244.87699900000001</v>
      </c>
      <c r="C422" s="3">
        <v>1</v>
      </c>
      <c r="H422">
        <v>329.5</v>
      </c>
      <c r="I422" s="4">
        <v>4</v>
      </c>
      <c r="P422">
        <v>2</v>
      </c>
      <c r="Q422" t="str">
        <f t="shared" si="7"/>
        <v>14</v>
      </c>
    </row>
    <row r="423" spans="1:17">
      <c r="A423">
        <v>5533</v>
      </c>
      <c r="B423">
        <v>244.87699900000001</v>
      </c>
      <c r="C423" s="3">
        <v>1</v>
      </c>
      <c r="H423">
        <v>329.5</v>
      </c>
      <c r="I423" s="4">
        <v>4</v>
      </c>
      <c r="P423">
        <v>2</v>
      </c>
      <c r="Q423" t="str">
        <f t="shared" si="7"/>
        <v>14</v>
      </c>
    </row>
    <row r="424" spans="1:17">
      <c r="A424">
        <v>5534</v>
      </c>
      <c r="B424">
        <v>244.87699900000001</v>
      </c>
      <c r="C424" s="3">
        <v>1</v>
      </c>
      <c r="H424">
        <v>329.5</v>
      </c>
      <c r="I424" s="4">
        <v>4</v>
      </c>
      <c r="P424">
        <v>2</v>
      </c>
      <c r="Q424" t="str">
        <f t="shared" si="7"/>
        <v>14</v>
      </c>
    </row>
    <row r="425" spans="1:17">
      <c r="A425">
        <v>5535</v>
      </c>
      <c r="B425">
        <v>244.87699900000001</v>
      </c>
      <c r="C425" s="3">
        <v>1</v>
      </c>
      <c r="H425">
        <v>329.5</v>
      </c>
      <c r="I425" s="4">
        <v>4</v>
      </c>
      <c r="P425">
        <v>2</v>
      </c>
      <c r="Q425" t="str">
        <f t="shared" si="7"/>
        <v>14</v>
      </c>
    </row>
    <row r="426" spans="1:17">
      <c r="A426">
        <v>5536</v>
      </c>
      <c r="B426">
        <v>244.87699900000001</v>
      </c>
      <c r="C426" s="3">
        <v>1</v>
      </c>
      <c r="H426">
        <v>329.5</v>
      </c>
      <c r="I426" s="4">
        <v>4</v>
      </c>
      <c r="P426">
        <v>2</v>
      </c>
      <c r="Q426" t="str">
        <f t="shared" si="7"/>
        <v>14</v>
      </c>
    </row>
    <row r="427" spans="1:17">
      <c r="A427">
        <v>5537</v>
      </c>
      <c r="H427">
        <v>329.5</v>
      </c>
      <c r="I427" s="4">
        <v>4</v>
      </c>
      <c r="P427">
        <v>1</v>
      </c>
      <c r="Q427" t="str">
        <f t="shared" si="7"/>
        <v>4</v>
      </c>
    </row>
    <row r="428" spans="1:17">
      <c r="A428">
        <v>5538</v>
      </c>
      <c r="H428">
        <v>329.5</v>
      </c>
      <c r="I428" s="4">
        <v>4</v>
      </c>
      <c r="P428">
        <v>1</v>
      </c>
      <c r="Q428" t="str">
        <f t="shared" si="7"/>
        <v>4</v>
      </c>
    </row>
    <row r="429" spans="1:17">
      <c r="A429">
        <v>5539</v>
      </c>
      <c r="J429">
        <v>545.28802499999995</v>
      </c>
      <c r="K429" t="s">
        <v>19</v>
      </c>
      <c r="Q429" t="str">
        <f t="shared" si="7"/>
        <v/>
      </c>
    </row>
    <row r="430" spans="1:17">
      <c r="A430">
        <v>6205</v>
      </c>
      <c r="Q430" t="str">
        <f t="shared" si="7"/>
        <v/>
      </c>
    </row>
    <row r="431" spans="1:17">
      <c r="A431">
        <v>6206</v>
      </c>
      <c r="Q431" t="str">
        <f t="shared" si="7"/>
        <v/>
      </c>
    </row>
    <row r="432" spans="1:17">
      <c r="A432">
        <v>6207</v>
      </c>
      <c r="J432">
        <v>526.24798599999997</v>
      </c>
      <c r="K432" t="s">
        <v>19</v>
      </c>
      <c r="Q432" t="str">
        <f t="shared" si="7"/>
        <v/>
      </c>
    </row>
    <row r="433" spans="1:17">
      <c r="A433">
        <v>6208</v>
      </c>
      <c r="D433">
        <v>123.761002</v>
      </c>
      <c r="E433" s="1">
        <v>2</v>
      </c>
      <c r="P433">
        <v>1</v>
      </c>
      <c r="Q433" t="str">
        <f t="shared" si="7"/>
        <v>2</v>
      </c>
    </row>
    <row r="434" spans="1:17">
      <c r="A434">
        <v>6209</v>
      </c>
      <c r="D434">
        <v>123.761002</v>
      </c>
      <c r="E434" s="1">
        <v>2</v>
      </c>
      <c r="P434">
        <v>1</v>
      </c>
      <c r="Q434" t="str">
        <f t="shared" si="7"/>
        <v>2</v>
      </c>
    </row>
    <row r="435" spans="1:17">
      <c r="A435">
        <v>6210</v>
      </c>
      <c r="D435">
        <v>123.761002</v>
      </c>
      <c r="E435" s="1">
        <v>2</v>
      </c>
      <c r="F435">
        <v>37.021999000000001</v>
      </c>
      <c r="G435" s="2">
        <v>3</v>
      </c>
      <c r="P435">
        <v>2</v>
      </c>
      <c r="Q435" t="str">
        <f t="shared" si="7"/>
        <v>23</v>
      </c>
    </row>
    <row r="436" spans="1:17">
      <c r="A436">
        <v>6211</v>
      </c>
      <c r="D436">
        <v>123.761002</v>
      </c>
      <c r="E436" s="1">
        <v>2</v>
      </c>
      <c r="F436">
        <v>37.021999000000001</v>
      </c>
      <c r="G436" s="2">
        <v>3</v>
      </c>
      <c r="P436">
        <v>2</v>
      </c>
      <c r="Q436" t="str">
        <f t="shared" si="7"/>
        <v>23</v>
      </c>
    </row>
    <row r="437" spans="1:17">
      <c r="A437">
        <v>6212</v>
      </c>
      <c r="D437">
        <v>123.761002</v>
      </c>
      <c r="E437" s="1">
        <v>2</v>
      </c>
      <c r="F437">
        <v>37.021999000000001</v>
      </c>
      <c r="G437" s="2">
        <v>3</v>
      </c>
      <c r="P437">
        <v>2</v>
      </c>
      <c r="Q437" t="str">
        <f t="shared" si="7"/>
        <v>23</v>
      </c>
    </row>
    <row r="438" spans="1:17">
      <c r="A438">
        <v>6213</v>
      </c>
      <c r="D438">
        <v>123.761002</v>
      </c>
      <c r="E438" s="1">
        <v>2</v>
      </c>
      <c r="F438">
        <v>37.021999000000001</v>
      </c>
      <c r="G438" s="2">
        <v>3</v>
      </c>
      <c r="P438">
        <v>2</v>
      </c>
      <c r="Q438" t="str">
        <f t="shared" si="7"/>
        <v>23</v>
      </c>
    </row>
    <row r="439" spans="1:17">
      <c r="A439">
        <v>6214</v>
      </c>
      <c r="D439">
        <v>123.761002</v>
      </c>
      <c r="E439" s="1">
        <v>2</v>
      </c>
      <c r="F439">
        <v>37.021999000000001</v>
      </c>
      <c r="G439" s="2">
        <v>3</v>
      </c>
      <c r="P439">
        <v>2</v>
      </c>
      <c r="Q439" t="str">
        <f t="shared" si="7"/>
        <v>23</v>
      </c>
    </row>
    <row r="440" spans="1:17">
      <c r="A440">
        <v>6215</v>
      </c>
      <c r="D440">
        <v>123.761002</v>
      </c>
      <c r="E440" s="1">
        <v>2</v>
      </c>
      <c r="F440">
        <v>37.021999000000001</v>
      </c>
      <c r="G440" s="2">
        <v>3</v>
      </c>
      <c r="P440">
        <v>2</v>
      </c>
      <c r="Q440" t="str">
        <f t="shared" si="7"/>
        <v>23</v>
      </c>
    </row>
    <row r="441" spans="1:17">
      <c r="A441">
        <v>6216</v>
      </c>
      <c r="D441">
        <v>123.761002</v>
      </c>
      <c r="E441" s="1">
        <v>2</v>
      </c>
      <c r="F441">
        <v>37.021999000000001</v>
      </c>
      <c r="G441" s="2">
        <v>3</v>
      </c>
      <c r="P441">
        <v>2</v>
      </c>
      <c r="Q441" t="str">
        <f t="shared" si="7"/>
        <v>23</v>
      </c>
    </row>
    <row r="442" spans="1:17">
      <c r="A442">
        <v>6217</v>
      </c>
      <c r="D442">
        <v>123.761002</v>
      </c>
      <c r="E442" s="1">
        <v>2</v>
      </c>
      <c r="F442">
        <v>37.021999000000001</v>
      </c>
      <c r="G442" s="2">
        <v>3</v>
      </c>
      <c r="P442">
        <v>2</v>
      </c>
      <c r="Q442" t="str">
        <f t="shared" si="7"/>
        <v>23</v>
      </c>
    </row>
    <row r="443" spans="1:17">
      <c r="A443">
        <v>6218</v>
      </c>
      <c r="D443">
        <v>123.761002</v>
      </c>
      <c r="E443" s="1">
        <v>2</v>
      </c>
      <c r="F443">
        <v>37.021999000000001</v>
      </c>
      <c r="G443" s="2">
        <v>3</v>
      </c>
      <c r="P443">
        <v>2</v>
      </c>
      <c r="Q443" t="str">
        <f t="shared" si="7"/>
        <v>23</v>
      </c>
    </row>
    <row r="444" spans="1:17">
      <c r="A444">
        <v>6219</v>
      </c>
      <c r="B444">
        <v>204.151993</v>
      </c>
      <c r="C444" s="3">
        <v>1</v>
      </c>
      <c r="D444">
        <v>123.761002</v>
      </c>
      <c r="E444" s="1">
        <v>2</v>
      </c>
      <c r="F444">
        <v>37.021999000000001</v>
      </c>
      <c r="G444" s="2">
        <v>3</v>
      </c>
      <c r="P444">
        <v>3</v>
      </c>
      <c r="Q444" t="str">
        <f t="shared" si="7"/>
        <v>123</v>
      </c>
    </row>
    <row r="445" spans="1:17">
      <c r="A445">
        <v>6220</v>
      </c>
      <c r="B445">
        <v>204.151993</v>
      </c>
      <c r="C445" s="3">
        <v>1</v>
      </c>
      <c r="D445">
        <v>123.761002</v>
      </c>
      <c r="E445" s="1">
        <v>2</v>
      </c>
      <c r="F445">
        <v>37.021999000000001</v>
      </c>
      <c r="G445" s="2">
        <v>3</v>
      </c>
      <c r="H445">
        <v>107.893997</v>
      </c>
      <c r="I445" s="4">
        <v>4</v>
      </c>
      <c r="P445">
        <v>4</v>
      </c>
      <c r="Q445" t="str">
        <f t="shared" si="7"/>
        <v>1234</v>
      </c>
    </row>
    <row r="446" spans="1:17">
      <c r="A446">
        <v>6221</v>
      </c>
      <c r="B446">
        <v>204.151993</v>
      </c>
      <c r="C446" s="3">
        <v>1</v>
      </c>
      <c r="D446">
        <v>123.761002</v>
      </c>
      <c r="E446" s="1">
        <v>2</v>
      </c>
      <c r="F446">
        <v>37.021999000000001</v>
      </c>
      <c r="G446" s="2">
        <v>3</v>
      </c>
      <c r="H446">
        <v>107.893997</v>
      </c>
      <c r="I446" s="4">
        <v>4</v>
      </c>
      <c r="P446">
        <v>4</v>
      </c>
      <c r="Q446" t="str">
        <f t="shared" si="7"/>
        <v>1234</v>
      </c>
    </row>
    <row r="447" spans="1:17">
      <c r="A447">
        <v>6222</v>
      </c>
      <c r="B447">
        <v>204.151993</v>
      </c>
      <c r="C447" s="3">
        <v>1</v>
      </c>
      <c r="F447">
        <v>37.021999000000001</v>
      </c>
      <c r="G447" s="2">
        <v>3</v>
      </c>
      <c r="H447">
        <v>107.893997</v>
      </c>
      <c r="I447" s="4">
        <v>4</v>
      </c>
      <c r="P447">
        <v>3</v>
      </c>
      <c r="Q447" t="str">
        <f t="shared" si="7"/>
        <v>134</v>
      </c>
    </row>
    <row r="448" spans="1:17">
      <c r="A448">
        <v>6223</v>
      </c>
      <c r="B448">
        <v>204.151993</v>
      </c>
      <c r="C448" s="3">
        <v>1</v>
      </c>
      <c r="F448">
        <v>37.021999000000001</v>
      </c>
      <c r="G448" s="2">
        <v>3</v>
      </c>
      <c r="H448">
        <v>107.893997</v>
      </c>
      <c r="I448" s="4">
        <v>4</v>
      </c>
      <c r="P448">
        <v>3</v>
      </c>
      <c r="Q448" t="str">
        <f t="shared" si="7"/>
        <v>134</v>
      </c>
    </row>
    <row r="449" spans="1:17">
      <c r="A449">
        <v>6224</v>
      </c>
      <c r="B449">
        <v>204.151993</v>
      </c>
      <c r="C449" s="3">
        <v>1</v>
      </c>
      <c r="H449">
        <v>107.893997</v>
      </c>
      <c r="I449" s="4">
        <v>4</v>
      </c>
      <c r="P449">
        <v>2</v>
      </c>
      <c r="Q449" t="str">
        <f t="shared" si="7"/>
        <v>14</v>
      </c>
    </row>
    <row r="450" spans="1:17">
      <c r="A450">
        <v>6225</v>
      </c>
      <c r="B450">
        <v>204.151993</v>
      </c>
      <c r="C450" s="3">
        <v>1</v>
      </c>
      <c r="H450">
        <v>107.893997</v>
      </c>
      <c r="I450" s="4">
        <v>4</v>
      </c>
      <c r="P450">
        <v>2</v>
      </c>
      <c r="Q450" t="str">
        <f t="shared" si="7"/>
        <v>14</v>
      </c>
    </row>
    <row r="451" spans="1:17">
      <c r="A451">
        <v>6226</v>
      </c>
      <c r="B451">
        <v>204.151993</v>
      </c>
      <c r="C451" s="3">
        <v>1</v>
      </c>
      <c r="H451">
        <v>107.893997</v>
      </c>
      <c r="I451" s="4">
        <v>4</v>
      </c>
      <c r="P451">
        <v>2</v>
      </c>
      <c r="Q451" t="str">
        <f t="shared" ref="Q451:Q514" si="8">CONCATENATE(C451,E451,G451,I451)</f>
        <v>14</v>
      </c>
    </row>
    <row r="452" spans="1:17">
      <c r="A452">
        <v>6227</v>
      </c>
      <c r="B452">
        <v>204.151993</v>
      </c>
      <c r="C452" s="3">
        <v>1</v>
      </c>
      <c r="H452">
        <v>107.893997</v>
      </c>
      <c r="I452" s="4">
        <v>4</v>
      </c>
      <c r="P452">
        <v>2</v>
      </c>
      <c r="Q452" t="str">
        <f t="shared" si="8"/>
        <v>14</v>
      </c>
    </row>
    <row r="453" spans="1:17">
      <c r="A453">
        <v>6228</v>
      </c>
      <c r="B453">
        <v>204.151993</v>
      </c>
      <c r="C453" s="3">
        <v>1</v>
      </c>
      <c r="H453">
        <v>107.893997</v>
      </c>
      <c r="I453" s="4">
        <v>4</v>
      </c>
      <c r="P453">
        <v>2</v>
      </c>
      <c r="Q453" t="str">
        <f t="shared" si="8"/>
        <v>14</v>
      </c>
    </row>
    <row r="454" spans="1:17">
      <c r="A454">
        <v>6229</v>
      </c>
      <c r="B454">
        <v>204.151993</v>
      </c>
      <c r="C454" s="3">
        <v>1</v>
      </c>
      <c r="H454">
        <v>107.893997</v>
      </c>
      <c r="I454" s="4">
        <v>4</v>
      </c>
      <c r="P454">
        <v>2</v>
      </c>
      <c r="Q454" t="str">
        <f t="shared" si="8"/>
        <v>14</v>
      </c>
    </row>
    <row r="455" spans="1:17">
      <c r="A455">
        <v>6230</v>
      </c>
      <c r="B455">
        <v>204.151993</v>
      </c>
      <c r="C455" s="3">
        <v>1</v>
      </c>
      <c r="H455">
        <v>107.893997</v>
      </c>
      <c r="I455" s="4">
        <v>4</v>
      </c>
      <c r="P455">
        <v>2</v>
      </c>
      <c r="Q455" t="str">
        <f t="shared" si="8"/>
        <v>14</v>
      </c>
    </row>
    <row r="456" spans="1:17">
      <c r="A456">
        <v>6231</v>
      </c>
      <c r="B456">
        <v>204.151993</v>
      </c>
      <c r="C456" s="3">
        <v>1</v>
      </c>
      <c r="D456">
        <v>283.48599200000001</v>
      </c>
      <c r="E456" s="1">
        <v>2</v>
      </c>
      <c r="F456">
        <v>205.73899800000001</v>
      </c>
      <c r="G456" s="2">
        <v>3</v>
      </c>
      <c r="H456">
        <v>107.893997</v>
      </c>
      <c r="I456" s="4">
        <v>4</v>
      </c>
      <c r="P456">
        <v>4</v>
      </c>
      <c r="Q456" t="str">
        <f t="shared" si="8"/>
        <v>1234</v>
      </c>
    </row>
    <row r="457" spans="1:17">
      <c r="A457">
        <v>6232</v>
      </c>
      <c r="D457">
        <v>284.01501500000001</v>
      </c>
      <c r="E457" s="1">
        <v>2</v>
      </c>
      <c r="F457">
        <v>205.73899800000001</v>
      </c>
      <c r="G457" s="2">
        <v>3</v>
      </c>
      <c r="H457">
        <v>107.893997</v>
      </c>
      <c r="I457" s="4">
        <v>4</v>
      </c>
      <c r="P457">
        <v>3</v>
      </c>
      <c r="Q457" t="str">
        <f t="shared" si="8"/>
        <v>234</v>
      </c>
    </row>
    <row r="458" spans="1:17">
      <c r="A458">
        <v>6233</v>
      </c>
      <c r="D458">
        <v>284.01501500000001</v>
      </c>
      <c r="E458" s="1">
        <v>2</v>
      </c>
      <c r="F458">
        <v>205.73899800000001</v>
      </c>
      <c r="G458" s="2">
        <v>3</v>
      </c>
      <c r="H458">
        <v>107.893997</v>
      </c>
      <c r="I458" s="4">
        <v>4</v>
      </c>
      <c r="P458">
        <v>3</v>
      </c>
      <c r="Q458" t="str">
        <f t="shared" si="8"/>
        <v>234</v>
      </c>
    </row>
    <row r="459" spans="1:17">
      <c r="A459">
        <v>6234</v>
      </c>
      <c r="D459">
        <v>284.01501500000001</v>
      </c>
      <c r="E459" s="1">
        <v>2</v>
      </c>
      <c r="F459">
        <v>205.73899800000001</v>
      </c>
      <c r="G459" s="2">
        <v>3</v>
      </c>
      <c r="P459">
        <v>2</v>
      </c>
      <c r="Q459" t="str">
        <f t="shared" si="8"/>
        <v>23</v>
      </c>
    </row>
    <row r="460" spans="1:17">
      <c r="A460">
        <v>6235</v>
      </c>
      <c r="D460">
        <v>284.01501500000001</v>
      </c>
      <c r="E460" s="1">
        <v>2</v>
      </c>
      <c r="F460">
        <v>205.73899800000001</v>
      </c>
      <c r="G460" s="2">
        <v>3</v>
      </c>
      <c r="P460">
        <v>2</v>
      </c>
      <c r="Q460" t="str">
        <f t="shared" si="8"/>
        <v>23</v>
      </c>
    </row>
    <row r="461" spans="1:17">
      <c r="A461">
        <v>6236</v>
      </c>
      <c r="D461">
        <v>284.01501500000001</v>
      </c>
      <c r="E461" s="1">
        <v>2</v>
      </c>
      <c r="F461">
        <v>205.73899800000001</v>
      </c>
      <c r="G461" s="2">
        <v>3</v>
      </c>
      <c r="P461">
        <v>2</v>
      </c>
      <c r="Q461" t="str">
        <f t="shared" si="8"/>
        <v>23</v>
      </c>
    </row>
    <row r="462" spans="1:17">
      <c r="A462">
        <v>6237</v>
      </c>
      <c r="D462">
        <v>284.01501500000001</v>
      </c>
      <c r="E462" s="1">
        <v>2</v>
      </c>
      <c r="F462">
        <v>205.73899800000001</v>
      </c>
      <c r="G462" s="2">
        <v>3</v>
      </c>
      <c r="P462">
        <v>2</v>
      </c>
      <c r="Q462" t="str">
        <f t="shared" si="8"/>
        <v>23</v>
      </c>
    </row>
    <row r="463" spans="1:17">
      <c r="A463">
        <v>6238</v>
      </c>
      <c r="D463">
        <v>284.01501500000001</v>
      </c>
      <c r="E463" s="1">
        <v>2</v>
      </c>
      <c r="F463">
        <v>205.73899800000001</v>
      </c>
      <c r="G463" s="2">
        <v>3</v>
      </c>
      <c r="P463">
        <v>2</v>
      </c>
      <c r="Q463" t="str">
        <f t="shared" si="8"/>
        <v>23</v>
      </c>
    </row>
    <row r="464" spans="1:17">
      <c r="A464">
        <v>6239</v>
      </c>
      <c r="D464">
        <v>284.01501500000001</v>
      </c>
      <c r="E464" s="1">
        <v>2</v>
      </c>
      <c r="F464">
        <v>205.73899800000001</v>
      </c>
      <c r="G464" s="2">
        <v>3</v>
      </c>
      <c r="P464">
        <v>2</v>
      </c>
      <c r="Q464" t="str">
        <f t="shared" si="8"/>
        <v>23</v>
      </c>
    </row>
    <row r="465" spans="1:17">
      <c r="A465">
        <v>6240</v>
      </c>
      <c r="D465">
        <v>284.01501500000001</v>
      </c>
      <c r="E465" s="1">
        <v>2</v>
      </c>
      <c r="F465">
        <v>205.21000699999999</v>
      </c>
      <c r="G465" s="2">
        <v>3</v>
      </c>
      <c r="P465">
        <v>2</v>
      </c>
      <c r="Q465" t="str">
        <f t="shared" si="8"/>
        <v>23</v>
      </c>
    </row>
    <row r="466" spans="1:17">
      <c r="A466">
        <v>6241</v>
      </c>
      <c r="D466">
        <v>284.01501500000001</v>
      </c>
      <c r="E466" s="1">
        <v>2</v>
      </c>
      <c r="F466">
        <v>205.21000699999999</v>
      </c>
      <c r="G466" s="2">
        <v>3</v>
      </c>
      <c r="P466">
        <v>2</v>
      </c>
      <c r="Q466" t="str">
        <f t="shared" si="8"/>
        <v>23</v>
      </c>
    </row>
    <row r="467" spans="1:17">
      <c r="A467">
        <v>6242</v>
      </c>
      <c r="F467">
        <v>205.21000699999999</v>
      </c>
      <c r="G467" s="2">
        <v>3</v>
      </c>
      <c r="P467">
        <v>1</v>
      </c>
      <c r="Q467" t="str">
        <f t="shared" si="8"/>
        <v>3</v>
      </c>
    </row>
    <row r="468" spans="1:17">
      <c r="A468">
        <v>6243</v>
      </c>
      <c r="F468">
        <v>205.21000699999999</v>
      </c>
      <c r="G468" s="2">
        <v>3</v>
      </c>
      <c r="P468">
        <v>1</v>
      </c>
      <c r="Q468" t="str">
        <f t="shared" si="8"/>
        <v>3</v>
      </c>
    </row>
    <row r="469" spans="1:17">
      <c r="A469">
        <v>6244</v>
      </c>
      <c r="F469">
        <v>205.21000699999999</v>
      </c>
      <c r="G469" s="2">
        <v>3</v>
      </c>
      <c r="P469">
        <v>1</v>
      </c>
      <c r="Q469" t="str">
        <f t="shared" si="8"/>
        <v>3</v>
      </c>
    </row>
    <row r="470" spans="1:17">
      <c r="A470">
        <v>6245</v>
      </c>
      <c r="J470">
        <v>536.82598900000005</v>
      </c>
      <c r="K470" t="s">
        <v>19</v>
      </c>
      <c r="Q470" t="str">
        <f t="shared" si="8"/>
        <v/>
      </c>
    </row>
    <row r="471" spans="1:17">
      <c r="A471">
        <v>10409</v>
      </c>
      <c r="Q471" t="str">
        <f t="shared" si="8"/>
        <v/>
      </c>
    </row>
    <row r="472" spans="1:17">
      <c r="A472">
        <v>10410</v>
      </c>
      <c r="Q472" t="str">
        <f t="shared" si="8"/>
        <v/>
      </c>
    </row>
    <row r="473" spans="1:17">
      <c r="A473">
        <v>10411</v>
      </c>
      <c r="J473">
        <v>555.33697500000005</v>
      </c>
      <c r="K473" t="s">
        <v>19</v>
      </c>
      <c r="Q473" t="str">
        <f t="shared" si="8"/>
        <v/>
      </c>
    </row>
    <row r="474" spans="1:17">
      <c r="A474">
        <v>10412</v>
      </c>
      <c r="D474">
        <v>243.81899999999999</v>
      </c>
      <c r="E474" s="1">
        <v>2</v>
      </c>
      <c r="P474">
        <v>1</v>
      </c>
      <c r="Q474" t="str">
        <f t="shared" si="8"/>
        <v>2</v>
      </c>
    </row>
    <row r="475" spans="1:17">
      <c r="A475">
        <v>10413</v>
      </c>
      <c r="D475">
        <v>243.81899999999999</v>
      </c>
      <c r="E475" s="1">
        <v>2</v>
      </c>
      <c r="P475">
        <v>1</v>
      </c>
      <c r="Q475" t="str">
        <f t="shared" si="8"/>
        <v>2</v>
      </c>
    </row>
    <row r="476" spans="1:17">
      <c r="A476">
        <v>10414</v>
      </c>
      <c r="D476">
        <v>243.81899999999999</v>
      </c>
      <c r="E476" s="1">
        <v>2</v>
      </c>
      <c r="F476">
        <v>181.93899500000001</v>
      </c>
      <c r="G476" s="2">
        <v>3</v>
      </c>
      <c r="P476">
        <v>2</v>
      </c>
      <c r="Q476" t="str">
        <f t="shared" si="8"/>
        <v>23</v>
      </c>
    </row>
    <row r="477" spans="1:17">
      <c r="A477">
        <v>10415</v>
      </c>
      <c r="D477">
        <v>243.81899999999999</v>
      </c>
      <c r="E477" s="1">
        <v>2</v>
      </c>
      <c r="F477">
        <v>182.46800200000001</v>
      </c>
      <c r="G477" s="2">
        <v>3</v>
      </c>
      <c r="P477">
        <v>2</v>
      </c>
      <c r="Q477" t="str">
        <f t="shared" si="8"/>
        <v>23</v>
      </c>
    </row>
    <row r="478" spans="1:17">
      <c r="A478">
        <v>10416</v>
      </c>
      <c r="D478">
        <v>243.81899999999999</v>
      </c>
      <c r="E478" s="1">
        <v>2</v>
      </c>
      <c r="F478">
        <v>182.46800200000001</v>
      </c>
      <c r="G478" s="2">
        <v>3</v>
      </c>
      <c r="P478">
        <v>2</v>
      </c>
      <c r="Q478" t="str">
        <f t="shared" si="8"/>
        <v>23</v>
      </c>
    </row>
    <row r="479" spans="1:17">
      <c r="A479">
        <v>10417</v>
      </c>
      <c r="D479">
        <v>243.81899999999999</v>
      </c>
      <c r="E479" s="1">
        <v>2</v>
      </c>
      <c r="F479">
        <v>182.46800200000001</v>
      </c>
      <c r="G479" s="2">
        <v>3</v>
      </c>
      <c r="P479">
        <v>2</v>
      </c>
      <c r="Q479" t="str">
        <f t="shared" si="8"/>
        <v>23</v>
      </c>
    </row>
    <row r="480" spans="1:17">
      <c r="A480">
        <v>10418</v>
      </c>
      <c r="B480">
        <v>335.84698500000002</v>
      </c>
      <c r="C480" s="3">
        <v>1</v>
      </c>
      <c r="D480">
        <v>243.81899999999999</v>
      </c>
      <c r="E480" s="1">
        <v>2</v>
      </c>
      <c r="F480">
        <v>182.46800200000001</v>
      </c>
      <c r="G480" s="2">
        <v>3</v>
      </c>
      <c r="P480">
        <v>3</v>
      </c>
      <c r="Q480" t="str">
        <f t="shared" si="8"/>
        <v>123</v>
      </c>
    </row>
    <row r="481" spans="1:17">
      <c r="A481">
        <v>10419</v>
      </c>
      <c r="B481">
        <v>335.84698500000002</v>
      </c>
      <c r="C481" s="3">
        <v>1</v>
      </c>
      <c r="D481">
        <v>243.81899999999999</v>
      </c>
      <c r="E481" s="1">
        <v>2</v>
      </c>
      <c r="F481">
        <v>182.46800200000001</v>
      </c>
      <c r="G481" s="2">
        <v>3</v>
      </c>
      <c r="P481">
        <v>3</v>
      </c>
      <c r="Q481" t="str">
        <f t="shared" si="8"/>
        <v>123</v>
      </c>
    </row>
    <row r="482" spans="1:17">
      <c r="A482">
        <v>10420</v>
      </c>
      <c r="B482">
        <v>335.84698500000002</v>
      </c>
      <c r="C482" s="3">
        <v>1</v>
      </c>
      <c r="F482">
        <v>182.46800200000001</v>
      </c>
      <c r="G482" s="2">
        <v>3</v>
      </c>
      <c r="P482">
        <v>2</v>
      </c>
      <c r="Q482" t="str">
        <f t="shared" si="8"/>
        <v>13</v>
      </c>
    </row>
    <row r="483" spans="1:17">
      <c r="A483">
        <v>10421</v>
      </c>
      <c r="B483">
        <v>335.84698500000002</v>
      </c>
      <c r="C483" s="3">
        <v>1</v>
      </c>
      <c r="F483">
        <v>182.46800200000001</v>
      </c>
      <c r="G483" s="2">
        <v>3</v>
      </c>
      <c r="P483">
        <v>2</v>
      </c>
      <c r="Q483" t="str">
        <f t="shared" si="8"/>
        <v>13</v>
      </c>
    </row>
    <row r="484" spans="1:17">
      <c r="A484">
        <v>10422</v>
      </c>
      <c r="B484">
        <v>335.84698500000002</v>
      </c>
      <c r="C484" s="3">
        <v>1</v>
      </c>
      <c r="F484">
        <v>182.46800200000001</v>
      </c>
      <c r="G484" s="2">
        <v>3</v>
      </c>
      <c r="P484">
        <v>2</v>
      </c>
      <c r="Q484" t="str">
        <f t="shared" si="8"/>
        <v>13</v>
      </c>
    </row>
    <row r="485" spans="1:17">
      <c r="A485">
        <v>10423</v>
      </c>
      <c r="B485">
        <v>335.84698500000002</v>
      </c>
      <c r="C485" s="3">
        <v>1</v>
      </c>
      <c r="F485">
        <v>182.46800200000001</v>
      </c>
      <c r="G485" s="2">
        <v>3</v>
      </c>
      <c r="H485">
        <v>273.43701199999998</v>
      </c>
      <c r="I485" s="4">
        <v>4</v>
      </c>
      <c r="P485">
        <v>3</v>
      </c>
      <c r="Q485" t="str">
        <f t="shared" si="8"/>
        <v>134</v>
      </c>
    </row>
    <row r="486" spans="1:17">
      <c r="A486">
        <v>10424</v>
      </c>
      <c r="B486">
        <v>335.84698500000002</v>
      </c>
      <c r="C486" s="3">
        <v>1</v>
      </c>
      <c r="H486">
        <v>273.43701199999998</v>
      </c>
      <c r="I486" s="4">
        <v>4</v>
      </c>
      <c r="P486">
        <v>2</v>
      </c>
      <c r="Q486" t="str">
        <f t="shared" si="8"/>
        <v>14</v>
      </c>
    </row>
    <row r="487" spans="1:17">
      <c r="A487">
        <v>10425</v>
      </c>
      <c r="B487">
        <v>335.84698500000002</v>
      </c>
      <c r="C487" s="3">
        <v>1</v>
      </c>
      <c r="H487">
        <v>273.43701199999998</v>
      </c>
      <c r="I487" s="4">
        <v>4</v>
      </c>
      <c r="P487">
        <v>2</v>
      </c>
      <c r="Q487" t="str">
        <f t="shared" si="8"/>
        <v>14</v>
      </c>
    </row>
    <row r="488" spans="1:17">
      <c r="A488">
        <v>10426</v>
      </c>
      <c r="B488">
        <v>335.84698500000002</v>
      </c>
      <c r="C488" s="3">
        <v>1</v>
      </c>
      <c r="H488">
        <v>273.43701199999998</v>
      </c>
      <c r="I488" s="4">
        <v>4</v>
      </c>
      <c r="P488">
        <v>2</v>
      </c>
      <c r="Q488" t="str">
        <f t="shared" si="8"/>
        <v>14</v>
      </c>
    </row>
    <row r="489" spans="1:17">
      <c r="A489">
        <v>10427</v>
      </c>
      <c r="B489">
        <v>335.84698500000002</v>
      </c>
      <c r="C489" s="3">
        <v>1</v>
      </c>
      <c r="H489">
        <v>273.43701199999998</v>
      </c>
      <c r="I489" s="4">
        <v>4</v>
      </c>
      <c r="P489">
        <v>2</v>
      </c>
      <c r="Q489" t="str">
        <f t="shared" si="8"/>
        <v>14</v>
      </c>
    </row>
    <row r="490" spans="1:17">
      <c r="A490">
        <v>10428</v>
      </c>
      <c r="B490">
        <v>335.84698500000002</v>
      </c>
      <c r="C490" s="3">
        <v>1</v>
      </c>
      <c r="D490">
        <v>390.32299799999998</v>
      </c>
      <c r="E490" s="1">
        <v>2</v>
      </c>
      <c r="H490">
        <v>273.43701199999998</v>
      </c>
      <c r="I490" s="4">
        <v>4</v>
      </c>
      <c r="P490">
        <v>3</v>
      </c>
      <c r="Q490" t="str">
        <f t="shared" si="8"/>
        <v>124</v>
      </c>
    </row>
    <row r="491" spans="1:17">
      <c r="A491">
        <v>10429</v>
      </c>
      <c r="B491">
        <v>335.84698500000002</v>
      </c>
      <c r="C491" s="3">
        <v>1</v>
      </c>
      <c r="D491">
        <v>390.32299799999998</v>
      </c>
      <c r="E491" s="1">
        <v>2</v>
      </c>
      <c r="H491">
        <v>273.43701199999998</v>
      </c>
      <c r="I491" s="4">
        <v>4</v>
      </c>
      <c r="P491">
        <v>3</v>
      </c>
      <c r="Q491" t="str">
        <f t="shared" si="8"/>
        <v>124</v>
      </c>
    </row>
    <row r="492" spans="1:17">
      <c r="A492">
        <v>10430</v>
      </c>
      <c r="B492">
        <v>335.84698500000002</v>
      </c>
      <c r="C492" s="3">
        <v>1</v>
      </c>
      <c r="D492">
        <v>390.32299799999998</v>
      </c>
      <c r="E492" s="1">
        <v>2</v>
      </c>
      <c r="H492">
        <v>273.43701199999998</v>
      </c>
      <c r="I492" s="4">
        <v>4</v>
      </c>
      <c r="P492">
        <v>3</v>
      </c>
      <c r="Q492" t="str">
        <f t="shared" si="8"/>
        <v>124</v>
      </c>
    </row>
    <row r="493" spans="1:17">
      <c r="A493">
        <v>10431</v>
      </c>
      <c r="B493">
        <v>335.84698500000002</v>
      </c>
      <c r="C493" s="3">
        <v>1</v>
      </c>
      <c r="D493">
        <v>390.32299799999998</v>
      </c>
      <c r="E493" s="1">
        <v>2</v>
      </c>
      <c r="H493">
        <v>273.43701199999998</v>
      </c>
      <c r="I493" s="4">
        <v>4</v>
      </c>
      <c r="P493">
        <v>3</v>
      </c>
      <c r="Q493" t="str">
        <f t="shared" si="8"/>
        <v>124</v>
      </c>
    </row>
    <row r="494" spans="1:17">
      <c r="A494">
        <v>10432</v>
      </c>
      <c r="B494">
        <v>335.84698500000002</v>
      </c>
      <c r="C494" s="3">
        <v>1</v>
      </c>
      <c r="D494">
        <v>390.32299799999998</v>
      </c>
      <c r="E494" s="1">
        <v>2</v>
      </c>
      <c r="F494">
        <v>341.665009</v>
      </c>
      <c r="G494" s="2">
        <v>3</v>
      </c>
      <c r="H494">
        <v>273.43701199999998</v>
      </c>
      <c r="I494" s="4">
        <v>4</v>
      </c>
      <c r="P494">
        <v>4</v>
      </c>
      <c r="Q494" t="str">
        <f t="shared" si="8"/>
        <v>1234</v>
      </c>
    </row>
    <row r="495" spans="1:17">
      <c r="A495">
        <v>10433</v>
      </c>
      <c r="D495">
        <v>390.32299799999998</v>
      </c>
      <c r="E495" s="1">
        <v>2</v>
      </c>
      <c r="F495">
        <v>341.665009</v>
      </c>
      <c r="G495" s="2">
        <v>3</v>
      </c>
      <c r="H495">
        <v>273.43701199999998</v>
      </c>
      <c r="I495" s="4">
        <v>4</v>
      </c>
      <c r="P495">
        <v>3</v>
      </c>
      <c r="Q495" t="str">
        <f t="shared" si="8"/>
        <v>234</v>
      </c>
    </row>
    <row r="496" spans="1:17">
      <c r="A496">
        <v>10434</v>
      </c>
      <c r="D496">
        <v>390.32299799999998</v>
      </c>
      <c r="E496" s="1">
        <v>2</v>
      </c>
      <c r="F496">
        <v>341.665009</v>
      </c>
      <c r="G496" s="2">
        <v>3</v>
      </c>
      <c r="H496">
        <v>273.43701199999998</v>
      </c>
      <c r="I496" s="4">
        <v>4</v>
      </c>
      <c r="P496">
        <v>3</v>
      </c>
      <c r="Q496" t="str">
        <f t="shared" si="8"/>
        <v>234</v>
      </c>
    </row>
    <row r="497" spans="1:17">
      <c r="A497">
        <v>10435</v>
      </c>
      <c r="D497">
        <v>390.32299799999998</v>
      </c>
      <c r="E497" s="1">
        <v>2</v>
      </c>
      <c r="F497">
        <v>341.665009</v>
      </c>
      <c r="G497" s="2">
        <v>3</v>
      </c>
      <c r="H497">
        <v>273.43701199999998</v>
      </c>
      <c r="I497" s="4">
        <v>4</v>
      </c>
      <c r="P497">
        <v>3</v>
      </c>
      <c r="Q497" t="str">
        <f t="shared" si="8"/>
        <v>234</v>
      </c>
    </row>
    <row r="498" spans="1:17">
      <c r="A498">
        <v>10436</v>
      </c>
      <c r="D498">
        <v>390.32299799999998</v>
      </c>
      <c r="E498" s="1">
        <v>2</v>
      </c>
      <c r="F498">
        <v>341.665009</v>
      </c>
      <c r="G498" s="2">
        <v>3</v>
      </c>
      <c r="H498">
        <v>273.43701199999998</v>
      </c>
      <c r="I498" s="4">
        <v>4</v>
      </c>
      <c r="P498">
        <v>3</v>
      </c>
      <c r="Q498" t="str">
        <f t="shared" si="8"/>
        <v>234</v>
      </c>
    </row>
    <row r="499" spans="1:17">
      <c r="A499">
        <v>10437</v>
      </c>
      <c r="D499">
        <v>390.32299799999998</v>
      </c>
      <c r="E499" s="1">
        <v>2</v>
      </c>
      <c r="F499">
        <v>341.665009</v>
      </c>
      <c r="G499" s="2">
        <v>3</v>
      </c>
      <c r="H499">
        <v>273.43701199999998</v>
      </c>
      <c r="I499" s="4">
        <v>4</v>
      </c>
      <c r="P499">
        <v>3</v>
      </c>
      <c r="Q499" t="str">
        <f t="shared" si="8"/>
        <v>234</v>
      </c>
    </row>
    <row r="500" spans="1:17">
      <c r="A500">
        <v>10438</v>
      </c>
      <c r="D500">
        <v>390.32299799999998</v>
      </c>
      <c r="E500" s="1">
        <v>2</v>
      </c>
      <c r="F500">
        <v>341.665009</v>
      </c>
      <c r="G500" s="2">
        <v>3</v>
      </c>
      <c r="P500">
        <v>2</v>
      </c>
      <c r="Q500" t="str">
        <f t="shared" si="8"/>
        <v>23</v>
      </c>
    </row>
    <row r="501" spans="1:17">
      <c r="A501">
        <v>10439</v>
      </c>
      <c r="D501">
        <v>390.32299799999998</v>
      </c>
      <c r="E501" s="1">
        <v>2</v>
      </c>
      <c r="F501">
        <v>341.665009</v>
      </c>
      <c r="G501" s="2">
        <v>3</v>
      </c>
      <c r="P501">
        <v>2</v>
      </c>
      <c r="Q501" t="str">
        <f t="shared" si="8"/>
        <v>23</v>
      </c>
    </row>
    <row r="502" spans="1:17">
      <c r="A502">
        <v>10440</v>
      </c>
      <c r="D502">
        <v>390.32299799999998</v>
      </c>
      <c r="E502" s="1">
        <v>2</v>
      </c>
      <c r="F502">
        <v>341.665009</v>
      </c>
      <c r="G502" s="2">
        <v>3</v>
      </c>
      <c r="P502">
        <v>2</v>
      </c>
      <c r="Q502" t="str">
        <f t="shared" si="8"/>
        <v>23</v>
      </c>
    </row>
    <row r="503" spans="1:17">
      <c r="A503">
        <v>10441</v>
      </c>
      <c r="D503">
        <v>390.32299799999998</v>
      </c>
      <c r="E503" s="1">
        <v>2</v>
      </c>
      <c r="F503">
        <v>341.665009</v>
      </c>
      <c r="G503" s="2">
        <v>3</v>
      </c>
      <c r="P503">
        <v>2</v>
      </c>
      <c r="Q503" t="str">
        <f t="shared" si="8"/>
        <v>23</v>
      </c>
    </row>
    <row r="504" spans="1:17">
      <c r="A504">
        <v>10442</v>
      </c>
      <c r="B504">
        <v>469.12799100000001</v>
      </c>
      <c r="C504" s="3">
        <v>1</v>
      </c>
      <c r="D504">
        <v>390.32299799999998</v>
      </c>
      <c r="E504" s="1">
        <v>2</v>
      </c>
      <c r="F504">
        <v>341.665009</v>
      </c>
      <c r="G504" s="2">
        <v>3</v>
      </c>
      <c r="P504">
        <v>3</v>
      </c>
      <c r="Q504" t="str">
        <f t="shared" si="8"/>
        <v>123</v>
      </c>
    </row>
    <row r="505" spans="1:17">
      <c r="A505">
        <v>10443</v>
      </c>
      <c r="B505">
        <v>469.12799100000001</v>
      </c>
      <c r="C505" s="3">
        <v>1</v>
      </c>
      <c r="D505">
        <v>390.32299799999998</v>
      </c>
      <c r="E505" s="1">
        <v>2</v>
      </c>
      <c r="F505">
        <v>341.665009</v>
      </c>
      <c r="G505" s="2">
        <v>3</v>
      </c>
      <c r="P505">
        <v>3</v>
      </c>
      <c r="Q505" t="str">
        <f t="shared" si="8"/>
        <v>123</v>
      </c>
    </row>
    <row r="506" spans="1:17">
      <c r="A506">
        <v>10444</v>
      </c>
      <c r="B506">
        <v>469.12799100000001</v>
      </c>
      <c r="C506" s="3">
        <v>1</v>
      </c>
      <c r="D506">
        <v>390.32299799999998</v>
      </c>
      <c r="E506" s="1">
        <v>2</v>
      </c>
      <c r="F506">
        <v>341.665009</v>
      </c>
      <c r="G506" s="2">
        <v>3</v>
      </c>
      <c r="P506">
        <v>3</v>
      </c>
      <c r="Q506" t="str">
        <f t="shared" si="8"/>
        <v>123</v>
      </c>
    </row>
    <row r="507" spans="1:17">
      <c r="A507">
        <v>10445</v>
      </c>
      <c r="B507">
        <v>469.12799100000001</v>
      </c>
      <c r="C507" s="3">
        <v>1</v>
      </c>
      <c r="D507">
        <v>390.32299799999998</v>
      </c>
      <c r="E507" s="1">
        <v>2</v>
      </c>
      <c r="F507">
        <v>341.665009</v>
      </c>
      <c r="G507" s="2">
        <v>3</v>
      </c>
      <c r="H507">
        <v>389.26501500000001</v>
      </c>
      <c r="I507" s="4">
        <v>4</v>
      </c>
      <c r="P507">
        <v>4</v>
      </c>
      <c r="Q507" t="str">
        <f t="shared" si="8"/>
        <v>1234</v>
      </c>
    </row>
    <row r="508" spans="1:17">
      <c r="A508">
        <v>10446</v>
      </c>
      <c r="B508">
        <v>469.12799100000001</v>
      </c>
      <c r="C508" s="3">
        <v>1</v>
      </c>
      <c r="F508">
        <v>341.665009</v>
      </c>
      <c r="G508" s="2">
        <v>3</v>
      </c>
      <c r="H508">
        <v>389.26501500000001</v>
      </c>
      <c r="I508" s="4">
        <v>4</v>
      </c>
      <c r="P508">
        <v>3</v>
      </c>
      <c r="Q508" t="str">
        <f t="shared" si="8"/>
        <v>134</v>
      </c>
    </row>
    <row r="509" spans="1:17">
      <c r="A509">
        <v>10447</v>
      </c>
      <c r="B509">
        <v>469.12799100000001</v>
      </c>
      <c r="C509" s="3">
        <v>1</v>
      </c>
      <c r="F509">
        <v>341.665009</v>
      </c>
      <c r="G509" s="2">
        <v>3</v>
      </c>
      <c r="H509">
        <v>389.26501500000001</v>
      </c>
      <c r="I509" s="4">
        <v>4</v>
      </c>
      <c r="P509">
        <v>3</v>
      </c>
      <c r="Q509" t="str">
        <f t="shared" si="8"/>
        <v>134</v>
      </c>
    </row>
    <row r="510" spans="1:17">
      <c r="A510">
        <v>10448</v>
      </c>
      <c r="B510">
        <v>469.12799100000001</v>
      </c>
      <c r="C510" s="3">
        <v>1</v>
      </c>
      <c r="F510">
        <v>341.665009</v>
      </c>
      <c r="G510" s="2">
        <v>3</v>
      </c>
      <c r="H510">
        <v>389.26501500000001</v>
      </c>
      <c r="I510" s="4">
        <v>4</v>
      </c>
      <c r="P510">
        <v>3</v>
      </c>
      <c r="Q510" t="str">
        <f t="shared" si="8"/>
        <v>134</v>
      </c>
    </row>
    <row r="511" spans="1:17">
      <c r="A511">
        <v>10449</v>
      </c>
      <c r="B511">
        <v>469.12799100000001</v>
      </c>
      <c r="C511" s="3">
        <v>1</v>
      </c>
      <c r="F511">
        <v>341.665009</v>
      </c>
      <c r="G511" s="2">
        <v>3</v>
      </c>
      <c r="H511">
        <v>389.26501500000001</v>
      </c>
      <c r="I511" s="4">
        <v>4</v>
      </c>
      <c r="P511">
        <v>3</v>
      </c>
      <c r="Q511" t="str">
        <f t="shared" si="8"/>
        <v>134</v>
      </c>
    </row>
    <row r="512" spans="1:17">
      <c r="A512">
        <v>10450</v>
      </c>
      <c r="B512">
        <v>469.12799100000001</v>
      </c>
      <c r="C512" s="3">
        <v>1</v>
      </c>
      <c r="H512">
        <v>389.26501500000001</v>
      </c>
      <c r="I512" s="4">
        <v>4</v>
      </c>
      <c r="P512">
        <v>2</v>
      </c>
      <c r="Q512" t="str">
        <f t="shared" si="8"/>
        <v>14</v>
      </c>
    </row>
    <row r="513" spans="1:17">
      <c r="A513">
        <v>10451</v>
      </c>
      <c r="B513">
        <v>469.12799100000001</v>
      </c>
      <c r="C513" s="3">
        <v>1</v>
      </c>
      <c r="H513">
        <v>389.26501500000001</v>
      </c>
      <c r="I513" s="4">
        <v>4</v>
      </c>
      <c r="P513">
        <v>2</v>
      </c>
      <c r="Q513" t="str">
        <f t="shared" si="8"/>
        <v>14</v>
      </c>
    </row>
    <row r="514" spans="1:17">
      <c r="A514">
        <v>10452</v>
      </c>
      <c r="B514">
        <v>469.12799100000001</v>
      </c>
      <c r="C514" s="3">
        <v>1</v>
      </c>
      <c r="H514">
        <v>389.26501500000001</v>
      </c>
      <c r="I514" s="4">
        <v>4</v>
      </c>
      <c r="P514">
        <v>2</v>
      </c>
      <c r="Q514" t="str">
        <f t="shared" si="8"/>
        <v>14</v>
      </c>
    </row>
    <row r="515" spans="1:17">
      <c r="A515">
        <v>10453</v>
      </c>
      <c r="B515">
        <v>469.12799100000001</v>
      </c>
      <c r="C515" s="3">
        <v>1</v>
      </c>
      <c r="H515">
        <v>389.26501500000001</v>
      </c>
      <c r="I515" s="4">
        <v>4</v>
      </c>
      <c r="P515">
        <v>2</v>
      </c>
      <c r="Q515" t="str">
        <f t="shared" ref="Q515:Q549" si="9">CONCATENATE(C515,E515,G515,I515)</f>
        <v>14</v>
      </c>
    </row>
    <row r="516" spans="1:17">
      <c r="A516">
        <v>10454</v>
      </c>
      <c r="B516">
        <v>469.12799100000001</v>
      </c>
      <c r="C516" s="3">
        <v>1</v>
      </c>
      <c r="H516">
        <v>389.26501500000001</v>
      </c>
      <c r="I516" s="4">
        <v>4</v>
      </c>
      <c r="P516">
        <v>2</v>
      </c>
      <c r="Q516" t="str">
        <f t="shared" si="9"/>
        <v>14</v>
      </c>
    </row>
    <row r="517" spans="1:17">
      <c r="A517">
        <v>10455</v>
      </c>
      <c r="B517">
        <v>469.12799100000001</v>
      </c>
      <c r="C517" s="3">
        <v>1</v>
      </c>
      <c r="D517">
        <v>537.35497999999995</v>
      </c>
      <c r="E517" s="1">
        <v>2</v>
      </c>
      <c r="H517">
        <v>389.26501500000001</v>
      </c>
      <c r="I517" s="4">
        <v>4</v>
      </c>
      <c r="P517">
        <v>3</v>
      </c>
      <c r="Q517" t="str">
        <f t="shared" si="9"/>
        <v>124</v>
      </c>
    </row>
    <row r="518" spans="1:17">
      <c r="A518">
        <v>10456</v>
      </c>
      <c r="B518">
        <v>469.12799100000001</v>
      </c>
      <c r="C518" s="3">
        <v>1</v>
      </c>
      <c r="D518">
        <v>537.35497999999995</v>
      </c>
      <c r="E518" s="1">
        <v>2</v>
      </c>
      <c r="H518">
        <v>389.26501500000001</v>
      </c>
      <c r="I518" s="4">
        <v>4</v>
      </c>
      <c r="P518">
        <v>3</v>
      </c>
      <c r="Q518" t="str">
        <f t="shared" si="9"/>
        <v>124</v>
      </c>
    </row>
    <row r="519" spans="1:17">
      <c r="A519">
        <v>10457</v>
      </c>
      <c r="B519">
        <v>469.12799100000001</v>
      </c>
      <c r="C519" s="3">
        <v>1</v>
      </c>
      <c r="D519">
        <v>537.35497999999995</v>
      </c>
      <c r="E519" s="1">
        <v>2</v>
      </c>
      <c r="F519">
        <v>470.71398900000003</v>
      </c>
      <c r="G519" s="2">
        <v>3</v>
      </c>
      <c r="H519">
        <v>389.26501500000001</v>
      </c>
      <c r="I519" s="4">
        <v>4</v>
      </c>
      <c r="P519">
        <v>4</v>
      </c>
      <c r="Q519" t="str">
        <f t="shared" si="9"/>
        <v>1234</v>
      </c>
    </row>
    <row r="520" spans="1:17">
      <c r="A520">
        <v>10458</v>
      </c>
      <c r="D520">
        <v>537.35497999999995</v>
      </c>
      <c r="E520" s="1">
        <v>2</v>
      </c>
      <c r="F520">
        <v>470.71398900000003</v>
      </c>
      <c r="G520" s="2">
        <v>3</v>
      </c>
      <c r="H520">
        <v>389.26501500000001</v>
      </c>
      <c r="I520" s="4">
        <v>4</v>
      </c>
      <c r="P520">
        <v>3</v>
      </c>
      <c r="Q520" t="str">
        <f t="shared" si="9"/>
        <v>234</v>
      </c>
    </row>
    <row r="521" spans="1:17">
      <c r="A521">
        <v>10459</v>
      </c>
      <c r="D521">
        <v>537.35497999999995</v>
      </c>
      <c r="E521" s="1">
        <v>2</v>
      </c>
      <c r="F521">
        <v>470.71398900000003</v>
      </c>
      <c r="G521" s="2">
        <v>3</v>
      </c>
      <c r="H521">
        <v>389.26501500000001</v>
      </c>
      <c r="I521" s="4">
        <v>4</v>
      </c>
      <c r="P521">
        <v>3</v>
      </c>
      <c r="Q521" t="str">
        <f t="shared" si="9"/>
        <v>234</v>
      </c>
    </row>
    <row r="522" spans="1:17">
      <c r="A522">
        <v>10460</v>
      </c>
      <c r="D522">
        <v>537.35497999999995</v>
      </c>
      <c r="E522" s="1">
        <v>2</v>
      </c>
      <c r="F522">
        <v>470.71398900000003</v>
      </c>
      <c r="G522" s="2">
        <v>3</v>
      </c>
      <c r="H522">
        <v>389.26501500000001</v>
      </c>
      <c r="I522" s="4">
        <v>4</v>
      </c>
      <c r="P522">
        <v>3</v>
      </c>
      <c r="Q522" t="str">
        <f t="shared" si="9"/>
        <v>234</v>
      </c>
    </row>
    <row r="523" spans="1:17">
      <c r="A523">
        <v>10461</v>
      </c>
      <c r="D523">
        <v>537.35497999999995</v>
      </c>
      <c r="E523" s="1">
        <v>2</v>
      </c>
      <c r="F523">
        <v>470.71398900000003</v>
      </c>
      <c r="G523" s="2">
        <v>3</v>
      </c>
      <c r="P523">
        <v>2</v>
      </c>
      <c r="Q523" t="str">
        <f t="shared" si="9"/>
        <v>23</v>
      </c>
    </row>
    <row r="524" spans="1:17">
      <c r="A524">
        <v>10462</v>
      </c>
      <c r="D524">
        <v>537.35497999999995</v>
      </c>
      <c r="E524" s="1">
        <v>2</v>
      </c>
      <c r="F524">
        <v>470.71398900000003</v>
      </c>
      <c r="G524" s="2">
        <v>3</v>
      </c>
      <c r="P524">
        <v>2</v>
      </c>
      <c r="Q524" t="str">
        <f t="shared" si="9"/>
        <v>23</v>
      </c>
    </row>
    <row r="525" spans="1:17">
      <c r="A525">
        <v>10463</v>
      </c>
      <c r="D525">
        <v>537.35497999999995</v>
      </c>
      <c r="E525" s="1">
        <v>2</v>
      </c>
      <c r="F525">
        <v>470.71398900000003</v>
      </c>
      <c r="G525" s="2">
        <v>3</v>
      </c>
      <c r="P525">
        <v>2</v>
      </c>
      <c r="Q525" t="str">
        <f t="shared" si="9"/>
        <v>23</v>
      </c>
    </row>
    <row r="526" spans="1:17">
      <c r="A526">
        <v>10464</v>
      </c>
      <c r="D526">
        <v>537.35497999999995</v>
      </c>
      <c r="E526" s="1">
        <v>2</v>
      </c>
      <c r="F526">
        <v>470.71398900000003</v>
      </c>
      <c r="G526" s="2">
        <v>3</v>
      </c>
      <c r="P526">
        <v>2</v>
      </c>
      <c r="Q526" t="str">
        <f t="shared" si="9"/>
        <v>23</v>
      </c>
    </row>
    <row r="527" spans="1:17">
      <c r="A527">
        <v>10465</v>
      </c>
      <c r="D527">
        <v>537.35497999999995</v>
      </c>
      <c r="E527" s="1">
        <v>2</v>
      </c>
      <c r="F527">
        <v>470.71398900000003</v>
      </c>
      <c r="G527" s="2">
        <v>3</v>
      </c>
      <c r="P527">
        <v>2</v>
      </c>
      <c r="Q527" t="str">
        <f t="shared" si="9"/>
        <v>23</v>
      </c>
    </row>
    <row r="528" spans="1:17">
      <c r="A528">
        <v>10466</v>
      </c>
      <c r="B528">
        <v>624.09301800000003</v>
      </c>
      <c r="C528" s="3">
        <v>1</v>
      </c>
      <c r="D528">
        <v>536.82598900000005</v>
      </c>
      <c r="E528" s="1">
        <v>2</v>
      </c>
      <c r="F528">
        <v>470.71398900000003</v>
      </c>
      <c r="G528" s="2">
        <v>3</v>
      </c>
      <c r="P528">
        <v>3</v>
      </c>
      <c r="Q528" t="str">
        <f t="shared" si="9"/>
        <v>123</v>
      </c>
    </row>
    <row r="529" spans="1:17">
      <c r="A529">
        <v>10467</v>
      </c>
      <c r="B529">
        <v>624.09301800000003</v>
      </c>
      <c r="C529" s="3">
        <v>1</v>
      </c>
      <c r="D529">
        <v>536.82598900000005</v>
      </c>
      <c r="E529" s="1">
        <v>2</v>
      </c>
      <c r="F529">
        <v>470.71398900000003</v>
      </c>
      <c r="G529" s="2">
        <v>3</v>
      </c>
      <c r="P529">
        <v>3</v>
      </c>
      <c r="Q529" t="str">
        <f t="shared" si="9"/>
        <v>123</v>
      </c>
    </row>
    <row r="530" spans="1:17">
      <c r="A530">
        <v>10468</v>
      </c>
      <c r="B530">
        <v>624.09301800000003</v>
      </c>
      <c r="C530" s="3">
        <v>1</v>
      </c>
      <c r="D530">
        <v>536.82598900000005</v>
      </c>
      <c r="E530" s="1">
        <v>2</v>
      </c>
      <c r="F530">
        <v>470.71398900000003</v>
      </c>
      <c r="G530" s="2">
        <v>3</v>
      </c>
      <c r="P530">
        <v>3</v>
      </c>
      <c r="Q530" t="str">
        <f t="shared" si="9"/>
        <v>123</v>
      </c>
    </row>
    <row r="531" spans="1:17">
      <c r="A531">
        <v>10469</v>
      </c>
      <c r="B531">
        <v>624.09301800000003</v>
      </c>
      <c r="C531" s="3">
        <v>1</v>
      </c>
      <c r="F531">
        <v>470.71398900000003</v>
      </c>
      <c r="G531" s="2">
        <v>3</v>
      </c>
      <c r="P531">
        <v>2</v>
      </c>
      <c r="Q531" t="str">
        <f t="shared" si="9"/>
        <v>13</v>
      </c>
    </row>
    <row r="532" spans="1:17">
      <c r="A532">
        <v>10470</v>
      </c>
      <c r="B532">
        <v>624.09301800000003</v>
      </c>
      <c r="C532" s="3">
        <v>1</v>
      </c>
      <c r="F532">
        <v>470.71398900000003</v>
      </c>
      <c r="G532" s="2">
        <v>3</v>
      </c>
      <c r="H532">
        <v>542.64398200000005</v>
      </c>
      <c r="I532" s="4">
        <v>4</v>
      </c>
      <c r="P532">
        <v>3</v>
      </c>
      <c r="Q532" t="str">
        <f t="shared" si="9"/>
        <v>134</v>
      </c>
    </row>
    <row r="533" spans="1:17">
      <c r="A533">
        <v>10471</v>
      </c>
      <c r="B533">
        <v>624.09301800000003</v>
      </c>
      <c r="C533" s="3">
        <v>1</v>
      </c>
      <c r="F533">
        <v>470.71398900000003</v>
      </c>
      <c r="G533" s="2">
        <v>3</v>
      </c>
      <c r="H533">
        <v>542.64398200000005</v>
      </c>
      <c r="I533" s="4">
        <v>4</v>
      </c>
      <c r="P533">
        <v>3</v>
      </c>
      <c r="Q533" t="str">
        <f t="shared" si="9"/>
        <v>134</v>
      </c>
    </row>
    <row r="534" spans="1:17">
      <c r="A534">
        <v>10472</v>
      </c>
      <c r="B534">
        <v>624.09301800000003</v>
      </c>
      <c r="C534" s="3">
        <v>1</v>
      </c>
      <c r="F534">
        <v>470.71398900000003</v>
      </c>
      <c r="G534" s="2">
        <v>3</v>
      </c>
      <c r="H534">
        <v>542.64398200000005</v>
      </c>
      <c r="I534" s="4">
        <v>4</v>
      </c>
      <c r="P534">
        <v>3</v>
      </c>
      <c r="Q534" t="str">
        <f t="shared" si="9"/>
        <v>134</v>
      </c>
    </row>
    <row r="535" spans="1:17">
      <c r="A535">
        <v>10473</v>
      </c>
      <c r="B535">
        <v>624.09301800000003</v>
      </c>
      <c r="C535" s="3">
        <v>1</v>
      </c>
      <c r="F535">
        <v>470.71398900000003</v>
      </c>
      <c r="G535" s="2">
        <v>3</v>
      </c>
      <c r="H535">
        <v>542.64398200000005</v>
      </c>
      <c r="I535" s="4">
        <v>4</v>
      </c>
      <c r="P535">
        <v>3</v>
      </c>
      <c r="Q535" t="str">
        <f t="shared" si="9"/>
        <v>134</v>
      </c>
    </row>
    <row r="536" spans="1:17">
      <c r="A536">
        <v>10474</v>
      </c>
      <c r="B536">
        <v>624.09301800000003</v>
      </c>
      <c r="C536" s="3">
        <v>1</v>
      </c>
      <c r="F536">
        <v>470.71398900000003</v>
      </c>
      <c r="G536" s="2">
        <v>3</v>
      </c>
      <c r="H536">
        <v>542.64398200000005</v>
      </c>
      <c r="I536" s="4">
        <v>4</v>
      </c>
      <c r="P536">
        <v>3</v>
      </c>
      <c r="Q536" t="str">
        <f t="shared" si="9"/>
        <v>134</v>
      </c>
    </row>
    <row r="537" spans="1:17">
      <c r="A537">
        <v>10475</v>
      </c>
      <c r="B537">
        <v>624.09301800000003</v>
      </c>
      <c r="C537" s="3">
        <v>1</v>
      </c>
      <c r="H537">
        <v>542.64398200000005</v>
      </c>
      <c r="I537" s="4">
        <v>4</v>
      </c>
      <c r="P537">
        <v>2</v>
      </c>
      <c r="Q537" t="str">
        <f t="shared" si="9"/>
        <v>14</v>
      </c>
    </row>
    <row r="538" spans="1:17">
      <c r="A538">
        <v>10476</v>
      </c>
      <c r="B538">
        <v>624.09301800000003</v>
      </c>
      <c r="C538" s="3">
        <v>1</v>
      </c>
      <c r="H538">
        <v>542.64398200000005</v>
      </c>
      <c r="I538" s="4">
        <v>4</v>
      </c>
      <c r="P538">
        <v>2</v>
      </c>
      <c r="Q538" t="str">
        <f t="shared" si="9"/>
        <v>14</v>
      </c>
    </row>
    <row r="539" spans="1:17">
      <c r="A539">
        <v>10477</v>
      </c>
      <c r="B539">
        <v>624.09301800000003</v>
      </c>
      <c r="C539" s="3">
        <v>1</v>
      </c>
      <c r="H539">
        <v>542.64398200000005</v>
      </c>
      <c r="I539" s="4">
        <v>4</v>
      </c>
      <c r="P539">
        <v>2</v>
      </c>
      <c r="Q539" t="str">
        <f t="shared" si="9"/>
        <v>14</v>
      </c>
    </row>
    <row r="540" spans="1:17">
      <c r="A540">
        <v>10478</v>
      </c>
      <c r="B540">
        <v>624.09301800000003</v>
      </c>
      <c r="C540" s="3">
        <v>1</v>
      </c>
      <c r="H540">
        <v>542.64398200000005</v>
      </c>
      <c r="I540" s="4">
        <v>4</v>
      </c>
      <c r="P540">
        <v>2</v>
      </c>
      <c r="Q540" t="str">
        <f t="shared" si="9"/>
        <v>14</v>
      </c>
    </row>
    <row r="541" spans="1:17">
      <c r="A541">
        <v>10479</v>
      </c>
      <c r="B541">
        <v>624.09301800000003</v>
      </c>
      <c r="C541" s="3">
        <v>1</v>
      </c>
      <c r="H541">
        <v>542.64398200000005</v>
      </c>
      <c r="I541" s="4">
        <v>4</v>
      </c>
      <c r="P541">
        <v>2</v>
      </c>
      <c r="Q541" t="str">
        <f t="shared" si="9"/>
        <v>14</v>
      </c>
    </row>
    <row r="542" spans="1:17">
      <c r="A542">
        <v>10480</v>
      </c>
      <c r="B542">
        <v>624.09301800000003</v>
      </c>
      <c r="C542" s="3">
        <v>1</v>
      </c>
      <c r="H542">
        <v>542.64398200000005</v>
      </c>
      <c r="I542" s="4">
        <v>4</v>
      </c>
      <c r="P542">
        <v>2</v>
      </c>
      <c r="Q542" t="str">
        <f t="shared" si="9"/>
        <v>14</v>
      </c>
    </row>
    <row r="543" spans="1:17">
      <c r="A543">
        <v>10481</v>
      </c>
      <c r="B543">
        <v>624.09301800000003</v>
      </c>
      <c r="C543" s="3">
        <v>1</v>
      </c>
      <c r="H543">
        <v>542.64398200000005</v>
      </c>
      <c r="I543" s="4">
        <v>4</v>
      </c>
      <c r="P543">
        <v>2</v>
      </c>
      <c r="Q543" t="str">
        <f t="shared" si="9"/>
        <v>14</v>
      </c>
    </row>
    <row r="544" spans="1:17">
      <c r="A544">
        <v>10482</v>
      </c>
      <c r="B544">
        <v>624.09301800000003</v>
      </c>
      <c r="C544" s="3">
        <v>1</v>
      </c>
      <c r="H544">
        <v>542.64398200000005</v>
      </c>
      <c r="I544" s="4">
        <v>4</v>
      </c>
      <c r="P544">
        <v>2</v>
      </c>
      <c r="Q544" t="str">
        <f t="shared" si="9"/>
        <v>14</v>
      </c>
    </row>
    <row r="545" spans="1:17">
      <c r="A545">
        <v>10483</v>
      </c>
      <c r="B545">
        <v>624.09301800000003</v>
      </c>
      <c r="C545" s="3">
        <v>1</v>
      </c>
      <c r="H545">
        <v>542.64398200000005</v>
      </c>
      <c r="I545" s="4">
        <v>4</v>
      </c>
      <c r="P545">
        <v>2</v>
      </c>
      <c r="Q545" t="str">
        <f t="shared" si="9"/>
        <v>14</v>
      </c>
    </row>
    <row r="546" spans="1:17">
      <c r="A546">
        <v>10484</v>
      </c>
      <c r="B546">
        <v>624.09301800000003</v>
      </c>
      <c r="C546" s="3">
        <v>1</v>
      </c>
      <c r="H546">
        <v>542.64398200000005</v>
      </c>
      <c r="I546" s="4">
        <v>4</v>
      </c>
      <c r="P546">
        <v>2</v>
      </c>
      <c r="Q546" t="str">
        <f t="shared" si="9"/>
        <v>14</v>
      </c>
    </row>
    <row r="547" spans="1:17">
      <c r="A547">
        <v>10485</v>
      </c>
      <c r="H547">
        <v>542.64398200000005</v>
      </c>
      <c r="I547" s="4">
        <v>4</v>
      </c>
      <c r="P547">
        <v>1</v>
      </c>
      <c r="Q547" t="str">
        <f t="shared" si="9"/>
        <v>4</v>
      </c>
    </row>
    <row r="548" spans="1:17">
      <c r="A548">
        <v>10486</v>
      </c>
      <c r="H548">
        <v>542.64398200000005</v>
      </c>
      <c r="I548" s="4">
        <v>4</v>
      </c>
      <c r="P548">
        <v>1</v>
      </c>
      <c r="Q548" t="str">
        <f t="shared" si="9"/>
        <v>4</v>
      </c>
    </row>
    <row r="549" spans="1:17">
      <c r="A549">
        <v>10487</v>
      </c>
      <c r="J549">
        <v>572.262024</v>
      </c>
      <c r="K549" t="s">
        <v>19</v>
      </c>
      <c r="Q549" t="str">
        <f t="shared" si="9"/>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J548"/>
  <sheetViews>
    <sheetView workbookViewId="0">
      <selection activeCell="K29" sqref="K29:L29"/>
    </sheetView>
  </sheetViews>
  <sheetFormatPr defaultRowHeight="15"/>
  <sheetData>
    <row r="1" spans="1:10">
      <c r="A1" s="103">
        <v>60</v>
      </c>
      <c r="B1" s="107" t="s">
        <v>433</v>
      </c>
      <c r="C1" s="104" t="s">
        <v>434</v>
      </c>
      <c r="D1" s="105" t="s">
        <v>435</v>
      </c>
      <c r="E1" s="106" t="s">
        <v>436</v>
      </c>
      <c r="F1" t="s">
        <v>10</v>
      </c>
    </row>
    <row r="2" spans="1:10">
      <c r="A2">
        <v>1</v>
      </c>
      <c r="H2" s="108" t="s">
        <v>497</v>
      </c>
      <c r="I2" s="108"/>
      <c r="J2" s="108"/>
    </row>
    <row r="3" spans="1:10">
      <c r="A3">
        <v>3</v>
      </c>
    </row>
    <row r="4" spans="1:10">
      <c r="A4">
        <v>4</v>
      </c>
    </row>
    <row r="5" spans="1:10">
      <c r="A5">
        <v>5</v>
      </c>
      <c r="F5" t="s">
        <v>19</v>
      </c>
    </row>
    <row r="6" spans="1:10">
      <c r="A6">
        <v>6</v>
      </c>
      <c r="C6" s="1">
        <v>2</v>
      </c>
    </row>
    <row r="7" spans="1:10">
      <c r="A7">
        <v>7</v>
      </c>
      <c r="C7" s="1">
        <v>2</v>
      </c>
    </row>
    <row r="8" spans="1:10">
      <c r="A8">
        <v>8</v>
      </c>
      <c r="C8" s="1">
        <v>2</v>
      </c>
    </row>
    <row r="9" spans="1:10">
      <c r="A9">
        <v>9</v>
      </c>
      <c r="C9" s="1">
        <v>2</v>
      </c>
    </row>
    <row r="10" spans="1:10">
      <c r="A10">
        <v>10</v>
      </c>
      <c r="C10" s="1">
        <v>2</v>
      </c>
    </row>
    <row r="11" spans="1:10">
      <c r="A11">
        <v>11</v>
      </c>
      <c r="C11" s="1">
        <v>2</v>
      </c>
      <c r="D11" s="2">
        <v>3</v>
      </c>
    </row>
    <row r="12" spans="1:10">
      <c r="A12">
        <v>12</v>
      </c>
      <c r="C12" s="1">
        <v>2</v>
      </c>
      <c r="D12" s="2">
        <v>3</v>
      </c>
    </row>
    <row r="13" spans="1:10">
      <c r="A13">
        <v>13</v>
      </c>
      <c r="C13" s="1">
        <v>2</v>
      </c>
      <c r="D13" s="2">
        <v>3</v>
      </c>
    </row>
    <row r="14" spans="1:10">
      <c r="A14">
        <v>14</v>
      </c>
      <c r="C14" s="1">
        <v>2</v>
      </c>
      <c r="D14" s="2">
        <v>3</v>
      </c>
    </row>
    <row r="15" spans="1:10">
      <c r="A15">
        <v>15</v>
      </c>
      <c r="C15" s="1">
        <v>2</v>
      </c>
      <c r="D15" s="2">
        <v>3</v>
      </c>
    </row>
    <row r="16" spans="1:10">
      <c r="A16">
        <v>16</v>
      </c>
      <c r="C16" s="1">
        <v>2</v>
      </c>
      <c r="D16" s="2">
        <v>3</v>
      </c>
    </row>
    <row r="17" spans="1:5">
      <c r="A17">
        <v>17</v>
      </c>
      <c r="B17" s="3">
        <v>1</v>
      </c>
      <c r="C17" s="1">
        <v>2</v>
      </c>
      <c r="D17" s="2">
        <v>3</v>
      </c>
    </row>
    <row r="18" spans="1:5">
      <c r="A18">
        <v>18</v>
      </c>
      <c r="B18" s="3">
        <v>1</v>
      </c>
      <c r="C18" s="1">
        <v>2</v>
      </c>
      <c r="D18" s="2">
        <v>3</v>
      </c>
    </row>
    <row r="19" spans="1:5">
      <c r="A19">
        <v>19</v>
      </c>
      <c r="B19" s="3">
        <v>1</v>
      </c>
      <c r="C19" s="1">
        <v>2</v>
      </c>
      <c r="D19" s="2">
        <v>3</v>
      </c>
    </row>
    <row r="20" spans="1:5">
      <c r="A20">
        <v>20</v>
      </c>
      <c r="B20" s="3">
        <v>1</v>
      </c>
      <c r="C20" s="1">
        <v>2</v>
      </c>
      <c r="D20" s="2">
        <v>3</v>
      </c>
    </row>
    <row r="21" spans="1:5">
      <c r="A21">
        <v>21</v>
      </c>
      <c r="B21" s="3">
        <v>1</v>
      </c>
      <c r="D21" s="2">
        <v>3</v>
      </c>
      <c r="E21" s="4">
        <v>4</v>
      </c>
    </row>
    <row r="22" spans="1:5">
      <c r="A22">
        <v>22</v>
      </c>
      <c r="B22" s="3">
        <v>1</v>
      </c>
      <c r="D22" s="2">
        <v>3</v>
      </c>
      <c r="E22" s="4">
        <v>4</v>
      </c>
    </row>
    <row r="23" spans="1:5">
      <c r="A23">
        <v>23</v>
      </c>
      <c r="B23" s="3">
        <v>1</v>
      </c>
      <c r="D23" s="2">
        <v>3</v>
      </c>
      <c r="E23" s="4">
        <v>4</v>
      </c>
    </row>
    <row r="24" spans="1:5">
      <c r="A24">
        <v>24</v>
      </c>
      <c r="B24" s="3">
        <v>1</v>
      </c>
      <c r="D24" s="2">
        <v>3</v>
      </c>
      <c r="E24" s="4">
        <v>4</v>
      </c>
    </row>
    <row r="25" spans="1:5">
      <c r="A25">
        <v>25</v>
      </c>
      <c r="B25" s="3">
        <v>1</v>
      </c>
      <c r="E25" s="4">
        <v>4</v>
      </c>
    </row>
    <row r="26" spans="1:5">
      <c r="A26">
        <v>26</v>
      </c>
      <c r="B26" s="3">
        <v>1</v>
      </c>
      <c r="E26" s="4">
        <v>4</v>
      </c>
    </row>
    <row r="27" spans="1:5">
      <c r="A27">
        <v>27</v>
      </c>
      <c r="B27" s="3">
        <v>1</v>
      </c>
      <c r="E27" s="4">
        <v>4</v>
      </c>
    </row>
    <row r="28" spans="1:5">
      <c r="A28">
        <v>28</v>
      </c>
      <c r="B28" s="3">
        <v>1</v>
      </c>
      <c r="E28" s="4">
        <v>4</v>
      </c>
    </row>
    <row r="29" spans="1:5">
      <c r="A29">
        <v>29</v>
      </c>
      <c r="B29" s="3">
        <v>1</v>
      </c>
      <c r="E29" s="4">
        <v>4</v>
      </c>
    </row>
    <row r="30" spans="1:5">
      <c r="A30">
        <v>30</v>
      </c>
      <c r="B30" s="3">
        <v>1</v>
      </c>
      <c r="E30" s="4">
        <v>4</v>
      </c>
    </row>
    <row r="31" spans="1:5">
      <c r="A31">
        <v>31</v>
      </c>
      <c r="B31" s="3">
        <v>1</v>
      </c>
      <c r="C31" s="1">
        <v>2</v>
      </c>
      <c r="E31" s="4">
        <v>4</v>
      </c>
    </row>
    <row r="32" spans="1:5">
      <c r="A32">
        <v>32</v>
      </c>
      <c r="B32" s="3">
        <v>1</v>
      </c>
      <c r="C32" s="1">
        <v>2</v>
      </c>
      <c r="E32" s="4">
        <v>4</v>
      </c>
    </row>
    <row r="33" spans="1:5">
      <c r="A33">
        <v>33</v>
      </c>
      <c r="C33" s="1">
        <v>2</v>
      </c>
      <c r="D33" s="2">
        <v>3</v>
      </c>
      <c r="E33" s="4">
        <v>4</v>
      </c>
    </row>
    <row r="34" spans="1:5">
      <c r="A34">
        <v>34</v>
      </c>
      <c r="C34" s="1">
        <v>2</v>
      </c>
      <c r="D34" s="2">
        <v>3</v>
      </c>
      <c r="E34" s="4">
        <v>4</v>
      </c>
    </row>
    <row r="35" spans="1:5">
      <c r="A35">
        <v>35</v>
      </c>
      <c r="C35" s="1">
        <v>2</v>
      </c>
      <c r="D35" s="2">
        <v>3</v>
      </c>
      <c r="E35" s="4">
        <v>4</v>
      </c>
    </row>
    <row r="36" spans="1:5">
      <c r="A36">
        <v>36</v>
      </c>
      <c r="C36" s="1">
        <v>2</v>
      </c>
      <c r="D36" s="2">
        <v>3</v>
      </c>
      <c r="E36" s="4">
        <v>4</v>
      </c>
    </row>
    <row r="37" spans="1:5">
      <c r="A37">
        <v>37</v>
      </c>
      <c r="C37" s="1">
        <v>2</v>
      </c>
      <c r="D37" s="2">
        <v>3</v>
      </c>
    </row>
    <row r="38" spans="1:5">
      <c r="A38">
        <v>38</v>
      </c>
      <c r="C38" s="1">
        <v>2</v>
      </c>
      <c r="D38" s="2">
        <v>3</v>
      </c>
    </row>
    <row r="39" spans="1:5">
      <c r="A39">
        <v>39</v>
      </c>
      <c r="C39" s="1">
        <v>2</v>
      </c>
      <c r="D39" s="2">
        <v>3</v>
      </c>
    </row>
    <row r="40" spans="1:5">
      <c r="A40">
        <v>40</v>
      </c>
      <c r="C40" s="1">
        <v>2</v>
      </c>
      <c r="D40" s="2">
        <v>3</v>
      </c>
    </row>
    <row r="41" spans="1:5">
      <c r="A41">
        <v>41</v>
      </c>
      <c r="B41" s="3">
        <v>1</v>
      </c>
      <c r="C41" s="1">
        <v>2</v>
      </c>
      <c r="D41" s="2">
        <v>3</v>
      </c>
    </row>
    <row r="42" spans="1:5">
      <c r="A42">
        <v>42</v>
      </c>
      <c r="B42" s="3">
        <v>1</v>
      </c>
      <c r="D42" s="2">
        <v>3</v>
      </c>
    </row>
    <row r="43" spans="1:5">
      <c r="A43">
        <v>43</v>
      </c>
      <c r="B43" s="3">
        <v>1</v>
      </c>
      <c r="D43" s="2">
        <v>3</v>
      </c>
    </row>
    <row r="44" spans="1:5">
      <c r="A44">
        <v>44</v>
      </c>
      <c r="B44" s="3">
        <v>1</v>
      </c>
      <c r="D44" s="2">
        <v>3</v>
      </c>
      <c r="E44" s="4">
        <v>4</v>
      </c>
    </row>
    <row r="45" spans="1:5">
      <c r="A45">
        <v>45</v>
      </c>
      <c r="B45" s="3">
        <v>1</v>
      </c>
      <c r="D45" s="2">
        <v>3</v>
      </c>
      <c r="E45" s="4">
        <v>4</v>
      </c>
    </row>
    <row r="46" spans="1:5">
      <c r="A46">
        <v>46</v>
      </c>
      <c r="B46" s="3">
        <v>1</v>
      </c>
      <c r="E46" s="4">
        <v>4</v>
      </c>
    </row>
    <row r="47" spans="1:5">
      <c r="A47">
        <v>47</v>
      </c>
      <c r="B47" s="3">
        <v>1</v>
      </c>
      <c r="E47" s="4">
        <v>4</v>
      </c>
    </row>
    <row r="48" spans="1:5">
      <c r="A48">
        <v>48</v>
      </c>
      <c r="B48" s="3">
        <v>1</v>
      </c>
      <c r="E48" s="4">
        <v>4</v>
      </c>
    </row>
    <row r="49" spans="1:5">
      <c r="A49">
        <v>49</v>
      </c>
      <c r="B49" s="3">
        <v>1</v>
      </c>
      <c r="E49" s="4">
        <v>4</v>
      </c>
    </row>
    <row r="50" spans="1:5">
      <c r="A50">
        <v>50</v>
      </c>
      <c r="B50" s="3">
        <v>1</v>
      </c>
      <c r="C50" s="1">
        <v>2</v>
      </c>
      <c r="E50" s="4">
        <v>4</v>
      </c>
    </row>
    <row r="51" spans="1:5">
      <c r="A51">
        <v>51</v>
      </c>
      <c r="B51" s="3">
        <v>1</v>
      </c>
      <c r="C51" s="1">
        <v>2</v>
      </c>
      <c r="E51" s="4">
        <v>4</v>
      </c>
    </row>
    <row r="52" spans="1:5">
      <c r="A52">
        <v>52</v>
      </c>
      <c r="B52" s="3">
        <v>1</v>
      </c>
      <c r="C52" s="1">
        <v>2</v>
      </c>
      <c r="E52" s="4">
        <v>4</v>
      </c>
    </row>
    <row r="53" spans="1:5">
      <c r="A53">
        <v>53</v>
      </c>
      <c r="B53" s="3">
        <v>1</v>
      </c>
      <c r="C53" s="1">
        <v>2</v>
      </c>
      <c r="E53" s="4">
        <v>4</v>
      </c>
    </row>
    <row r="54" spans="1:5">
      <c r="A54">
        <v>54</v>
      </c>
      <c r="C54" s="1">
        <v>2</v>
      </c>
      <c r="D54" s="2">
        <v>3</v>
      </c>
      <c r="E54" s="4">
        <v>4</v>
      </c>
    </row>
    <row r="55" spans="1:5">
      <c r="A55">
        <v>55</v>
      </c>
      <c r="C55" s="1">
        <v>2</v>
      </c>
      <c r="D55" s="2">
        <v>3</v>
      </c>
      <c r="E55" s="4">
        <v>4</v>
      </c>
    </row>
    <row r="56" spans="1:5">
      <c r="A56">
        <v>56</v>
      </c>
      <c r="C56" s="1">
        <v>2</v>
      </c>
      <c r="D56" s="2">
        <v>3</v>
      </c>
      <c r="E56" s="4">
        <v>4</v>
      </c>
    </row>
    <row r="57" spans="1:5">
      <c r="A57">
        <v>57</v>
      </c>
      <c r="C57" s="1">
        <v>2</v>
      </c>
      <c r="D57" s="2">
        <v>3</v>
      </c>
    </row>
    <row r="58" spans="1:5">
      <c r="A58">
        <v>58</v>
      </c>
      <c r="C58" s="1">
        <v>2</v>
      </c>
      <c r="D58" s="2">
        <v>3</v>
      </c>
    </row>
    <row r="59" spans="1:5">
      <c r="A59">
        <v>59</v>
      </c>
      <c r="C59" s="1">
        <v>2</v>
      </c>
      <c r="D59" s="2">
        <v>3</v>
      </c>
    </row>
    <row r="60" spans="1:5">
      <c r="A60">
        <v>60</v>
      </c>
      <c r="C60" s="1">
        <v>2</v>
      </c>
      <c r="D60" s="2">
        <v>3</v>
      </c>
    </row>
    <row r="61" spans="1:5">
      <c r="A61">
        <v>61</v>
      </c>
      <c r="C61" s="1">
        <v>2</v>
      </c>
      <c r="D61" s="2">
        <v>3</v>
      </c>
    </row>
    <row r="62" spans="1:5">
      <c r="A62">
        <v>62</v>
      </c>
      <c r="B62" s="3">
        <v>1</v>
      </c>
      <c r="C62" s="1">
        <v>2</v>
      </c>
      <c r="D62" s="2">
        <v>3</v>
      </c>
    </row>
    <row r="63" spans="1:5">
      <c r="A63">
        <v>63</v>
      </c>
      <c r="B63" s="3">
        <v>1</v>
      </c>
      <c r="C63" s="1">
        <v>2</v>
      </c>
      <c r="D63" s="2">
        <v>3</v>
      </c>
    </row>
    <row r="64" spans="1:5">
      <c r="A64">
        <v>64</v>
      </c>
      <c r="B64" s="3">
        <v>1</v>
      </c>
      <c r="C64" s="1">
        <v>2</v>
      </c>
      <c r="D64" s="2">
        <v>3</v>
      </c>
    </row>
    <row r="65" spans="1:5">
      <c r="A65">
        <v>65</v>
      </c>
      <c r="B65" s="3">
        <v>1</v>
      </c>
      <c r="D65" s="2">
        <v>3</v>
      </c>
    </row>
    <row r="66" spans="1:5">
      <c r="A66">
        <v>66</v>
      </c>
      <c r="B66" s="3">
        <v>1</v>
      </c>
      <c r="D66" s="2">
        <v>3</v>
      </c>
      <c r="E66" s="4">
        <v>4</v>
      </c>
    </row>
    <row r="67" spans="1:5">
      <c r="A67">
        <v>67</v>
      </c>
      <c r="B67" s="3">
        <v>1</v>
      </c>
      <c r="D67" s="2">
        <v>3</v>
      </c>
      <c r="E67" s="4">
        <v>4</v>
      </c>
    </row>
    <row r="68" spans="1:5">
      <c r="A68">
        <v>68</v>
      </c>
      <c r="B68" s="3">
        <v>1</v>
      </c>
      <c r="D68" s="2">
        <v>3</v>
      </c>
      <c r="E68" s="4">
        <v>4</v>
      </c>
    </row>
    <row r="69" spans="1:5">
      <c r="A69">
        <v>69</v>
      </c>
      <c r="B69" s="3">
        <v>1</v>
      </c>
      <c r="D69" s="2">
        <v>3</v>
      </c>
      <c r="E69" s="4">
        <v>4</v>
      </c>
    </row>
    <row r="70" spans="1:5">
      <c r="A70">
        <v>70</v>
      </c>
      <c r="B70" s="3">
        <v>1</v>
      </c>
      <c r="E70" s="4">
        <v>4</v>
      </c>
    </row>
    <row r="71" spans="1:5">
      <c r="A71">
        <v>71</v>
      </c>
      <c r="B71" s="3">
        <v>1</v>
      </c>
      <c r="E71" s="4">
        <v>4</v>
      </c>
    </row>
    <row r="72" spans="1:5">
      <c r="A72">
        <v>72</v>
      </c>
      <c r="B72" s="3">
        <v>1</v>
      </c>
      <c r="E72" s="4">
        <v>4</v>
      </c>
    </row>
    <row r="73" spans="1:5">
      <c r="A73">
        <v>73</v>
      </c>
      <c r="B73" s="3">
        <v>1</v>
      </c>
      <c r="E73" s="4">
        <v>4</v>
      </c>
    </row>
    <row r="74" spans="1:5">
      <c r="A74">
        <v>74</v>
      </c>
      <c r="B74" s="3">
        <v>1</v>
      </c>
      <c r="E74" s="4">
        <v>4</v>
      </c>
    </row>
    <row r="75" spans="1:5">
      <c r="A75">
        <v>75</v>
      </c>
      <c r="B75" s="3">
        <v>1</v>
      </c>
      <c r="C75" s="1">
        <v>2</v>
      </c>
      <c r="E75" s="4">
        <v>4</v>
      </c>
    </row>
    <row r="76" spans="1:5">
      <c r="A76">
        <v>76</v>
      </c>
      <c r="C76" s="1">
        <v>2</v>
      </c>
      <c r="E76" s="4">
        <v>4</v>
      </c>
    </row>
    <row r="77" spans="1:5">
      <c r="A77">
        <v>77</v>
      </c>
      <c r="C77" s="1">
        <v>2</v>
      </c>
      <c r="D77" s="2">
        <v>3</v>
      </c>
      <c r="E77" s="4">
        <v>4</v>
      </c>
    </row>
    <row r="78" spans="1:5">
      <c r="A78">
        <v>78</v>
      </c>
      <c r="C78" s="1">
        <v>2</v>
      </c>
      <c r="D78" s="2">
        <v>3</v>
      </c>
    </row>
    <row r="79" spans="1:5">
      <c r="A79">
        <v>79</v>
      </c>
      <c r="C79" s="1">
        <v>2</v>
      </c>
      <c r="D79" s="2">
        <v>3</v>
      </c>
    </row>
    <row r="80" spans="1:5">
      <c r="A80">
        <v>80</v>
      </c>
      <c r="C80" s="1">
        <v>2</v>
      </c>
      <c r="D80" s="2">
        <v>3</v>
      </c>
    </row>
    <row r="81" spans="1:6">
      <c r="A81">
        <v>81</v>
      </c>
      <c r="C81" s="1">
        <v>2</v>
      </c>
      <c r="D81" s="2">
        <v>3</v>
      </c>
    </row>
    <row r="82" spans="1:6">
      <c r="A82">
        <v>82</v>
      </c>
      <c r="C82" s="1">
        <v>2</v>
      </c>
      <c r="D82" s="2">
        <v>3</v>
      </c>
    </row>
    <row r="83" spans="1:6">
      <c r="A83">
        <v>83</v>
      </c>
      <c r="C83" s="1">
        <v>2</v>
      </c>
      <c r="D83" s="2">
        <v>3</v>
      </c>
    </row>
    <row r="84" spans="1:6">
      <c r="A84">
        <v>84</v>
      </c>
      <c r="D84" s="2">
        <v>3</v>
      </c>
    </row>
    <row r="85" spans="1:6">
      <c r="A85">
        <v>85</v>
      </c>
      <c r="D85" s="2">
        <v>3</v>
      </c>
    </row>
    <row r="86" spans="1:6">
      <c r="A86">
        <v>86</v>
      </c>
      <c r="D86" s="2">
        <v>3</v>
      </c>
    </row>
    <row r="87" spans="1:6">
      <c r="A87">
        <v>87</v>
      </c>
      <c r="D87" s="2">
        <v>3</v>
      </c>
    </row>
    <row r="88" spans="1:6">
      <c r="A88">
        <v>88</v>
      </c>
      <c r="F88" t="s">
        <v>19</v>
      </c>
    </row>
    <row r="89" spans="1:6">
      <c r="A89">
        <v>2389</v>
      </c>
    </row>
    <row r="90" spans="1:6">
      <c r="A90">
        <v>2390</v>
      </c>
    </row>
    <row r="91" spans="1:6">
      <c r="A91">
        <v>2391</v>
      </c>
      <c r="F91" t="s">
        <v>19</v>
      </c>
    </row>
    <row r="92" spans="1:6">
      <c r="A92">
        <v>2392</v>
      </c>
      <c r="C92" s="1">
        <v>2</v>
      </c>
    </row>
    <row r="93" spans="1:6">
      <c r="A93">
        <v>2393</v>
      </c>
      <c r="C93" s="1">
        <v>2</v>
      </c>
    </row>
    <row r="94" spans="1:6">
      <c r="A94">
        <v>2394</v>
      </c>
      <c r="C94" s="1">
        <v>2</v>
      </c>
      <c r="D94" s="2">
        <v>3</v>
      </c>
    </row>
    <row r="95" spans="1:6">
      <c r="A95">
        <v>2395</v>
      </c>
      <c r="C95" s="1">
        <v>2</v>
      </c>
      <c r="D95" s="2">
        <v>3</v>
      </c>
    </row>
    <row r="96" spans="1:6">
      <c r="A96">
        <v>2396</v>
      </c>
      <c r="C96" s="1">
        <v>2</v>
      </c>
      <c r="D96" s="2">
        <v>3</v>
      </c>
    </row>
    <row r="97" spans="1:5">
      <c r="A97">
        <v>2397</v>
      </c>
      <c r="C97" s="1">
        <v>2</v>
      </c>
      <c r="D97" s="2">
        <v>3</v>
      </c>
    </row>
    <row r="98" spans="1:5">
      <c r="A98">
        <v>2398</v>
      </c>
      <c r="C98" s="1">
        <v>2</v>
      </c>
      <c r="D98" s="2">
        <v>3</v>
      </c>
    </row>
    <row r="99" spans="1:5">
      <c r="A99">
        <v>2399</v>
      </c>
      <c r="B99" s="3">
        <v>1</v>
      </c>
      <c r="C99" s="1">
        <v>2</v>
      </c>
      <c r="D99" s="2">
        <v>3</v>
      </c>
    </row>
    <row r="100" spans="1:5">
      <c r="A100">
        <v>2400</v>
      </c>
      <c r="B100" s="3">
        <v>1</v>
      </c>
      <c r="D100" s="2">
        <v>3</v>
      </c>
    </row>
    <row r="101" spans="1:5">
      <c r="A101">
        <v>2401</v>
      </c>
      <c r="B101" s="3">
        <v>1</v>
      </c>
      <c r="D101" s="2">
        <v>3</v>
      </c>
    </row>
    <row r="102" spans="1:5">
      <c r="A102">
        <v>2402</v>
      </c>
      <c r="B102" s="3">
        <v>1</v>
      </c>
      <c r="E102" s="4">
        <v>4</v>
      </c>
    </row>
    <row r="103" spans="1:5">
      <c r="A103">
        <v>2403</v>
      </c>
      <c r="B103" s="3">
        <v>1</v>
      </c>
      <c r="E103" s="4">
        <v>4</v>
      </c>
    </row>
    <row r="104" spans="1:5">
      <c r="A104">
        <v>2404</v>
      </c>
      <c r="B104" s="3">
        <v>1</v>
      </c>
      <c r="E104" s="4">
        <v>4</v>
      </c>
    </row>
    <row r="105" spans="1:5">
      <c r="A105">
        <v>2405</v>
      </c>
      <c r="B105" s="3">
        <v>1</v>
      </c>
      <c r="E105" s="4">
        <v>4</v>
      </c>
    </row>
    <row r="106" spans="1:5">
      <c r="A106">
        <v>2406</v>
      </c>
      <c r="B106" s="3">
        <v>1</v>
      </c>
      <c r="E106" s="4">
        <v>4</v>
      </c>
    </row>
    <row r="107" spans="1:5">
      <c r="A107">
        <v>2407</v>
      </c>
      <c r="B107" s="3">
        <v>1</v>
      </c>
      <c r="E107" s="4">
        <v>4</v>
      </c>
    </row>
    <row r="108" spans="1:5">
      <c r="A108">
        <v>2408</v>
      </c>
      <c r="B108" s="3">
        <v>1</v>
      </c>
      <c r="C108" s="1">
        <v>2</v>
      </c>
      <c r="E108" s="4">
        <v>4</v>
      </c>
    </row>
    <row r="109" spans="1:5">
      <c r="A109">
        <v>2409</v>
      </c>
      <c r="C109" s="1">
        <v>2</v>
      </c>
      <c r="E109" s="4">
        <v>4</v>
      </c>
    </row>
    <row r="110" spans="1:5">
      <c r="A110">
        <v>2410</v>
      </c>
      <c r="C110" s="1">
        <v>2</v>
      </c>
      <c r="D110" s="2">
        <v>3</v>
      </c>
      <c r="E110" s="4">
        <v>4</v>
      </c>
    </row>
    <row r="111" spans="1:5">
      <c r="A111">
        <v>2411</v>
      </c>
      <c r="C111" s="1">
        <v>2</v>
      </c>
      <c r="D111" s="2">
        <v>3</v>
      </c>
    </row>
    <row r="112" spans="1:5">
      <c r="A112">
        <v>2412</v>
      </c>
      <c r="C112" s="1">
        <v>2</v>
      </c>
      <c r="D112" s="2">
        <v>3</v>
      </c>
    </row>
    <row r="113" spans="1:5">
      <c r="A113">
        <v>2413</v>
      </c>
      <c r="C113" s="1">
        <v>2</v>
      </c>
      <c r="D113" s="2">
        <v>3</v>
      </c>
    </row>
    <row r="114" spans="1:5">
      <c r="A114">
        <v>2414</v>
      </c>
      <c r="C114" s="1">
        <v>2</v>
      </c>
      <c r="D114" s="2">
        <v>3</v>
      </c>
    </row>
    <row r="115" spans="1:5">
      <c r="A115">
        <v>2415</v>
      </c>
      <c r="B115" s="3">
        <v>1</v>
      </c>
      <c r="C115" s="1">
        <v>2</v>
      </c>
      <c r="D115" s="2">
        <v>3</v>
      </c>
    </row>
    <row r="116" spans="1:5">
      <c r="A116">
        <v>2416</v>
      </c>
      <c r="B116" s="3">
        <v>1</v>
      </c>
      <c r="C116" s="1">
        <v>2</v>
      </c>
      <c r="D116" s="2">
        <v>3</v>
      </c>
    </row>
    <row r="117" spans="1:5">
      <c r="A117">
        <v>2417</v>
      </c>
      <c r="B117" s="3">
        <v>1</v>
      </c>
      <c r="C117" s="1">
        <v>2</v>
      </c>
      <c r="D117" s="2">
        <v>3</v>
      </c>
    </row>
    <row r="118" spans="1:5">
      <c r="A118">
        <v>2418</v>
      </c>
      <c r="B118" s="3">
        <v>1</v>
      </c>
      <c r="C118" s="1">
        <v>2</v>
      </c>
      <c r="D118" s="2">
        <v>3</v>
      </c>
    </row>
    <row r="119" spans="1:5">
      <c r="A119">
        <v>2419</v>
      </c>
      <c r="B119" s="3">
        <v>1</v>
      </c>
      <c r="C119" s="1">
        <v>2</v>
      </c>
      <c r="D119" s="2">
        <v>3</v>
      </c>
      <c r="E119" s="4">
        <v>4</v>
      </c>
    </row>
    <row r="120" spans="1:5">
      <c r="A120">
        <v>2420</v>
      </c>
      <c r="B120" s="3">
        <v>1</v>
      </c>
      <c r="D120" s="2">
        <v>3</v>
      </c>
      <c r="E120" s="4">
        <v>4</v>
      </c>
    </row>
    <row r="121" spans="1:5">
      <c r="A121">
        <v>2421</v>
      </c>
      <c r="B121" s="3">
        <v>1</v>
      </c>
      <c r="D121" s="2">
        <v>3</v>
      </c>
      <c r="E121" s="4">
        <v>4</v>
      </c>
    </row>
    <row r="122" spans="1:5">
      <c r="A122">
        <v>2422</v>
      </c>
      <c r="B122" s="3">
        <v>1</v>
      </c>
      <c r="D122" s="2">
        <v>3</v>
      </c>
      <c r="E122" s="4">
        <v>4</v>
      </c>
    </row>
    <row r="123" spans="1:5">
      <c r="A123">
        <v>2423</v>
      </c>
      <c r="B123" s="3">
        <v>1</v>
      </c>
      <c r="D123" s="2">
        <v>3</v>
      </c>
      <c r="E123" s="4">
        <v>4</v>
      </c>
    </row>
    <row r="124" spans="1:5">
      <c r="A124">
        <v>2424</v>
      </c>
      <c r="B124" s="3">
        <v>1</v>
      </c>
      <c r="E124" s="4">
        <v>4</v>
      </c>
    </row>
    <row r="125" spans="1:5">
      <c r="A125">
        <v>2425</v>
      </c>
      <c r="B125" s="3">
        <v>1</v>
      </c>
      <c r="E125" s="4">
        <v>4</v>
      </c>
    </row>
    <row r="126" spans="1:5">
      <c r="A126">
        <v>2426</v>
      </c>
      <c r="B126" s="3">
        <v>1</v>
      </c>
      <c r="E126" s="4">
        <v>4</v>
      </c>
    </row>
    <row r="127" spans="1:5">
      <c r="A127">
        <v>2427</v>
      </c>
      <c r="B127" s="3">
        <v>1</v>
      </c>
      <c r="E127" s="4">
        <v>4</v>
      </c>
    </row>
    <row r="128" spans="1:5">
      <c r="A128">
        <v>2428</v>
      </c>
      <c r="B128" s="3">
        <v>1</v>
      </c>
      <c r="E128" s="4">
        <v>4</v>
      </c>
    </row>
    <row r="129" spans="1:5">
      <c r="A129">
        <v>2429</v>
      </c>
      <c r="C129" s="1">
        <v>2</v>
      </c>
      <c r="D129" s="2">
        <v>3</v>
      </c>
      <c r="E129" s="4">
        <v>4</v>
      </c>
    </row>
    <row r="130" spans="1:5">
      <c r="A130">
        <v>2430</v>
      </c>
      <c r="C130" s="1">
        <v>2</v>
      </c>
      <c r="D130" s="2">
        <v>3</v>
      </c>
    </row>
    <row r="131" spans="1:5">
      <c r="A131">
        <v>2431</v>
      </c>
      <c r="C131" s="1">
        <v>2</v>
      </c>
      <c r="D131" s="2">
        <v>3</v>
      </c>
    </row>
    <row r="132" spans="1:5">
      <c r="A132">
        <v>2432</v>
      </c>
      <c r="C132" s="1">
        <v>2</v>
      </c>
      <c r="D132" s="2">
        <v>3</v>
      </c>
    </row>
    <row r="133" spans="1:5">
      <c r="A133">
        <v>2433</v>
      </c>
      <c r="C133" s="1">
        <v>2</v>
      </c>
      <c r="D133" s="2">
        <v>3</v>
      </c>
    </row>
    <row r="134" spans="1:5">
      <c r="A134">
        <v>2434</v>
      </c>
      <c r="C134" s="1">
        <v>2</v>
      </c>
      <c r="D134" s="2">
        <v>3</v>
      </c>
    </row>
    <row r="135" spans="1:5">
      <c r="A135">
        <v>2435</v>
      </c>
      <c r="B135" s="3">
        <v>1</v>
      </c>
      <c r="C135" s="1">
        <v>2</v>
      </c>
      <c r="D135" s="2">
        <v>3</v>
      </c>
    </row>
    <row r="136" spans="1:5">
      <c r="A136">
        <v>2436</v>
      </c>
      <c r="B136" s="3">
        <v>1</v>
      </c>
      <c r="C136" s="1">
        <v>2</v>
      </c>
      <c r="D136" s="2">
        <v>3</v>
      </c>
    </row>
    <row r="137" spans="1:5">
      <c r="A137">
        <v>2437</v>
      </c>
      <c r="B137" s="3">
        <v>1</v>
      </c>
      <c r="C137" s="1">
        <v>2</v>
      </c>
      <c r="D137" s="2">
        <v>3</v>
      </c>
    </row>
    <row r="138" spans="1:5">
      <c r="A138">
        <v>2438</v>
      </c>
      <c r="B138" s="3">
        <v>1</v>
      </c>
      <c r="D138" s="2">
        <v>3</v>
      </c>
      <c r="E138" s="4">
        <v>4</v>
      </c>
    </row>
    <row r="139" spans="1:5">
      <c r="A139">
        <v>2439</v>
      </c>
      <c r="B139" s="3">
        <v>1</v>
      </c>
      <c r="D139" s="2">
        <v>3</v>
      </c>
      <c r="E139" s="4">
        <v>4</v>
      </c>
    </row>
    <row r="140" spans="1:5">
      <c r="A140">
        <v>2440</v>
      </c>
      <c r="B140" s="3">
        <v>1</v>
      </c>
      <c r="E140" s="4">
        <v>4</v>
      </c>
    </row>
    <row r="141" spans="1:5">
      <c r="A141">
        <v>2441</v>
      </c>
      <c r="B141" s="3">
        <v>1</v>
      </c>
      <c r="E141" s="4">
        <v>4</v>
      </c>
    </row>
    <row r="142" spans="1:5">
      <c r="A142">
        <v>2442</v>
      </c>
      <c r="B142" s="3">
        <v>1</v>
      </c>
      <c r="E142" s="4">
        <v>4</v>
      </c>
    </row>
    <row r="143" spans="1:5">
      <c r="A143">
        <v>2443</v>
      </c>
      <c r="B143" s="3">
        <v>1</v>
      </c>
      <c r="C143" s="1">
        <v>2</v>
      </c>
      <c r="E143" s="4">
        <v>4</v>
      </c>
    </row>
    <row r="144" spans="1:5">
      <c r="A144">
        <v>2444</v>
      </c>
      <c r="C144" s="1">
        <v>2</v>
      </c>
      <c r="E144" s="4">
        <v>4</v>
      </c>
    </row>
    <row r="145" spans="1:6">
      <c r="A145">
        <v>2445</v>
      </c>
      <c r="C145" s="1">
        <v>2</v>
      </c>
      <c r="E145" s="4">
        <v>4</v>
      </c>
    </row>
    <row r="146" spans="1:6">
      <c r="A146">
        <v>2446</v>
      </c>
      <c r="C146" s="1">
        <v>2</v>
      </c>
      <c r="E146" s="4">
        <v>4</v>
      </c>
    </row>
    <row r="147" spans="1:6">
      <c r="A147">
        <v>2447</v>
      </c>
      <c r="C147" s="1">
        <v>2</v>
      </c>
      <c r="E147" s="4">
        <v>4</v>
      </c>
    </row>
    <row r="148" spans="1:6">
      <c r="A148">
        <v>2448</v>
      </c>
      <c r="C148" s="1">
        <v>2</v>
      </c>
      <c r="D148" s="2">
        <v>3</v>
      </c>
    </row>
    <row r="149" spans="1:6">
      <c r="A149">
        <v>2449</v>
      </c>
      <c r="C149" s="1">
        <v>2</v>
      </c>
      <c r="D149" s="2">
        <v>3</v>
      </c>
    </row>
    <row r="150" spans="1:6">
      <c r="A150">
        <v>2450</v>
      </c>
      <c r="C150" s="1">
        <v>2</v>
      </c>
      <c r="D150" s="2">
        <v>3</v>
      </c>
    </row>
    <row r="151" spans="1:6">
      <c r="A151">
        <v>2451</v>
      </c>
      <c r="C151" s="1">
        <v>2</v>
      </c>
      <c r="D151" s="2">
        <v>3</v>
      </c>
    </row>
    <row r="152" spans="1:6">
      <c r="A152">
        <v>2452</v>
      </c>
      <c r="D152" s="2">
        <v>3</v>
      </c>
    </row>
    <row r="153" spans="1:6">
      <c r="A153">
        <v>2453</v>
      </c>
      <c r="D153" s="2">
        <v>3</v>
      </c>
    </row>
    <row r="154" spans="1:6">
      <c r="A154">
        <v>2454</v>
      </c>
      <c r="D154" s="2">
        <v>3</v>
      </c>
    </row>
    <row r="155" spans="1:6">
      <c r="A155">
        <v>2455</v>
      </c>
      <c r="F155" t="s">
        <v>19</v>
      </c>
    </row>
    <row r="156" spans="1:6">
      <c r="A156">
        <v>3086</v>
      </c>
    </row>
    <row r="157" spans="1:6">
      <c r="A157">
        <v>3087</v>
      </c>
    </row>
    <row r="158" spans="1:6">
      <c r="A158">
        <v>3088</v>
      </c>
      <c r="F158" t="s">
        <v>19</v>
      </c>
    </row>
    <row r="159" spans="1:6">
      <c r="A159">
        <v>3089</v>
      </c>
      <c r="B159" s="3">
        <v>1</v>
      </c>
    </row>
    <row r="160" spans="1:6">
      <c r="A160">
        <v>3090</v>
      </c>
      <c r="B160" s="3">
        <v>1</v>
      </c>
    </row>
    <row r="161" spans="1:5">
      <c r="A161">
        <v>3091</v>
      </c>
      <c r="B161" s="3">
        <v>1</v>
      </c>
    </row>
    <row r="162" spans="1:5">
      <c r="A162">
        <v>3092</v>
      </c>
      <c r="B162" s="3">
        <v>1</v>
      </c>
      <c r="E162" s="4">
        <v>4</v>
      </c>
    </row>
    <row r="163" spans="1:5">
      <c r="A163">
        <v>3093</v>
      </c>
      <c r="B163" s="3">
        <v>1</v>
      </c>
      <c r="E163" s="4">
        <v>4</v>
      </c>
    </row>
    <row r="164" spans="1:5">
      <c r="A164">
        <v>3094</v>
      </c>
      <c r="B164" s="3">
        <v>1</v>
      </c>
      <c r="E164" s="4">
        <v>4</v>
      </c>
    </row>
    <row r="165" spans="1:5">
      <c r="A165">
        <v>3095</v>
      </c>
      <c r="B165" s="3">
        <v>1</v>
      </c>
      <c r="E165" s="4">
        <v>4</v>
      </c>
    </row>
    <row r="166" spans="1:5">
      <c r="A166">
        <v>3096</v>
      </c>
      <c r="B166" s="3">
        <v>1</v>
      </c>
      <c r="E166" s="4">
        <v>4</v>
      </c>
    </row>
    <row r="167" spans="1:5">
      <c r="A167">
        <v>3097</v>
      </c>
      <c r="B167" s="3">
        <v>1</v>
      </c>
      <c r="E167" s="4">
        <v>4</v>
      </c>
    </row>
    <row r="168" spans="1:5">
      <c r="A168">
        <v>3098</v>
      </c>
      <c r="B168" s="3">
        <v>1</v>
      </c>
      <c r="E168" s="4">
        <v>4</v>
      </c>
    </row>
    <row r="169" spans="1:5">
      <c r="A169">
        <v>3099</v>
      </c>
      <c r="B169" s="3">
        <v>1</v>
      </c>
      <c r="E169" s="4">
        <v>4</v>
      </c>
    </row>
    <row r="170" spans="1:5">
      <c r="A170">
        <v>3100</v>
      </c>
      <c r="B170" s="3">
        <v>1</v>
      </c>
      <c r="E170" s="4">
        <v>4</v>
      </c>
    </row>
    <row r="171" spans="1:5">
      <c r="A171">
        <v>3101</v>
      </c>
      <c r="C171" s="1">
        <v>2</v>
      </c>
      <c r="D171" s="2">
        <v>3</v>
      </c>
      <c r="E171" s="4">
        <v>4</v>
      </c>
    </row>
    <row r="172" spans="1:5">
      <c r="A172">
        <v>3102</v>
      </c>
      <c r="C172" s="1">
        <v>2</v>
      </c>
      <c r="D172" s="2">
        <v>3</v>
      </c>
      <c r="E172" s="4">
        <v>4</v>
      </c>
    </row>
    <row r="173" spans="1:5">
      <c r="A173">
        <v>3103</v>
      </c>
      <c r="C173" s="1">
        <v>2</v>
      </c>
      <c r="D173" s="2">
        <v>3</v>
      </c>
      <c r="E173" s="4">
        <v>4</v>
      </c>
    </row>
    <row r="174" spans="1:5">
      <c r="A174">
        <v>3104</v>
      </c>
      <c r="C174" s="1">
        <v>2</v>
      </c>
      <c r="D174" s="2">
        <v>3</v>
      </c>
    </row>
    <row r="175" spans="1:5">
      <c r="A175">
        <v>3105</v>
      </c>
      <c r="C175" s="1">
        <v>2</v>
      </c>
      <c r="D175" s="2">
        <v>3</v>
      </c>
    </row>
    <row r="176" spans="1:5">
      <c r="A176">
        <v>3106</v>
      </c>
      <c r="C176" s="1">
        <v>2</v>
      </c>
      <c r="D176" s="2">
        <v>3</v>
      </c>
    </row>
    <row r="177" spans="1:5">
      <c r="A177">
        <v>3107</v>
      </c>
      <c r="C177" s="1">
        <v>2</v>
      </c>
      <c r="D177" s="2">
        <v>3</v>
      </c>
    </row>
    <row r="178" spans="1:5">
      <c r="A178">
        <v>3108</v>
      </c>
      <c r="C178" s="1">
        <v>2</v>
      </c>
      <c r="D178" s="2">
        <v>3</v>
      </c>
    </row>
    <row r="179" spans="1:5">
      <c r="A179">
        <v>3109</v>
      </c>
      <c r="B179" s="3">
        <v>1</v>
      </c>
      <c r="C179" s="1">
        <v>2</v>
      </c>
      <c r="D179" s="2">
        <v>3</v>
      </c>
    </row>
    <row r="180" spans="1:5">
      <c r="A180">
        <v>3110</v>
      </c>
      <c r="B180" s="3">
        <v>1</v>
      </c>
      <c r="D180" s="2">
        <v>3</v>
      </c>
    </row>
    <row r="181" spans="1:5">
      <c r="A181">
        <v>3111</v>
      </c>
      <c r="B181" s="3">
        <v>1</v>
      </c>
      <c r="E181" s="4">
        <v>4</v>
      </c>
    </row>
    <row r="182" spans="1:5">
      <c r="A182">
        <v>3112</v>
      </c>
      <c r="B182" s="3">
        <v>1</v>
      </c>
      <c r="E182" s="4">
        <v>4</v>
      </c>
    </row>
    <row r="183" spans="1:5">
      <c r="A183">
        <v>3113</v>
      </c>
      <c r="B183" s="3">
        <v>1</v>
      </c>
      <c r="E183" s="4">
        <v>4</v>
      </c>
    </row>
    <row r="184" spans="1:5">
      <c r="A184">
        <v>3114</v>
      </c>
      <c r="B184" s="3">
        <v>1</v>
      </c>
      <c r="E184" s="4">
        <v>4</v>
      </c>
    </row>
    <row r="185" spans="1:5">
      <c r="A185">
        <v>3115</v>
      </c>
      <c r="B185" s="3">
        <v>1</v>
      </c>
      <c r="E185" s="4">
        <v>4</v>
      </c>
    </row>
    <row r="186" spans="1:5">
      <c r="A186">
        <v>3116</v>
      </c>
      <c r="B186" s="3">
        <v>1</v>
      </c>
      <c r="C186" s="1">
        <v>2</v>
      </c>
      <c r="E186" s="4">
        <v>4</v>
      </c>
    </row>
    <row r="187" spans="1:5">
      <c r="A187">
        <v>3117</v>
      </c>
      <c r="B187" s="3">
        <v>1</v>
      </c>
      <c r="C187" s="1">
        <v>2</v>
      </c>
      <c r="E187" s="4">
        <v>4</v>
      </c>
    </row>
    <row r="188" spans="1:5">
      <c r="A188">
        <v>3118</v>
      </c>
      <c r="C188" s="1">
        <v>2</v>
      </c>
      <c r="E188" s="4">
        <v>4</v>
      </c>
    </row>
    <row r="189" spans="1:5">
      <c r="A189">
        <v>3119</v>
      </c>
      <c r="C189" s="1">
        <v>2</v>
      </c>
      <c r="D189" s="2">
        <v>3</v>
      </c>
      <c r="E189" s="4">
        <v>4</v>
      </c>
    </row>
    <row r="190" spans="1:5">
      <c r="A190">
        <v>3120</v>
      </c>
      <c r="C190" s="1">
        <v>2</v>
      </c>
      <c r="D190" s="2">
        <v>3</v>
      </c>
    </row>
    <row r="191" spans="1:5">
      <c r="A191">
        <v>3121</v>
      </c>
      <c r="C191" s="1">
        <v>2</v>
      </c>
      <c r="D191" s="2">
        <v>3</v>
      </c>
    </row>
    <row r="192" spans="1:5">
      <c r="A192">
        <v>3122</v>
      </c>
      <c r="C192" s="1">
        <v>2</v>
      </c>
      <c r="D192" s="2">
        <v>3</v>
      </c>
    </row>
    <row r="193" spans="1:6">
      <c r="A193">
        <v>3123</v>
      </c>
      <c r="C193" s="1">
        <v>2</v>
      </c>
      <c r="D193" s="2">
        <v>3</v>
      </c>
    </row>
    <row r="194" spans="1:6">
      <c r="A194">
        <v>3124</v>
      </c>
      <c r="B194" s="3">
        <v>1</v>
      </c>
      <c r="C194" s="1">
        <v>2</v>
      </c>
      <c r="D194" s="2">
        <v>3</v>
      </c>
    </row>
    <row r="195" spans="1:6">
      <c r="A195">
        <v>3125</v>
      </c>
      <c r="B195" s="3">
        <v>1</v>
      </c>
      <c r="D195" s="2">
        <v>3</v>
      </c>
    </row>
    <row r="196" spans="1:6">
      <c r="A196">
        <v>3126</v>
      </c>
      <c r="B196" s="3">
        <v>1</v>
      </c>
      <c r="D196" s="2">
        <v>3</v>
      </c>
    </row>
    <row r="197" spans="1:6">
      <c r="A197">
        <v>3127</v>
      </c>
      <c r="B197" s="3">
        <v>1</v>
      </c>
      <c r="D197" s="2">
        <v>3</v>
      </c>
      <c r="E197" s="4">
        <v>4</v>
      </c>
    </row>
    <row r="198" spans="1:6">
      <c r="A198">
        <v>3128</v>
      </c>
      <c r="B198" s="3">
        <v>1</v>
      </c>
      <c r="E198" s="4">
        <v>4</v>
      </c>
    </row>
    <row r="199" spans="1:6">
      <c r="A199">
        <v>3129</v>
      </c>
      <c r="B199" s="3">
        <v>1</v>
      </c>
      <c r="E199" s="4">
        <v>4</v>
      </c>
    </row>
    <row r="200" spans="1:6">
      <c r="A200">
        <v>3130</v>
      </c>
      <c r="B200" s="3">
        <v>1</v>
      </c>
      <c r="E200" s="4">
        <v>4</v>
      </c>
    </row>
    <row r="201" spans="1:6">
      <c r="A201">
        <v>3131</v>
      </c>
      <c r="B201" s="3">
        <v>1</v>
      </c>
      <c r="E201" s="4">
        <v>4</v>
      </c>
    </row>
    <row r="202" spans="1:6">
      <c r="A202">
        <v>3132</v>
      </c>
      <c r="B202" s="3">
        <v>1</v>
      </c>
      <c r="E202" s="4">
        <v>4</v>
      </c>
    </row>
    <row r="203" spans="1:6">
      <c r="A203">
        <v>3133</v>
      </c>
      <c r="B203" s="3">
        <v>1</v>
      </c>
      <c r="E203" s="4">
        <v>4</v>
      </c>
    </row>
    <row r="204" spans="1:6">
      <c r="A204">
        <v>3134</v>
      </c>
      <c r="E204" s="4">
        <v>4</v>
      </c>
    </row>
    <row r="205" spans="1:6">
      <c r="A205">
        <v>3135</v>
      </c>
      <c r="E205" s="4">
        <v>4</v>
      </c>
    </row>
    <row r="206" spans="1:6">
      <c r="A206">
        <v>3136</v>
      </c>
      <c r="E206" s="4">
        <v>4</v>
      </c>
    </row>
    <row r="207" spans="1:6">
      <c r="A207">
        <v>3137</v>
      </c>
      <c r="E207" s="4">
        <v>4</v>
      </c>
    </row>
    <row r="208" spans="1:6">
      <c r="A208">
        <v>3138</v>
      </c>
      <c r="F208" t="s">
        <v>19</v>
      </c>
    </row>
    <row r="209" spans="1:6">
      <c r="A209">
        <v>3536</v>
      </c>
    </row>
    <row r="210" spans="1:6">
      <c r="A210">
        <v>3537</v>
      </c>
    </row>
    <row r="211" spans="1:6">
      <c r="A211">
        <v>3538</v>
      </c>
      <c r="F211" t="s">
        <v>19</v>
      </c>
    </row>
    <row r="212" spans="1:6">
      <c r="A212">
        <v>3539</v>
      </c>
      <c r="C212" s="1">
        <v>2</v>
      </c>
    </row>
    <row r="213" spans="1:6">
      <c r="A213">
        <v>3540</v>
      </c>
      <c r="C213" s="1">
        <v>2</v>
      </c>
    </row>
    <row r="214" spans="1:6">
      <c r="A214">
        <v>3541</v>
      </c>
      <c r="C214" s="1">
        <v>2</v>
      </c>
    </row>
    <row r="215" spans="1:6">
      <c r="A215">
        <v>3542</v>
      </c>
      <c r="C215" s="1">
        <v>2</v>
      </c>
      <c r="D215" s="2">
        <v>3</v>
      </c>
    </row>
    <row r="216" spans="1:6">
      <c r="A216">
        <v>3543</v>
      </c>
      <c r="C216" s="1">
        <v>2</v>
      </c>
      <c r="D216" s="2">
        <v>3</v>
      </c>
    </row>
    <row r="217" spans="1:6">
      <c r="A217">
        <v>3544</v>
      </c>
      <c r="C217" s="1">
        <v>2</v>
      </c>
      <c r="D217" s="2">
        <v>3</v>
      </c>
    </row>
    <row r="218" spans="1:6">
      <c r="A218">
        <v>3545</v>
      </c>
      <c r="C218" s="1">
        <v>2</v>
      </c>
      <c r="D218" s="2">
        <v>3</v>
      </c>
    </row>
    <row r="219" spans="1:6">
      <c r="A219">
        <v>3546</v>
      </c>
      <c r="C219" s="1">
        <v>2</v>
      </c>
      <c r="D219" s="2">
        <v>3</v>
      </c>
    </row>
    <row r="220" spans="1:6">
      <c r="A220">
        <v>3547</v>
      </c>
      <c r="C220" s="1">
        <v>2</v>
      </c>
      <c r="D220" s="2">
        <v>3</v>
      </c>
    </row>
    <row r="221" spans="1:6">
      <c r="A221">
        <v>3548</v>
      </c>
      <c r="C221" s="1">
        <v>2</v>
      </c>
      <c r="D221" s="2">
        <v>3</v>
      </c>
    </row>
    <row r="222" spans="1:6">
      <c r="A222">
        <v>3549</v>
      </c>
      <c r="B222" s="3">
        <v>1</v>
      </c>
      <c r="C222" s="1">
        <v>2</v>
      </c>
      <c r="D222" s="2">
        <v>3</v>
      </c>
    </row>
    <row r="223" spans="1:6">
      <c r="A223">
        <v>3550</v>
      </c>
      <c r="B223" s="3">
        <v>1</v>
      </c>
      <c r="D223" s="2">
        <v>3</v>
      </c>
    </row>
    <row r="224" spans="1:6">
      <c r="A224">
        <v>3551</v>
      </c>
      <c r="B224" s="3">
        <v>1</v>
      </c>
      <c r="D224" s="2">
        <v>3</v>
      </c>
      <c r="E224" s="4">
        <v>4</v>
      </c>
    </row>
    <row r="225" spans="1:5">
      <c r="A225">
        <v>3552</v>
      </c>
      <c r="B225" s="3">
        <v>1</v>
      </c>
      <c r="D225" s="2">
        <v>3</v>
      </c>
      <c r="E225" s="4">
        <v>4</v>
      </c>
    </row>
    <row r="226" spans="1:5">
      <c r="A226">
        <v>3553</v>
      </c>
      <c r="B226" s="3">
        <v>1</v>
      </c>
      <c r="E226" s="4">
        <v>4</v>
      </c>
    </row>
    <row r="227" spans="1:5">
      <c r="A227">
        <v>3554</v>
      </c>
      <c r="B227" s="3">
        <v>1</v>
      </c>
      <c r="E227" s="4">
        <v>4</v>
      </c>
    </row>
    <row r="228" spans="1:5">
      <c r="A228">
        <v>3555</v>
      </c>
      <c r="B228" s="3">
        <v>1</v>
      </c>
      <c r="E228" s="4">
        <v>4</v>
      </c>
    </row>
    <row r="229" spans="1:5">
      <c r="A229">
        <v>3556</v>
      </c>
      <c r="B229" s="3">
        <v>1</v>
      </c>
      <c r="E229" s="4">
        <v>4</v>
      </c>
    </row>
    <row r="230" spans="1:5">
      <c r="A230">
        <v>3557</v>
      </c>
      <c r="B230" s="3">
        <v>1</v>
      </c>
      <c r="E230" s="4">
        <v>4</v>
      </c>
    </row>
    <row r="231" spans="1:5">
      <c r="A231">
        <v>3558</v>
      </c>
      <c r="B231" s="3">
        <v>1</v>
      </c>
      <c r="E231" s="4">
        <v>4</v>
      </c>
    </row>
    <row r="232" spans="1:5">
      <c r="A232">
        <v>3559</v>
      </c>
      <c r="B232" s="3">
        <v>1</v>
      </c>
      <c r="E232" s="4">
        <v>4</v>
      </c>
    </row>
    <row r="233" spans="1:5">
      <c r="A233">
        <v>3560</v>
      </c>
      <c r="C233" s="1">
        <v>2</v>
      </c>
      <c r="E233" s="4">
        <v>4</v>
      </c>
    </row>
    <row r="234" spans="1:5">
      <c r="A234">
        <v>3561</v>
      </c>
      <c r="C234" s="1">
        <v>2</v>
      </c>
      <c r="D234" s="2">
        <v>3</v>
      </c>
      <c r="E234" s="4">
        <v>4</v>
      </c>
    </row>
    <row r="235" spans="1:5">
      <c r="A235">
        <v>3562</v>
      </c>
      <c r="C235" s="1">
        <v>2</v>
      </c>
      <c r="D235" s="2">
        <v>3</v>
      </c>
    </row>
    <row r="236" spans="1:5">
      <c r="A236">
        <v>3563</v>
      </c>
      <c r="C236" s="1">
        <v>2</v>
      </c>
      <c r="D236" s="2">
        <v>3</v>
      </c>
    </row>
    <row r="237" spans="1:5">
      <c r="A237">
        <v>3564</v>
      </c>
      <c r="C237" s="1">
        <v>2</v>
      </c>
      <c r="D237" s="2">
        <v>3</v>
      </c>
    </row>
    <row r="238" spans="1:5">
      <c r="A238">
        <v>3565</v>
      </c>
      <c r="C238" s="1">
        <v>2</v>
      </c>
      <c r="D238" s="2">
        <v>3</v>
      </c>
    </row>
    <row r="239" spans="1:5">
      <c r="A239">
        <v>3566</v>
      </c>
      <c r="C239" s="1">
        <v>2</v>
      </c>
      <c r="D239" s="2">
        <v>3</v>
      </c>
    </row>
    <row r="240" spans="1:5">
      <c r="A240">
        <v>3567</v>
      </c>
      <c r="C240" s="1">
        <v>2</v>
      </c>
      <c r="D240" s="2">
        <v>3</v>
      </c>
    </row>
    <row r="241" spans="1:6">
      <c r="A241">
        <v>3568</v>
      </c>
      <c r="D241" s="2">
        <v>3</v>
      </c>
    </row>
    <row r="242" spans="1:6">
      <c r="A242">
        <v>3569</v>
      </c>
      <c r="D242" s="2">
        <v>3</v>
      </c>
    </row>
    <row r="243" spans="1:6">
      <c r="A243">
        <v>3570</v>
      </c>
      <c r="F243" t="s">
        <v>19</v>
      </c>
    </row>
    <row r="244" spans="1:6">
      <c r="A244">
        <v>4042</v>
      </c>
    </row>
    <row r="245" spans="1:6">
      <c r="A245">
        <v>4043</v>
      </c>
    </row>
    <row r="246" spans="1:6">
      <c r="A246">
        <v>4044</v>
      </c>
      <c r="F246" t="s">
        <v>19</v>
      </c>
    </row>
    <row r="247" spans="1:6">
      <c r="A247">
        <v>4045</v>
      </c>
      <c r="C247" s="1">
        <v>2</v>
      </c>
    </row>
    <row r="248" spans="1:6">
      <c r="A248">
        <v>4046</v>
      </c>
      <c r="C248" s="1">
        <v>2</v>
      </c>
    </row>
    <row r="249" spans="1:6">
      <c r="A249">
        <v>4047</v>
      </c>
      <c r="C249" s="1">
        <v>2</v>
      </c>
    </row>
    <row r="250" spans="1:6">
      <c r="A250">
        <v>4048</v>
      </c>
      <c r="C250" s="1">
        <v>2</v>
      </c>
      <c r="D250" s="2">
        <v>3</v>
      </c>
    </row>
    <row r="251" spans="1:6">
      <c r="A251">
        <v>4049</v>
      </c>
      <c r="C251" s="1">
        <v>2</v>
      </c>
      <c r="D251" s="2">
        <v>3</v>
      </c>
    </row>
    <row r="252" spans="1:6">
      <c r="A252">
        <v>4050</v>
      </c>
      <c r="C252" s="1">
        <v>2</v>
      </c>
      <c r="D252" s="2">
        <v>3</v>
      </c>
    </row>
    <row r="253" spans="1:6">
      <c r="A253">
        <v>4051</v>
      </c>
      <c r="C253" s="1">
        <v>2</v>
      </c>
      <c r="D253" s="2">
        <v>3</v>
      </c>
    </row>
    <row r="254" spans="1:6">
      <c r="A254">
        <v>4052</v>
      </c>
      <c r="C254" s="1">
        <v>2</v>
      </c>
      <c r="D254" s="2">
        <v>3</v>
      </c>
    </row>
    <row r="255" spans="1:6">
      <c r="A255">
        <v>4053</v>
      </c>
      <c r="B255" s="3">
        <v>1</v>
      </c>
      <c r="C255" s="1">
        <v>2</v>
      </c>
      <c r="D255" s="2">
        <v>3</v>
      </c>
    </row>
    <row r="256" spans="1:6">
      <c r="A256">
        <v>4054</v>
      </c>
      <c r="B256" s="3">
        <v>1</v>
      </c>
      <c r="C256" s="1">
        <v>2</v>
      </c>
      <c r="D256" s="2">
        <v>3</v>
      </c>
    </row>
    <row r="257" spans="1:5">
      <c r="A257">
        <v>4055</v>
      </c>
      <c r="B257" s="3">
        <v>1</v>
      </c>
      <c r="D257" s="2">
        <v>3</v>
      </c>
    </row>
    <row r="258" spans="1:5">
      <c r="A258">
        <v>4056</v>
      </c>
      <c r="B258" s="3">
        <v>1</v>
      </c>
      <c r="D258" s="2">
        <v>3</v>
      </c>
    </row>
    <row r="259" spans="1:5">
      <c r="A259">
        <v>4057</v>
      </c>
      <c r="B259" s="3">
        <v>1</v>
      </c>
      <c r="D259" s="2">
        <v>3</v>
      </c>
      <c r="E259" s="4">
        <v>4</v>
      </c>
    </row>
    <row r="260" spans="1:5">
      <c r="A260">
        <v>4058</v>
      </c>
      <c r="B260" s="3">
        <v>1</v>
      </c>
      <c r="D260" s="2">
        <v>3</v>
      </c>
      <c r="E260" s="4">
        <v>4</v>
      </c>
    </row>
    <row r="261" spans="1:5">
      <c r="A261">
        <v>4059</v>
      </c>
      <c r="B261" s="3">
        <v>1</v>
      </c>
      <c r="D261" s="2">
        <v>3</v>
      </c>
      <c r="E261" s="4">
        <v>4</v>
      </c>
    </row>
    <row r="262" spans="1:5">
      <c r="A262">
        <v>4060</v>
      </c>
      <c r="B262" s="3">
        <v>1</v>
      </c>
      <c r="E262" s="4">
        <v>4</v>
      </c>
    </row>
    <row r="263" spans="1:5">
      <c r="A263">
        <v>4061</v>
      </c>
      <c r="B263" s="3">
        <v>1</v>
      </c>
      <c r="E263" s="4">
        <v>4</v>
      </c>
    </row>
    <row r="264" spans="1:5">
      <c r="A264">
        <v>4062</v>
      </c>
      <c r="B264" s="3">
        <v>1</v>
      </c>
      <c r="C264" s="1">
        <v>2</v>
      </c>
      <c r="E264" s="4">
        <v>4</v>
      </c>
    </row>
    <row r="265" spans="1:5">
      <c r="A265">
        <v>4063</v>
      </c>
      <c r="B265" s="3">
        <v>1</v>
      </c>
      <c r="C265" s="1">
        <v>2</v>
      </c>
      <c r="E265" s="4">
        <v>4</v>
      </c>
    </row>
    <row r="266" spans="1:5">
      <c r="A266">
        <v>4064</v>
      </c>
      <c r="C266" s="1">
        <v>2</v>
      </c>
      <c r="E266" s="4">
        <v>4</v>
      </c>
    </row>
    <row r="267" spans="1:5">
      <c r="A267">
        <v>4065</v>
      </c>
      <c r="C267" s="1">
        <v>2</v>
      </c>
      <c r="E267" s="4">
        <v>4</v>
      </c>
    </row>
    <row r="268" spans="1:5">
      <c r="A268">
        <v>4066</v>
      </c>
      <c r="C268" s="1">
        <v>2</v>
      </c>
      <c r="E268" s="4">
        <v>4</v>
      </c>
    </row>
    <row r="269" spans="1:5">
      <c r="A269">
        <v>4067</v>
      </c>
      <c r="C269" s="1">
        <v>2</v>
      </c>
      <c r="D269" s="2">
        <v>3</v>
      </c>
      <c r="E269" s="4">
        <v>4</v>
      </c>
    </row>
    <row r="270" spans="1:5">
      <c r="A270">
        <v>4068</v>
      </c>
      <c r="C270" s="1">
        <v>2</v>
      </c>
      <c r="D270" s="2">
        <v>3</v>
      </c>
    </row>
    <row r="271" spans="1:5">
      <c r="A271">
        <v>4069</v>
      </c>
      <c r="C271" s="1">
        <v>2</v>
      </c>
      <c r="D271" s="2">
        <v>3</v>
      </c>
    </row>
    <row r="272" spans="1:5">
      <c r="A272">
        <v>4070</v>
      </c>
      <c r="B272" s="3">
        <v>1</v>
      </c>
      <c r="C272" s="1">
        <v>2</v>
      </c>
      <c r="D272" s="2">
        <v>3</v>
      </c>
    </row>
    <row r="273" spans="1:5">
      <c r="A273">
        <v>4071</v>
      </c>
      <c r="B273" s="3">
        <v>1</v>
      </c>
      <c r="C273" s="1">
        <v>2</v>
      </c>
      <c r="D273" s="2">
        <v>3</v>
      </c>
    </row>
    <row r="274" spans="1:5">
      <c r="A274">
        <v>4072</v>
      </c>
      <c r="B274" s="3">
        <v>1</v>
      </c>
      <c r="C274" s="1">
        <v>2</v>
      </c>
      <c r="D274" s="2">
        <v>3</v>
      </c>
    </row>
    <row r="275" spans="1:5">
      <c r="A275">
        <v>4073</v>
      </c>
      <c r="B275" s="3">
        <v>1</v>
      </c>
      <c r="D275" s="2">
        <v>3</v>
      </c>
    </row>
    <row r="276" spans="1:5">
      <c r="A276">
        <v>4074</v>
      </c>
      <c r="B276" s="3">
        <v>1</v>
      </c>
      <c r="D276" s="2">
        <v>3</v>
      </c>
      <c r="E276" s="4">
        <v>4</v>
      </c>
    </row>
    <row r="277" spans="1:5">
      <c r="A277">
        <v>4075</v>
      </c>
      <c r="B277" s="3">
        <v>1</v>
      </c>
      <c r="D277" s="2">
        <v>3</v>
      </c>
      <c r="E277" s="4">
        <v>4</v>
      </c>
    </row>
    <row r="278" spans="1:5">
      <c r="A278">
        <v>4076</v>
      </c>
      <c r="B278" s="3">
        <v>1</v>
      </c>
      <c r="D278" s="2">
        <v>3</v>
      </c>
      <c r="E278" s="4">
        <v>4</v>
      </c>
    </row>
    <row r="279" spans="1:5">
      <c r="A279">
        <v>4077</v>
      </c>
      <c r="B279" s="3">
        <v>1</v>
      </c>
      <c r="D279" s="2">
        <v>3</v>
      </c>
      <c r="E279" s="4">
        <v>4</v>
      </c>
    </row>
    <row r="280" spans="1:5">
      <c r="A280">
        <v>4078</v>
      </c>
      <c r="B280" s="3">
        <v>1</v>
      </c>
      <c r="D280" s="2">
        <v>3</v>
      </c>
      <c r="E280" s="4">
        <v>4</v>
      </c>
    </row>
    <row r="281" spans="1:5">
      <c r="A281">
        <v>4079</v>
      </c>
      <c r="B281" s="3">
        <v>1</v>
      </c>
      <c r="E281" s="4">
        <v>4</v>
      </c>
    </row>
    <row r="282" spans="1:5">
      <c r="A282">
        <v>4080</v>
      </c>
      <c r="B282" s="3">
        <v>1</v>
      </c>
      <c r="C282" s="1">
        <v>2</v>
      </c>
      <c r="E282" s="4">
        <v>4</v>
      </c>
    </row>
    <row r="283" spans="1:5">
      <c r="A283">
        <v>4081</v>
      </c>
      <c r="B283" s="3">
        <v>1</v>
      </c>
      <c r="C283" s="1">
        <v>2</v>
      </c>
      <c r="E283" s="4">
        <v>4</v>
      </c>
    </row>
    <row r="284" spans="1:5">
      <c r="A284">
        <v>4082</v>
      </c>
      <c r="B284" s="3">
        <v>1</v>
      </c>
      <c r="C284" s="1">
        <v>2</v>
      </c>
      <c r="E284" s="4">
        <v>4</v>
      </c>
    </row>
    <row r="285" spans="1:5">
      <c r="A285">
        <v>4083</v>
      </c>
      <c r="B285" s="3">
        <v>1</v>
      </c>
      <c r="C285" s="1">
        <v>2</v>
      </c>
      <c r="E285" s="4">
        <v>4</v>
      </c>
    </row>
    <row r="286" spans="1:5">
      <c r="A286">
        <v>4084</v>
      </c>
      <c r="B286" s="3">
        <v>1</v>
      </c>
      <c r="C286" s="1">
        <v>2</v>
      </c>
      <c r="E286" s="4">
        <v>4</v>
      </c>
    </row>
    <row r="287" spans="1:5">
      <c r="A287">
        <v>4085</v>
      </c>
      <c r="C287" s="1">
        <v>2</v>
      </c>
      <c r="D287" s="2">
        <v>3</v>
      </c>
      <c r="E287" s="4">
        <v>4</v>
      </c>
    </row>
    <row r="288" spans="1:5">
      <c r="A288">
        <v>4086</v>
      </c>
      <c r="C288" s="1">
        <v>2</v>
      </c>
      <c r="D288" s="2">
        <v>3</v>
      </c>
      <c r="E288" s="4">
        <v>4</v>
      </c>
    </row>
    <row r="289" spans="1:5">
      <c r="A289">
        <v>4087</v>
      </c>
      <c r="C289" s="1">
        <v>2</v>
      </c>
      <c r="D289" s="2">
        <v>3</v>
      </c>
      <c r="E289" s="4">
        <v>4</v>
      </c>
    </row>
    <row r="290" spans="1:5">
      <c r="A290">
        <v>4088</v>
      </c>
      <c r="C290" s="1">
        <v>2</v>
      </c>
      <c r="D290" s="2">
        <v>3</v>
      </c>
      <c r="E290" s="4">
        <v>4</v>
      </c>
    </row>
    <row r="291" spans="1:5">
      <c r="A291">
        <v>4089</v>
      </c>
      <c r="C291" s="1">
        <v>2</v>
      </c>
      <c r="D291" s="2">
        <v>3</v>
      </c>
    </row>
    <row r="292" spans="1:5">
      <c r="A292">
        <v>4090</v>
      </c>
      <c r="C292" s="1">
        <v>2</v>
      </c>
      <c r="D292" s="2">
        <v>3</v>
      </c>
    </row>
    <row r="293" spans="1:5">
      <c r="A293">
        <v>4091</v>
      </c>
      <c r="C293" s="1">
        <v>2</v>
      </c>
      <c r="D293" s="2">
        <v>3</v>
      </c>
    </row>
    <row r="294" spans="1:5">
      <c r="A294">
        <v>4092</v>
      </c>
      <c r="C294" s="1">
        <v>2</v>
      </c>
      <c r="D294" s="2">
        <v>3</v>
      </c>
    </row>
    <row r="295" spans="1:5">
      <c r="A295">
        <v>4093</v>
      </c>
      <c r="B295" s="3">
        <v>1</v>
      </c>
      <c r="C295" s="1">
        <v>2</v>
      </c>
      <c r="D295" s="2">
        <v>3</v>
      </c>
    </row>
    <row r="296" spans="1:5">
      <c r="A296">
        <v>4094</v>
      </c>
      <c r="B296" s="3">
        <v>1</v>
      </c>
      <c r="C296" s="1">
        <v>2</v>
      </c>
      <c r="D296" s="2">
        <v>3</v>
      </c>
    </row>
    <row r="297" spans="1:5">
      <c r="A297">
        <v>4095</v>
      </c>
      <c r="B297" s="3">
        <v>1</v>
      </c>
      <c r="C297" s="1">
        <v>2</v>
      </c>
      <c r="D297" s="2">
        <v>3</v>
      </c>
    </row>
    <row r="298" spans="1:5">
      <c r="A298">
        <v>4096</v>
      </c>
      <c r="B298" s="3">
        <v>1</v>
      </c>
      <c r="D298" s="2">
        <v>3</v>
      </c>
      <c r="E298" s="4">
        <v>4</v>
      </c>
    </row>
    <row r="299" spans="1:5">
      <c r="A299">
        <v>4097</v>
      </c>
      <c r="B299" s="3">
        <v>1</v>
      </c>
      <c r="D299" s="2">
        <v>3</v>
      </c>
      <c r="E299" s="4">
        <v>4</v>
      </c>
    </row>
    <row r="300" spans="1:5">
      <c r="A300">
        <v>4098</v>
      </c>
      <c r="B300" s="3">
        <v>1</v>
      </c>
      <c r="D300" s="2">
        <v>3</v>
      </c>
      <c r="E300" s="4">
        <v>4</v>
      </c>
    </row>
    <row r="301" spans="1:5">
      <c r="A301">
        <v>4099</v>
      </c>
      <c r="B301" s="3">
        <v>1</v>
      </c>
      <c r="D301" s="2">
        <v>3</v>
      </c>
      <c r="E301" s="4">
        <v>4</v>
      </c>
    </row>
    <row r="302" spans="1:5">
      <c r="A302">
        <v>4100</v>
      </c>
      <c r="B302" s="3">
        <v>1</v>
      </c>
      <c r="E302" s="4">
        <v>4</v>
      </c>
    </row>
    <row r="303" spans="1:5">
      <c r="A303">
        <v>4101</v>
      </c>
      <c r="B303" s="3">
        <v>1</v>
      </c>
      <c r="E303" s="4">
        <v>4</v>
      </c>
    </row>
    <row r="304" spans="1:5">
      <c r="A304">
        <v>4102</v>
      </c>
      <c r="B304" s="3">
        <v>1</v>
      </c>
      <c r="E304" s="4">
        <v>4</v>
      </c>
    </row>
    <row r="305" spans="1:5">
      <c r="A305">
        <v>4103</v>
      </c>
      <c r="B305" s="3">
        <v>1</v>
      </c>
      <c r="E305" s="4">
        <v>4</v>
      </c>
    </row>
    <row r="306" spans="1:5">
      <c r="A306">
        <v>4104</v>
      </c>
      <c r="B306" s="3">
        <v>1</v>
      </c>
      <c r="C306" s="1">
        <v>2</v>
      </c>
      <c r="E306" s="4">
        <v>4</v>
      </c>
    </row>
    <row r="307" spans="1:5">
      <c r="A307">
        <v>4105</v>
      </c>
      <c r="B307" s="3">
        <v>1</v>
      </c>
      <c r="C307" s="1">
        <v>2</v>
      </c>
      <c r="E307" s="4">
        <v>4</v>
      </c>
    </row>
    <row r="308" spans="1:5">
      <c r="A308">
        <v>4106</v>
      </c>
      <c r="C308" s="1">
        <v>2</v>
      </c>
      <c r="E308" s="4">
        <v>4</v>
      </c>
    </row>
    <row r="309" spans="1:5">
      <c r="A309">
        <v>4107</v>
      </c>
      <c r="C309" s="1">
        <v>2</v>
      </c>
      <c r="E309" s="4">
        <v>4</v>
      </c>
    </row>
    <row r="310" spans="1:5">
      <c r="A310">
        <v>4108</v>
      </c>
      <c r="C310" s="1">
        <v>2</v>
      </c>
      <c r="D310" s="2">
        <v>3</v>
      </c>
      <c r="E310" s="4">
        <v>4</v>
      </c>
    </row>
    <row r="311" spans="1:5">
      <c r="A311">
        <v>4109</v>
      </c>
      <c r="C311" s="1">
        <v>2</v>
      </c>
      <c r="D311" s="2">
        <v>3</v>
      </c>
      <c r="E311" s="4">
        <v>4</v>
      </c>
    </row>
    <row r="312" spans="1:5">
      <c r="A312">
        <v>4110</v>
      </c>
      <c r="C312" s="1">
        <v>2</v>
      </c>
      <c r="D312" s="2">
        <v>3</v>
      </c>
      <c r="E312" s="4">
        <v>4</v>
      </c>
    </row>
    <row r="313" spans="1:5">
      <c r="A313">
        <v>4111</v>
      </c>
      <c r="C313" s="1">
        <v>2</v>
      </c>
      <c r="D313" s="2">
        <v>3</v>
      </c>
      <c r="E313" s="4">
        <v>4</v>
      </c>
    </row>
    <row r="314" spans="1:5">
      <c r="A314">
        <v>4112</v>
      </c>
      <c r="C314" s="1">
        <v>2</v>
      </c>
      <c r="D314" s="2">
        <v>3</v>
      </c>
    </row>
    <row r="315" spans="1:5">
      <c r="A315">
        <v>4113</v>
      </c>
      <c r="C315" s="1">
        <v>2</v>
      </c>
      <c r="D315" s="2">
        <v>3</v>
      </c>
    </row>
    <row r="316" spans="1:5">
      <c r="A316">
        <v>4114</v>
      </c>
      <c r="C316" s="1">
        <v>2</v>
      </c>
      <c r="D316" s="2">
        <v>3</v>
      </c>
    </row>
    <row r="317" spans="1:5">
      <c r="A317">
        <v>4115</v>
      </c>
      <c r="C317" s="1">
        <v>2</v>
      </c>
      <c r="D317" s="2">
        <v>3</v>
      </c>
    </row>
    <row r="318" spans="1:5">
      <c r="A318">
        <v>4116</v>
      </c>
      <c r="C318" s="1">
        <v>2</v>
      </c>
      <c r="D318" s="2">
        <v>3</v>
      </c>
    </row>
    <row r="319" spans="1:5">
      <c r="A319">
        <v>4117</v>
      </c>
      <c r="D319" s="2">
        <v>3</v>
      </c>
    </row>
    <row r="320" spans="1:5">
      <c r="A320">
        <v>4118</v>
      </c>
      <c r="D320" s="2">
        <v>3</v>
      </c>
    </row>
    <row r="321" spans="1:6">
      <c r="A321">
        <v>4119</v>
      </c>
      <c r="D321" s="2">
        <v>3</v>
      </c>
    </row>
    <row r="322" spans="1:6">
      <c r="A322">
        <v>4120</v>
      </c>
      <c r="D322" s="2">
        <v>3</v>
      </c>
    </row>
    <row r="323" spans="1:6">
      <c r="A323">
        <v>4121</v>
      </c>
      <c r="F323" t="s">
        <v>19</v>
      </c>
    </row>
    <row r="324" spans="1:6">
      <c r="A324">
        <v>4683</v>
      </c>
    </row>
    <row r="325" spans="1:6">
      <c r="A325">
        <v>4684</v>
      </c>
    </row>
    <row r="326" spans="1:6">
      <c r="A326">
        <v>4685</v>
      </c>
      <c r="F326" t="s">
        <v>19</v>
      </c>
    </row>
    <row r="327" spans="1:6">
      <c r="A327">
        <v>4686</v>
      </c>
      <c r="B327" s="3">
        <v>1</v>
      </c>
    </row>
    <row r="328" spans="1:6">
      <c r="A328">
        <v>4687</v>
      </c>
      <c r="B328" s="3">
        <v>1</v>
      </c>
    </row>
    <row r="329" spans="1:6">
      <c r="A329">
        <v>4688</v>
      </c>
      <c r="B329" s="3">
        <v>1</v>
      </c>
    </row>
    <row r="330" spans="1:6">
      <c r="A330">
        <v>4689</v>
      </c>
      <c r="B330" s="3">
        <v>1</v>
      </c>
      <c r="E330" s="4">
        <v>4</v>
      </c>
    </row>
    <row r="331" spans="1:6">
      <c r="A331">
        <v>4690</v>
      </c>
      <c r="B331" s="3">
        <v>1</v>
      </c>
      <c r="E331" s="4">
        <v>4</v>
      </c>
    </row>
    <row r="332" spans="1:6">
      <c r="A332">
        <v>4691</v>
      </c>
      <c r="B332" s="3">
        <v>1</v>
      </c>
      <c r="E332" s="4">
        <v>4</v>
      </c>
    </row>
    <row r="333" spans="1:6">
      <c r="A333">
        <v>4692</v>
      </c>
      <c r="B333" s="3">
        <v>1</v>
      </c>
      <c r="E333" s="4">
        <v>4</v>
      </c>
    </row>
    <row r="334" spans="1:6">
      <c r="A334">
        <v>4693</v>
      </c>
      <c r="B334" s="3">
        <v>1</v>
      </c>
      <c r="E334" s="4">
        <v>4</v>
      </c>
    </row>
    <row r="335" spans="1:6">
      <c r="A335">
        <v>4694</v>
      </c>
      <c r="B335" s="3">
        <v>1</v>
      </c>
      <c r="E335" s="4">
        <v>4</v>
      </c>
    </row>
    <row r="336" spans="1:6">
      <c r="A336">
        <v>4695</v>
      </c>
      <c r="C336" s="1">
        <v>2</v>
      </c>
      <c r="E336" s="4">
        <v>4</v>
      </c>
    </row>
    <row r="337" spans="1:5">
      <c r="A337">
        <v>4696</v>
      </c>
      <c r="C337" s="1">
        <v>2</v>
      </c>
    </row>
    <row r="338" spans="1:5">
      <c r="A338">
        <v>4697</v>
      </c>
      <c r="C338" s="1">
        <v>2</v>
      </c>
      <c r="D338" s="2">
        <v>3</v>
      </c>
    </row>
    <row r="339" spans="1:5">
      <c r="A339">
        <v>4698</v>
      </c>
      <c r="C339" s="1">
        <v>2</v>
      </c>
      <c r="D339" s="2">
        <v>3</v>
      </c>
    </row>
    <row r="340" spans="1:5">
      <c r="A340">
        <v>4699</v>
      </c>
      <c r="C340" s="1">
        <v>2</v>
      </c>
      <c r="D340" s="2">
        <v>3</v>
      </c>
    </row>
    <row r="341" spans="1:5">
      <c r="A341">
        <v>4700</v>
      </c>
      <c r="C341" s="1">
        <v>2</v>
      </c>
      <c r="D341" s="2">
        <v>3</v>
      </c>
    </row>
    <row r="342" spans="1:5">
      <c r="A342">
        <v>4701</v>
      </c>
      <c r="C342" s="1">
        <v>2</v>
      </c>
      <c r="D342" s="2">
        <v>3</v>
      </c>
    </row>
    <row r="343" spans="1:5">
      <c r="A343">
        <v>4702</v>
      </c>
      <c r="B343" s="3">
        <v>1</v>
      </c>
      <c r="C343" s="1">
        <v>2</v>
      </c>
      <c r="D343" s="2">
        <v>3</v>
      </c>
    </row>
    <row r="344" spans="1:5">
      <c r="A344">
        <v>4703</v>
      </c>
      <c r="B344" s="3">
        <v>1</v>
      </c>
      <c r="D344" s="2">
        <v>3</v>
      </c>
    </row>
    <row r="345" spans="1:5">
      <c r="A345">
        <v>4704</v>
      </c>
      <c r="B345" s="3">
        <v>1</v>
      </c>
      <c r="D345" s="2">
        <v>3</v>
      </c>
    </row>
    <row r="346" spans="1:5">
      <c r="A346">
        <v>4705</v>
      </c>
      <c r="B346" s="3">
        <v>1</v>
      </c>
      <c r="D346" s="2">
        <v>3</v>
      </c>
    </row>
    <row r="347" spans="1:5">
      <c r="A347">
        <v>4706</v>
      </c>
      <c r="B347" s="3">
        <v>1</v>
      </c>
      <c r="E347" s="4">
        <v>4</v>
      </c>
    </row>
    <row r="348" spans="1:5">
      <c r="A348">
        <v>4707</v>
      </c>
      <c r="B348" s="3">
        <v>1</v>
      </c>
      <c r="E348" s="4">
        <v>4</v>
      </c>
    </row>
    <row r="349" spans="1:5">
      <c r="A349">
        <v>4708</v>
      </c>
      <c r="B349" s="3">
        <v>1</v>
      </c>
      <c r="E349" s="4">
        <v>4</v>
      </c>
    </row>
    <row r="350" spans="1:5">
      <c r="A350">
        <v>4709</v>
      </c>
      <c r="B350" s="3">
        <v>1</v>
      </c>
      <c r="E350" s="4">
        <v>4</v>
      </c>
    </row>
    <row r="351" spans="1:5">
      <c r="A351">
        <v>4710</v>
      </c>
      <c r="B351" s="3">
        <v>1</v>
      </c>
      <c r="E351" s="4">
        <v>4</v>
      </c>
    </row>
    <row r="352" spans="1:5">
      <c r="A352">
        <v>4711</v>
      </c>
      <c r="B352" s="3">
        <v>1</v>
      </c>
      <c r="C352" s="1">
        <v>2</v>
      </c>
      <c r="E352" s="4">
        <v>4</v>
      </c>
    </row>
    <row r="353" spans="1:6">
      <c r="A353">
        <v>4712</v>
      </c>
      <c r="B353" s="3">
        <v>1</v>
      </c>
      <c r="C353" s="1">
        <v>2</v>
      </c>
      <c r="E353" s="4">
        <v>4</v>
      </c>
    </row>
    <row r="354" spans="1:6">
      <c r="A354">
        <v>4713</v>
      </c>
      <c r="B354" s="3">
        <v>1</v>
      </c>
      <c r="C354" s="1">
        <v>2</v>
      </c>
      <c r="E354" s="4">
        <v>4</v>
      </c>
    </row>
    <row r="355" spans="1:6">
      <c r="A355">
        <v>4714</v>
      </c>
      <c r="B355" s="3">
        <v>1</v>
      </c>
      <c r="C355" s="1">
        <v>2</v>
      </c>
      <c r="D355" s="2">
        <v>3</v>
      </c>
      <c r="E355" s="4">
        <v>4</v>
      </c>
    </row>
    <row r="356" spans="1:6">
      <c r="A356">
        <v>4715</v>
      </c>
      <c r="C356" s="1">
        <v>2</v>
      </c>
      <c r="D356" s="2">
        <v>3</v>
      </c>
      <c r="E356" s="4">
        <v>4</v>
      </c>
    </row>
    <row r="357" spans="1:6">
      <c r="A357">
        <v>4716</v>
      </c>
      <c r="C357" s="1">
        <v>2</v>
      </c>
      <c r="D357" s="2">
        <v>3</v>
      </c>
      <c r="E357" s="4">
        <v>4</v>
      </c>
    </row>
    <row r="358" spans="1:6">
      <c r="A358">
        <v>4717</v>
      </c>
      <c r="C358" s="1">
        <v>2</v>
      </c>
      <c r="D358" s="2">
        <v>3</v>
      </c>
      <c r="E358" s="4">
        <v>4</v>
      </c>
    </row>
    <row r="359" spans="1:6">
      <c r="A359">
        <v>4718</v>
      </c>
      <c r="C359" s="1">
        <v>2</v>
      </c>
      <c r="D359" s="2">
        <v>3</v>
      </c>
    </row>
    <row r="360" spans="1:6">
      <c r="A360">
        <v>4719</v>
      </c>
      <c r="C360" s="1">
        <v>2</v>
      </c>
      <c r="D360" s="2">
        <v>3</v>
      </c>
    </row>
    <row r="361" spans="1:6">
      <c r="A361">
        <v>4720</v>
      </c>
      <c r="C361" s="1">
        <v>2</v>
      </c>
      <c r="D361" s="2">
        <v>3</v>
      </c>
    </row>
    <row r="362" spans="1:6">
      <c r="A362">
        <v>4721</v>
      </c>
      <c r="C362" s="1">
        <v>2</v>
      </c>
      <c r="D362" s="2">
        <v>3</v>
      </c>
    </row>
    <row r="363" spans="1:6">
      <c r="A363">
        <v>4722</v>
      </c>
      <c r="C363" s="1">
        <v>2</v>
      </c>
      <c r="D363" s="2">
        <v>3</v>
      </c>
    </row>
    <row r="364" spans="1:6">
      <c r="A364">
        <v>4723</v>
      </c>
      <c r="D364" s="2">
        <v>3</v>
      </c>
    </row>
    <row r="365" spans="1:6">
      <c r="A365">
        <v>4724</v>
      </c>
      <c r="D365" s="2">
        <v>3</v>
      </c>
    </row>
    <row r="366" spans="1:6">
      <c r="A366">
        <v>4725</v>
      </c>
      <c r="D366" s="2">
        <v>3</v>
      </c>
    </row>
    <row r="367" spans="1:6">
      <c r="A367">
        <v>4726</v>
      </c>
      <c r="F367" t="s">
        <v>19</v>
      </c>
    </row>
    <row r="368" spans="1:6">
      <c r="A368">
        <v>5479</v>
      </c>
    </row>
    <row r="369" spans="1:6">
      <c r="A369">
        <v>5480</v>
      </c>
    </row>
    <row r="370" spans="1:6">
      <c r="A370">
        <v>5481</v>
      </c>
      <c r="F370" t="s">
        <v>19</v>
      </c>
    </row>
    <row r="371" spans="1:6">
      <c r="A371">
        <v>5482</v>
      </c>
      <c r="B371" s="3">
        <v>1</v>
      </c>
    </row>
    <row r="372" spans="1:6">
      <c r="A372">
        <v>5483</v>
      </c>
      <c r="B372" s="3">
        <v>1</v>
      </c>
    </row>
    <row r="373" spans="1:6">
      <c r="A373">
        <v>5484</v>
      </c>
      <c r="B373" s="3">
        <v>1</v>
      </c>
    </row>
    <row r="374" spans="1:6">
      <c r="A374">
        <v>5485</v>
      </c>
      <c r="B374" s="3">
        <v>1</v>
      </c>
      <c r="E374" s="4">
        <v>4</v>
      </c>
    </row>
    <row r="375" spans="1:6">
      <c r="A375">
        <v>5486</v>
      </c>
      <c r="B375" s="3">
        <v>1</v>
      </c>
      <c r="E375" s="4">
        <v>4</v>
      </c>
    </row>
    <row r="376" spans="1:6">
      <c r="A376">
        <v>5487</v>
      </c>
      <c r="B376" s="3">
        <v>1</v>
      </c>
      <c r="E376" s="4">
        <v>4</v>
      </c>
    </row>
    <row r="377" spans="1:6">
      <c r="A377">
        <v>5488</v>
      </c>
      <c r="B377" s="3">
        <v>1</v>
      </c>
      <c r="E377" s="4">
        <v>4</v>
      </c>
    </row>
    <row r="378" spans="1:6">
      <c r="A378">
        <v>5489</v>
      </c>
      <c r="B378" s="3">
        <v>1</v>
      </c>
      <c r="E378" s="4">
        <v>4</v>
      </c>
    </row>
    <row r="379" spans="1:6">
      <c r="A379">
        <v>5490</v>
      </c>
      <c r="B379" s="3">
        <v>1</v>
      </c>
      <c r="E379" s="4">
        <v>4</v>
      </c>
    </row>
    <row r="380" spans="1:6">
      <c r="A380">
        <v>5491</v>
      </c>
      <c r="B380" s="3">
        <v>1</v>
      </c>
      <c r="E380" s="4">
        <v>4</v>
      </c>
    </row>
    <row r="381" spans="1:6">
      <c r="A381">
        <v>5492</v>
      </c>
      <c r="B381" s="3">
        <v>1</v>
      </c>
      <c r="E381" s="4">
        <v>4</v>
      </c>
    </row>
    <row r="382" spans="1:6">
      <c r="A382">
        <v>5493</v>
      </c>
      <c r="B382" s="3">
        <v>1</v>
      </c>
      <c r="E382" s="4">
        <v>4</v>
      </c>
    </row>
    <row r="383" spans="1:6">
      <c r="A383">
        <v>5494</v>
      </c>
      <c r="B383" s="3">
        <v>1</v>
      </c>
      <c r="C383" s="1">
        <v>2</v>
      </c>
      <c r="E383" s="4">
        <v>4</v>
      </c>
    </row>
    <row r="384" spans="1:6">
      <c r="A384">
        <v>5495</v>
      </c>
      <c r="C384" s="1">
        <v>2</v>
      </c>
      <c r="D384" s="2">
        <v>3</v>
      </c>
      <c r="E384" s="4">
        <v>4</v>
      </c>
    </row>
    <row r="385" spans="1:5">
      <c r="A385">
        <v>5496</v>
      </c>
      <c r="C385" s="1">
        <v>2</v>
      </c>
      <c r="D385" s="2">
        <v>3</v>
      </c>
      <c r="E385" s="4">
        <v>4</v>
      </c>
    </row>
    <row r="386" spans="1:5">
      <c r="A386">
        <v>5497</v>
      </c>
      <c r="C386" s="1">
        <v>2</v>
      </c>
      <c r="D386" s="2">
        <v>3</v>
      </c>
    </row>
    <row r="387" spans="1:5">
      <c r="A387">
        <v>5498</v>
      </c>
      <c r="C387" s="1">
        <v>2</v>
      </c>
      <c r="D387" s="2">
        <v>3</v>
      </c>
    </row>
    <row r="388" spans="1:5">
      <c r="A388">
        <v>5499</v>
      </c>
      <c r="C388" s="1">
        <v>2</v>
      </c>
      <c r="D388" s="2">
        <v>3</v>
      </c>
    </row>
    <row r="389" spans="1:5">
      <c r="A389">
        <v>5500</v>
      </c>
      <c r="C389" s="1">
        <v>2</v>
      </c>
      <c r="D389" s="2">
        <v>3</v>
      </c>
    </row>
    <row r="390" spans="1:5">
      <c r="A390">
        <v>5501</v>
      </c>
      <c r="C390" s="1">
        <v>2</v>
      </c>
      <c r="D390" s="2">
        <v>3</v>
      </c>
    </row>
    <row r="391" spans="1:5">
      <c r="A391">
        <v>5502</v>
      </c>
      <c r="C391" s="1">
        <v>2</v>
      </c>
      <c r="D391" s="2">
        <v>3</v>
      </c>
    </row>
    <row r="392" spans="1:5">
      <c r="A392">
        <v>5503</v>
      </c>
      <c r="B392" s="3">
        <v>1</v>
      </c>
      <c r="C392" s="1">
        <v>2</v>
      </c>
      <c r="D392" s="2">
        <v>3</v>
      </c>
    </row>
    <row r="393" spans="1:5">
      <c r="A393">
        <v>5504</v>
      </c>
      <c r="B393" s="3">
        <v>1</v>
      </c>
      <c r="C393" s="1">
        <v>2</v>
      </c>
      <c r="D393" s="2">
        <v>3</v>
      </c>
    </row>
    <row r="394" spans="1:5">
      <c r="A394">
        <v>5505</v>
      </c>
      <c r="B394" s="3">
        <v>1</v>
      </c>
      <c r="C394" s="1">
        <v>2</v>
      </c>
      <c r="D394" s="2">
        <v>3</v>
      </c>
    </row>
    <row r="395" spans="1:5">
      <c r="A395">
        <v>5506</v>
      </c>
      <c r="B395" s="3">
        <v>1</v>
      </c>
      <c r="D395" s="2">
        <v>3</v>
      </c>
      <c r="E395" s="4">
        <v>4</v>
      </c>
    </row>
    <row r="396" spans="1:5">
      <c r="A396">
        <v>5507</v>
      </c>
      <c r="B396" s="3">
        <v>1</v>
      </c>
      <c r="D396" s="2">
        <v>3</v>
      </c>
      <c r="E396" s="4">
        <v>4</v>
      </c>
    </row>
    <row r="397" spans="1:5">
      <c r="A397">
        <v>5508</v>
      </c>
      <c r="B397" s="3">
        <v>1</v>
      </c>
      <c r="E397" s="4">
        <v>4</v>
      </c>
    </row>
    <row r="398" spans="1:5">
      <c r="A398">
        <v>5509</v>
      </c>
      <c r="B398" s="3">
        <v>1</v>
      </c>
      <c r="E398" s="4">
        <v>4</v>
      </c>
    </row>
    <row r="399" spans="1:5">
      <c r="A399">
        <v>5510</v>
      </c>
      <c r="B399" s="3">
        <v>1</v>
      </c>
      <c r="E399" s="4">
        <v>4</v>
      </c>
    </row>
    <row r="400" spans="1:5">
      <c r="A400">
        <v>5511</v>
      </c>
      <c r="B400" s="3">
        <v>1</v>
      </c>
      <c r="E400" s="4">
        <v>4</v>
      </c>
    </row>
    <row r="401" spans="1:5">
      <c r="A401">
        <v>5512</v>
      </c>
      <c r="B401" s="3">
        <v>1</v>
      </c>
      <c r="E401" s="4">
        <v>4</v>
      </c>
    </row>
    <row r="402" spans="1:5">
      <c r="A402">
        <v>5513</v>
      </c>
      <c r="B402" s="3">
        <v>1</v>
      </c>
      <c r="E402" s="4">
        <v>4</v>
      </c>
    </row>
    <row r="403" spans="1:5">
      <c r="A403">
        <v>5514</v>
      </c>
      <c r="B403" s="3">
        <v>1</v>
      </c>
      <c r="C403" s="1">
        <v>2</v>
      </c>
      <c r="E403" s="4">
        <v>4</v>
      </c>
    </row>
    <row r="404" spans="1:5">
      <c r="A404">
        <v>5515</v>
      </c>
      <c r="C404" s="1">
        <v>2</v>
      </c>
      <c r="E404" s="4">
        <v>4</v>
      </c>
    </row>
    <row r="405" spans="1:5">
      <c r="A405">
        <v>5516</v>
      </c>
      <c r="C405" s="1">
        <v>2</v>
      </c>
      <c r="D405" s="2">
        <v>3</v>
      </c>
      <c r="E405" s="4">
        <v>4</v>
      </c>
    </row>
    <row r="406" spans="1:5">
      <c r="A406">
        <v>5517</v>
      </c>
      <c r="C406" s="1">
        <v>2</v>
      </c>
      <c r="D406" s="2">
        <v>3</v>
      </c>
    </row>
    <row r="407" spans="1:5">
      <c r="A407">
        <v>5518</v>
      </c>
      <c r="C407" s="1">
        <v>2</v>
      </c>
      <c r="D407" s="2">
        <v>3</v>
      </c>
    </row>
    <row r="408" spans="1:5">
      <c r="A408">
        <v>5519</v>
      </c>
      <c r="C408" s="1">
        <v>2</v>
      </c>
      <c r="D408" s="2">
        <v>3</v>
      </c>
    </row>
    <row r="409" spans="1:5">
      <c r="A409">
        <v>5520</v>
      </c>
      <c r="C409" s="1">
        <v>2</v>
      </c>
      <c r="D409" s="2">
        <v>3</v>
      </c>
    </row>
    <row r="410" spans="1:5">
      <c r="A410">
        <v>5521</v>
      </c>
      <c r="C410" s="1">
        <v>2</v>
      </c>
      <c r="D410" s="2">
        <v>3</v>
      </c>
    </row>
    <row r="411" spans="1:5">
      <c r="A411">
        <v>5522</v>
      </c>
      <c r="C411" s="1">
        <v>2</v>
      </c>
      <c r="D411" s="2">
        <v>3</v>
      </c>
    </row>
    <row r="412" spans="1:5">
      <c r="A412">
        <v>5523</v>
      </c>
      <c r="B412" s="3">
        <v>1</v>
      </c>
      <c r="C412" s="1">
        <v>2</v>
      </c>
      <c r="D412" s="2">
        <v>3</v>
      </c>
    </row>
    <row r="413" spans="1:5">
      <c r="A413">
        <v>5524</v>
      </c>
      <c r="B413" s="3">
        <v>1</v>
      </c>
      <c r="C413" s="1">
        <v>2</v>
      </c>
      <c r="D413" s="2">
        <v>3</v>
      </c>
    </row>
    <row r="414" spans="1:5">
      <c r="A414">
        <v>5525</v>
      </c>
      <c r="B414" s="3">
        <v>1</v>
      </c>
      <c r="D414" s="2">
        <v>3</v>
      </c>
      <c r="E414" s="4">
        <v>4</v>
      </c>
    </row>
    <row r="415" spans="1:5">
      <c r="A415">
        <v>5526</v>
      </c>
      <c r="B415" s="3">
        <v>1</v>
      </c>
      <c r="D415" s="2">
        <v>3</v>
      </c>
      <c r="E415" s="4">
        <v>4</v>
      </c>
    </row>
    <row r="416" spans="1:5">
      <c r="A416">
        <v>5527</v>
      </c>
      <c r="B416" s="3">
        <v>1</v>
      </c>
      <c r="D416" s="2">
        <v>3</v>
      </c>
      <c r="E416" s="4">
        <v>4</v>
      </c>
    </row>
    <row r="417" spans="1:6">
      <c r="A417">
        <v>5528</v>
      </c>
      <c r="B417" s="3">
        <v>1</v>
      </c>
      <c r="E417" s="4">
        <v>4</v>
      </c>
    </row>
    <row r="418" spans="1:6">
      <c r="A418">
        <v>5529</v>
      </c>
      <c r="B418" s="3">
        <v>1</v>
      </c>
      <c r="E418" s="4">
        <v>4</v>
      </c>
    </row>
    <row r="419" spans="1:6">
      <c r="A419">
        <v>5530</v>
      </c>
      <c r="B419" s="3">
        <v>1</v>
      </c>
      <c r="E419" s="4">
        <v>4</v>
      </c>
    </row>
    <row r="420" spans="1:6">
      <c r="A420">
        <v>5531</v>
      </c>
      <c r="B420" s="3">
        <v>1</v>
      </c>
      <c r="E420" s="4">
        <v>4</v>
      </c>
    </row>
    <row r="421" spans="1:6">
      <c r="A421">
        <v>5532</v>
      </c>
      <c r="B421" s="3">
        <v>1</v>
      </c>
      <c r="E421" s="4">
        <v>4</v>
      </c>
    </row>
    <row r="422" spans="1:6">
      <c r="A422">
        <v>5533</v>
      </c>
      <c r="B422" s="3">
        <v>1</v>
      </c>
      <c r="E422" s="4">
        <v>4</v>
      </c>
    </row>
    <row r="423" spans="1:6">
      <c r="A423">
        <v>5534</v>
      </c>
      <c r="B423" s="3">
        <v>1</v>
      </c>
      <c r="E423" s="4">
        <v>4</v>
      </c>
    </row>
    <row r="424" spans="1:6">
      <c r="A424">
        <v>5535</v>
      </c>
      <c r="B424" s="3">
        <v>1</v>
      </c>
      <c r="E424" s="4">
        <v>4</v>
      </c>
    </row>
    <row r="425" spans="1:6">
      <c r="A425">
        <v>5536</v>
      </c>
      <c r="B425" s="3">
        <v>1</v>
      </c>
      <c r="E425" s="4">
        <v>4</v>
      </c>
    </row>
    <row r="426" spans="1:6">
      <c r="A426">
        <v>5537</v>
      </c>
      <c r="E426" s="4">
        <v>4</v>
      </c>
    </row>
    <row r="427" spans="1:6">
      <c r="A427">
        <v>5538</v>
      </c>
      <c r="E427" s="4">
        <v>4</v>
      </c>
    </row>
    <row r="428" spans="1:6">
      <c r="A428">
        <v>5539</v>
      </c>
      <c r="F428" t="s">
        <v>19</v>
      </c>
    </row>
    <row r="429" spans="1:6">
      <c r="A429">
        <v>6205</v>
      </c>
    </row>
    <row r="430" spans="1:6">
      <c r="A430">
        <v>6206</v>
      </c>
    </row>
    <row r="431" spans="1:6">
      <c r="A431">
        <v>6207</v>
      </c>
      <c r="F431" t="s">
        <v>19</v>
      </c>
    </row>
    <row r="432" spans="1:6">
      <c r="A432">
        <v>6208</v>
      </c>
      <c r="C432" s="1">
        <v>2</v>
      </c>
    </row>
    <row r="433" spans="1:5">
      <c r="A433">
        <v>6209</v>
      </c>
      <c r="C433" s="1">
        <v>2</v>
      </c>
    </row>
    <row r="434" spans="1:5">
      <c r="A434">
        <v>6210</v>
      </c>
      <c r="C434" s="1">
        <v>2</v>
      </c>
      <c r="D434" s="2">
        <v>3</v>
      </c>
    </row>
    <row r="435" spans="1:5">
      <c r="A435">
        <v>6211</v>
      </c>
      <c r="C435" s="1">
        <v>2</v>
      </c>
      <c r="D435" s="2">
        <v>3</v>
      </c>
    </row>
    <row r="436" spans="1:5">
      <c r="A436">
        <v>6212</v>
      </c>
      <c r="C436" s="1">
        <v>2</v>
      </c>
      <c r="D436" s="2">
        <v>3</v>
      </c>
    </row>
    <row r="437" spans="1:5">
      <c r="A437">
        <v>6213</v>
      </c>
      <c r="C437" s="1">
        <v>2</v>
      </c>
      <c r="D437" s="2">
        <v>3</v>
      </c>
    </row>
    <row r="438" spans="1:5">
      <c r="A438">
        <v>6214</v>
      </c>
      <c r="C438" s="1">
        <v>2</v>
      </c>
      <c r="D438" s="2">
        <v>3</v>
      </c>
    </row>
    <row r="439" spans="1:5">
      <c r="A439">
        <v>6215</v>
      </c>
      <c r="C439" s="1">
        <v>2</v>
      </c>
      <c r="D439" s="2">
        <v>3</v>
      </c>
    </row>
    <row r="440" spans="1:5">
      <c r="A440">
        <v>6216</v>
      </c>
      <c r="C440" s="1">
        <v>2</v>
      </c>
      <c r="D440" s="2">
        <v>3</v>
      </c>
    </row>
    <row r="441" spans="1:5">
      <c r="A441">
        <v>6217</v>
      </c>
      <c r="C441" s="1">
        <v>2</v>
      </c>
      <c r="D441" s="2">
        <v>3</v>
      </c>
    </row>
    <row r="442" spans="1:5">
      <c r="A442">
        <v>6218</v>
      </c>
      <c r="C442" s="1">
        <v>2</v>
      </c>
      <c r="D442" s="2">
        <v>3</v>
      </c>
    </row>
    <row r="443" spans="1:5">
      <c r="A443">
        <v>6219</v>
      </c>
      <c r="B443" s="3">
        <v>1</v>
      </c>
      <c r="C443" s="1">
        <v>2</v>
      </c>
      <c r="D443" s="2">
        <v>3</v>
      </c>
    </row>
    <row r="444" spans="1:5">
      <c r="A444">
        <v>6220</v>
      </c>
      <c r="B444" s="3">
        <v>1</v>
      </c>
      <c r="C444" s="1">
        <v>2</v>
      </c>
      <c r="D444" s="2">
        <v>3</v>
      </c>
      <c r="E444" s="4">
        <v>4</v>
      </c>
    </row>
    <row r="445" spans="1:5">
      <c r="A445">
        <v>6221</v>
      </c>
      <c r="B445" s="3">
        <v>1</v>
      </c>
      <c r="C445" s="1">
        <v>2</v>
      </c>
      <c r="D445" s="2">
        <v>3</v>
      </c>
      <c r="E445" s="4">
        <v>4</v>
      </c>
    </row>
    <row r="446" spans="1:5">
      <c r="A446">
        <v>6222</v>
      </c>
      <c r="B446" s="3">
        <v>1</v>
      </c>
      <c r="D446" s="2">
        <v>3</v>
      </c>
      <c r="E446" s="4">
        <v>4</v>
      </c>
    </row>
    <row r="447" spans="1:5">
      <c r="A447">
        <v>6223</v>
      </c>
      <c r="B447" s="3">
        <v>1</v>
      </c>
      <c r="D447" s="2">
        <v>3</v>
      </c>
      <c r="E447" s="4">
        <v>4</v>
      </c>
    </row>
    <row r="448" spans="1:5">
      <c r="A448">
        <v>6224</v>
      </c>
      <c r="B448" s="3">
        <v>1</v>
      </c>
      <c r="E448" s="4">
        <v>4</v>
      </c>
    </row>
    <row r="449" spans="1:5">
      <c r="A449">
        <v>6225</v>
      </c>
      <c r="B449" s="3">
        <v>1</v>
      </c>
      <c r="E449" s="4">
        <v>4</v>
      </c>
    </row>
    <row r="450" spans="1:5">
      <c r="A450">
        <v>6226</v>
      </c>
      <c r="B450" s="3">
        <v>1</v>
      </c>
      <c r="E450" s="4">
        <v>4</v>
      </c>
    </row>
    <row r="451" spans="1:5">
      <c r="A451">
        <v>6227</v>
      </c>
      <c r="B451" s="3">
        <v>1</v>
      </c>
      <c r="E451" s="4">
        <v>4</v>
      </c>
    </row>
    <row r="452" spans="1:5">
      <c r="A452">
        <v>6228</v>
      </c>
      <c r="B452" s="3">
        <v>1</v>
      </c>
      <c r="E452" s="4">
        <v>4</v>
      </c>
    </row>
    <row r="453" spans="1:5">
      <c r="A453">
        <v>6229</v>
      </c>
      <c r="B453" s="3">
        <v>1</v>
      </c>
      <c r="E453" s="4">
        <v>4</v>
      </c>
    </row>
    <row r="454" spans="1:5">
      <c r="A454">
        <v>6230</v>
      </c>
      <c r="B454" s="3">
        <v>1</v>
      </c>
      <c r="E454" s="4">
        <v>4</v>
      </c>
    </row>
    <row r="455" spans="1:5">
      <c r="A455">
        <v>6231</v>
      </c>
      <c r="B455" s="3">
        <v>1</v>
      </c>
      <c r="C455" s="1">
        <v>2</v>
      </c>
      <c r="D455" s="2">
        <v>3</v>
      </c>
      <c r="E455" s="4">
        <v>4</v>
      </c>
    </row>
    <row r="456" spans="1:5">
      <c r="A456">
        <v>6232</v>
      </c>
      <c r="C456" s="1">
        <v>2</v>
      </c>
      <c r="D456" s="2">
        <v>3</v>
      </c>
      <c r="E456" s="4">
        <v>4</v>
      </c>
    </row>
    <row r="457" spans="1:5">
      <c r="A457">
        <v>6233</v>
      </c>
      <c r="C457" s="1">
        <v>2</v>
      </c>
      <c r="D457" s="2">
        <v>3</v>
      </c>
      <c r="E457" s="4">
        <v>4</v>
      </c>
    </row>
    <row r="458" spans="1:5">
      <c r="A458">
        <v>6234</v>
      </c>
      <c r="C458" s="1">
        <v>2</v>
      </c>
      <c r="D458" s="2">
        <v>3</v>
      </c>
    </row>
    <row r="459" spans="1:5">
      <c r="A459">
        <v>6235</v>
      </c>
      <c r="C459" s="1">
        <v>2</v>
      </c>
      <c r="D459" s="2">
        <v>3</v>
      </c>
    </row>
    <row r="460" spans="1:5">
      <c r="A460">
        <v>6236</v>
      </c>
      <c r="C460" s="1">
        <v>2</v>
      </c>
      <c r="D460" s="2">
        <v>3</v>
      </c>
    </row>
    <row r="461" spans="1:5">
      <c r="A461">
        <v>6237</v>
      </c>
      <c r="C461" s="1">
        <v>2</v>
      </c>
      <c r="D461" s="2">
        <v>3</v>
      </c>
    </row>
    <row r="462" spans="1:5">
      <c r="A462">
        <v>6238</v>
      </c>
      <c r="C462" s="1">
        <v>2</v>
      </c>
      <c r="D462" s="2">
        <v>3</v>
      </c>
    </row>
    <row r="463" spans="1:5">
      <c r="A463">
        <v>6239</v>
      </c>
      <c r="C463" s="1">
        <v>2</v>
      </c>
      <c r="D463" s="2">
        <v>3</v>
      </c>
    </row>
    <row r="464" spans="1:5">
      <c r="A464">
        <v>6240</v>
      </c>
      <c r="C464" s="1">
        <v>2</v>
      </c>
      <c r="D464" s="2">
        <v>3</v>
      </c>
    </row>
    <row r="465" spans="1:6">
      <c r="A465">
        <v>6241</v>
      </c>
      <c r="C465" s="1">
        <v>2</v>
      </c>
      <c r="D465" s="2">
        <v>3</v>
      </c>
    </row>
    <row r="466" spans="1:6">
      <c r="A466">
        <v>6242</v>
      </c>
      <c r="D466" s="2">
        <v>3</v>
      </c>
    </row>
    <row r="467" spans="1:6">
      <c r="A467">
        <v>6243</v>
      </c>
      <c r="D467" s="2">
        <v>3</v>
      </c>
    </row>
    <row r="468" spans="1:6">
      <c r="A468">
        <v>6244</v>
      </c>
      <c r="D468" s="2">
        <v>3</v>
      </c>
    </row>
    <row r="469" spans="1:6">
      <c r="A469">
        <v>6245</v>
      </c>
      <c r="F469" t="s">
        <v>19</v>
      </c>
    </row>
    <row r="470" spans="1:6">
      <c r="A470">
        <v>10409</v>
      </c>
    </row>
    <row r="471" spans="1:6">
      <c r="A471">
        <v>10410</v>
      </c>
    </row>
    <row r="472" spans="1:6">
      <c r="A472">
        <v>10411</v>
      </c>
      <c r="F472" t="s">
        <v>19</v>
      </c>
    </row>
    <row r="473" spans="1:6">
      <c r="A473">
        <v>10412</v>
      </c>
      <c r="C473" s="1">
        <v>2</v>
      </c>
    </row>
    <row r="474" spans="1:6">
      <c r="A474">
        <v>10413</v>
      </c>
      <c r="C474" s="1">
        <v>2</v>
      </c>
    </row>
    <row r="475" spans="1:6">
      <c r="A475">
        <v>10414</v>
      </c>
      <c r="C475" s="1">
        <v>2</v>
      </c>
      <c r="D475" s="2">
        <v>3</v>
      </c>
    </row>
    <row r="476" spans="1:6">
      <c r="A476">
        <v>10415</v>
      </c>
      <c r="C476" s="1">
        <v>2</v>
      </c>
      <c r="D476" s="2">
        <v>3</v>
      </c>
    </row>
    <row r="477" spans="1:6">
      <c r="A477">
        <v>10416</v>
      </c>
      <c r="C477" s="1">
        <v>2</v>
      </c>
      <c r="D477" s="2">
        <v>3</v>
      </c>
    </row>
    <row r="478" spans="1:6">
      <c r="A478">
        <v>10417</v>
      </c>
      <c r="C478" s="1">
        <v>2</v>
      </c>
      <c r="D478" s="2">
        <v>3</v>
      </c>
    </row>
    <row r="479" spans="1:6">
      <c r="A479">
        <v>10418</v>
      </c>
      <c r="B479" s="3">
        <v>1</v>
      </c>
      <c r="C479" s="1">
        <v>2</v>
      </c>
      <c r="D479" s="2">
        <v>3</v>
      </c>
    </row>
    <row r="480" spans="1:6">
      <c r="A480">
        <v>10419</v>
      </c>
      <c r="B480" s="3">
        <v>1</v>
      </c>
      <c r="C480" s="1">
        <v>2</v>
      </c>
      <c r="D480" s="2">
        <v>3</v>
      </c>
    </row>
    <row r="481" spans="1:5">
      <c r="A481">
        <v>10420</v>
      </c>
      <c r="B481" s="3">
        <v>1</v>
      </c>
      <c r="D481" s="2">
        <v>3</v>
      </c>
    </row>
    <row r="482" spans="1:5">
      <c r="A482">
        <v>10421</v>
      </c>
      <c r="B482" s="3">
        <v>1</v>
      </c>
      <c r="D482" s="2">
        <v>3</v>
      </c>
    </row>
    <row r="483" spans="1:5">
      <c r="A483">
        <v>10422</v>
      </c>
      <c r="B483" s="3">
        <v>1</v>
      </c>
      <c r="D483" s="2">
        <v>3</v>
      </c>
    </row>
    <row r="484" spans="1:5">
      <c r="A484">
        <v>10423</v>
      </c>
      <c r="B484" s="3">
        <v>1</v>
      </c>
      <c r="D484" s="2">
        <v>3</v>
      </c>
      <c r="E484" s="4">
        <v>4</v>
      </c>
    </row>
    <row r="485" spans="1:5">
      <c r="A485">
        <v>10424</v>
      </c>
      <c r="B485" s="3">
        <v>1</v>
      </c>
      <c r="E485" s="4">
        <v>4</v>
      </c>
    </row>
    <row r="486" spans="1:5">
      <c r="A486">
        <v>10425</v>
      </c>
      <c r="B486" s="3">
        <v>1</v>
      </c>
      <c r="E486" s="4">
        <v>4</v>
      </c>
    </row>
    <row r="487" spans="1:5">
      <c r="A487">
        <v>10426</v>
      </c>
      <c r="B487" s="3">
        <v>1</v>
      </c>
      <c r="E487" s="4">
        <v>4</v>
      </c>
    </row>
    <row r="488" spans="1:5">
      <c r="A488">
        <v>10427</v>
      </c>
      <c r="B488" s="3">
        <v>1</v>
      </c>
      <c r="E488" s="4">
        <v>4</v>
      </c>
    </row>
    <row r="489" spans="1:5">
      <c r="A489">
        <v>10428</v>
      </c>
      <c r="B489" s="3">
        <v>1</v>
      </c>
      <c r="C489" s="1">
        <v>2</v>
      </c>
      <c r="E489" s="4">
        <v>4</v>
      </c>
    </row>
    <row r="490" spans="1:5">
      <c r="A490">
        <v>10429</v>
      </c>
      <c r="B490" s="3">
        <v>1</v>
      </c>
      <c r="C490" s="1">
        <v>2</v>
      </c>
      <c r="E490" s="4">
        <v>4</v>
      </c>
    </row>
    <row r="491" spans="1:5">
      <c r="A491">
        <v>10430</v>
      </c>
      <c r="B491" s="3">
        <v>1</v>
      </c>
      <c r="C491" s="1">
        <v>2</v>
      </c>
      <c r="E491" s="4">
        <v>4</v>
      </c>
    </row>
    <row r="492" spans="1:5">
      <c r="A492">
        <v>10431</v>
      </c>
      <c r="B492" s="3">
        <v>1</v>
      </c>
      <c r="C492" s="1">
        <v>2</v>
      </c>
      <c r="E492" s="4">
        <v>4</v>
      </c>
    </row>
    <row r="493" spans="1:5">
      <c r="A493">
        <v>10432</v>
      </c>
      <c r="B493" s="3">
        <v>1</v>
      </c>
      <c r="C493" s="1">
        <v>2</v>
      </c>
      <c r="D493" s="2">
        <v>3</v>
      </c>
      <c r="E493" s="4">
        <v>4</v>
      </c>
    </row>
    <row r="494" spans="1:5">
      <c r="A494">
        <v>10433</v>
      </c>
      <c r="C494" s="1">
        <v>2</v>
      </c>
      <c r="D494" s="2">
        <v>3</v>
      </c>
      <c r="E494" s="4">
        <v>4</v>
      </c>
    </row>
    <row r="495" spans="1:5">
      <c r="A495">
        <v>10434</v>
      </c>
      <c r="C495" s="1">
        <v>2</v>
      </c>
      <c r="D495" s="2">
        <v>3</v>
      </c>
      <c r="E495" s="4">
        <v>4</v>
      </c>
    </row>
    <row r="496" spans="1:5">
      <c r="A496">
        <v>10435</v>
      </c>
      <c r="C496" s="1">
        <v>2</v>
      </c>
      <c r="D496" s="2">
        <v>3</v>
      </c>
      <c r="E496" s="4">
        <v>4</v>
      </c>
    </row>
    <row r="497" spans="1:5">
      <c r="A497">
        <v>10436</v>
      </c>
      <c r="C497" s="1">
        <v>2</v>
      </c>
      <c r="D497" s="2">
        <v>3</v>
      </c>
      <c r="E497" s="4">
        <v>4</v>
      </c>
    </row>
    <row r="498" spans="1:5">
      <c r="A498">
        <v>10437</v>
      </c>
      <c r="C498" s="1">
        <v>2</v>
      </c>
      <c r="D498" s="2">
        <v>3</v>
      </c>
      <c r="E498" s="4">
        <v>4</v>
      </c>
    </row>
    <row r="499" spans="1:5">
      <c r="A499">
        <v>10438</v>
      </c>
      <c r="C499" s="1">
        <v>2</v>
      </c>
      <c r="D499" s="2">
        <v>3</v>
      </c>
    </row>
    <row r="500" spans="1:5">
      <c r="A500">
        <v>10439</v>
      </c>
      <c r="C500" s="1">
        <v>2</v>
      </c>
      <c r="D500" s="2">
        <v>3</v>
      </c>
    </row>
    <row r="501" spans="1:5">
      <c r="A501">
        <v>10440</v>
      </c>
      <c r="C501" s="1">
        <v>2</v>
      </c>
      <c r="D501" s="2">
        <v>3</v>
      </c>
    </row>
    <row r="502" spans="1:5">
      <c r="A502">
        <v>10441</v>
      </c>
      <c r="C502" s="1">
        <v>2</v>
      </c>
      <c r="D502" s="2">
        <v>3</v>
      </c>
    </row>
    <row r="503" spans="1:5">
      <c r="A503">
        <v>10442</v>
      </c>
      <c r="B503" s="3">
        <v>1</v>
      </c>
      <c r="C503" s="1">
        <v>2</v>
      </c>
      <c r="D503" s="2">
        <v>3</v>
      </c>
    </row>
    <row r="504" spans="1:5">
      <c r="A504">
        <v>10443</v>
      </c>
      <c r="B504" s="3">
        <v>1</v>
      </c>
      <c r="C504" s="1">
        <v>2</v>
      </c>
      <c r="D504" s="2">
        <v>3</v>
      </c>
    </row>
    <row r="505" spans="1:5">
      <c r="A505">
        <v>10444</v>
      </c>
      <c r="B505" s="3">
        <v>1</v>
      </c>
      <c r="C505" s="1">
        <v>2</v>
      </c>
      <c r="D505" s="2">
        <v>3</v>
      </c>
    </row>
    <row r="506" spans="1:5">
      <c r="A506">
        <v>10445</v>
      </c>
      <c r="B506" s="3">
        <v>1</v>
      </c>
      <c r="C506" s="1">
        <v>2</v>
      </c>
      <c r="D506" s="2">
        <v>3</v>
      </c>
      <c r="E506" s="4">
        <v>4</v>
      </c>
    </row>
    <row r="507" spans="1:5">
      <c r="A507">
        <v>10446</v>
      </c>
      <c r="B507" s="3">
        <v>1</v>
      </c>
      <c r="D507" s="2">
        <v>3</v>
      </c>
      <c r="E507" s="4">
        <v>4</v>
      </c>
    </row>
    <row r="508" spans="1:5">
      <c r="A508">
        <v>10447</v>
      </c>
      <c r="B508" s="3">
        <v>1</v>
      </c>
      <c r="D508" s="2">
        <v>3</v>
      </c>
      <c r="E508" s="4">
        <v>4</v>
      </c>
    </row>
    <row r="509" spans="1:5">
      <c r="A509">
        <v>10448</v>
      </c>
      <c r="B509" s="3">
        <v>1</v>
      </c>
      <c r="D509" s="2">
        <v>3</v>
      </c>
      <c r="E509" s="4">
        <v>4</v>
      </c>
    </row>
    <row r="510" spans="1:5">
      <c r="A510">
        <v>10449</v>
      </c>
      <c r="B510" s="3">
        <v>1</v>
      </c>
      <c r="D510" s="2">
        <v>3</v>
      </c>
      <c r="E510" s="4">
        <v>4</v>
      </c>
    </row>
    <row r="511" spans="1:5">
      <c r="A511">
        <v>10450</v>
      </c>
      <c r="B511" s="3">
        <v>1</v>
      </c>
      <c r="E511" s="4">
        <v>4</v>
      </c>
    </row>
    <row r="512" spans="1:5">
      <c r="A512">
        <v>10451</v>
      </c>
      <c r="B512" s="3">
        <v>1</v>
      </c>
      <c r="E512" s="4">
        <v>4</v>
      </c>
    </row>
    <row r="513" spans="1:5">
      <c r="A513">
        <v>10452</v>
      </c>
      <c r="B513" s="3">
        <v>1</v>
      </c>
      <c r="E513" s="4">
        <v>4</v>
      </c>
    </row>
    <row r="514" spans="1:5">
      <c r="A514">
        <v>10453</v>
      </c>
      <c r="B514" s="3">
        <v>1</v>
      </c>
      <c r="E514" s="4">
        <v>4</v>
      </c>
    </row>
    <row r="515" spans="1:5">
      <c r="A515">
        <v>10454</v>
      </c>
      <c r="B515" s="3">
        <v>1</v>
      </c>
      <c r="E515" s="4">
        <v>4</v>
      </c>
    </row>
    <row r="516" spans="1:5">
      <c r="A516">
        <v>10455</v>
      </c>
      <c r="B516" s="3">
        <v>1</v>
      </c>
      <c r="C516" s="1">
        <v>2</v>
      </c>
      <c r="E516" s="4">
        <v>4</v>
      </c>
    </row>
    <row r="517" spans="1:5">
      <c r="A517">
        <v>10456</v>
      </c>
      <c r="B517" s="3">
        <v>1</v>
      </c>
      <c r="C517" s="1">
        <v>2</v>
      </c>
      <c r="E517" s="4">
        <v>4</v>
      </c>
    </row>
    <row r="518" spans="1:5">
      <c r="A518">
        <v>10457</v>
      </c>
      <c r="B518" s="3">
        <v>1</v>
      </c>
      <c r="C518" s="1">
        <v>2</v>
      </c>
      <c r="D518" s="2">
        <v>3</v>
      </c>
      <c r="E518" s="4">
        <v>4</v>
      </c>
    </row>
    <row r="519" spans="1:5">
      <c r="A519">
        <v>10458</v>
      </c>
      <c r="C519" s="1">
        <v>2</v>
      </c>
      <c r="D519" s="2">
        <v>3</v>
      </c>
      <c r="E519" s="4">
        <v>4</v>
      </c>
    </row>
    <row r="520" spans="1:5">
      <c r="A520">
        <v>10459</v>
      </c>
      <c r="C520" s="1">
        <v>2</v>
      </c>
      <c r="D520" s="2">
        <v>3</v>
      </c>
      <c r="E520" s="4">
        <v>4</v>
      </c>
    </row>
    <row r="521" spans="1:5">
      <c r="A521">
        <v>10460</v>
      </c>
      <c r="C521" s="1">
        <v>2</v>
      </c>
      <c r="D521" s="2">
        <v>3</v>
      </c>
      <c r="E521" s="4">
        <v>4</v>
      </c>
    </row>
    <row r="522" spans="1:5">
      <c r="A522">
        <v>10461</v>
      </c>
      <c r="C522" s="1">
        <v>2</v>
      </c>
      <c r="D522" s="2">
        <v>3</v>
      </c>
    </row>
    <row r="523" spans="1:5">
      <c r="A523">
        <v>10462</v>
      </c>
      <c r="C523" s="1">
        <v>2</v>
      </c>
      <c r="D523" s="2">
        <v>3</v>
      </c>
    </row>
    <row r="524" spans="1:5">
      <c r="A524">
        <v>10463</v>
      </c>
      <c r="C524" s="1">
        <v>2</v>
      </c>
      <c r="D524" s="2">
        <v>3</v>
      </c>
    </row>
    <row r="525" spans="1:5">
      <c r="A525">
        <v>10464</v>
      </c>
      <c r="C525" s="1">
        <v>2</v>
      </c>
      <c r="D525" s="2">
        <v>3</v>
      </c>
    </row>
    <row r="526" spans="1:5">
      <c r="A526">
        <v>10465</v>
      </c>
      <c r="C526" s="1">
        <v>2</v>
      </c>
      <c r="D526" s="2">
        <v>3</v>
      </c>
    </row>
    <row r="527" spans="1:5">
      <c r="A527">
        <v>10466</v>
      </c>
      <c r="B527" s="3">
        <v>1</v>
      </c>
      <c r="C527" s="1">
        <v>2</v>
      </c>
      <c r="D527" s="2">
        <v>3</v>
      </c>
    </row>
    <row r="528" spans="1:5">
      <c r="A528">
        <v>10467</v>
      </c>
      <c r="B528" s="3">
        <v>1</v>
      </c>
      <c r="C528" s="1">
        <v>2</v>
      </c>
      <c r="D528" s="2">
        <v>3</v>
      </c>
    </row>
    <row r="529" spans="1:5">
      <c r="A529">
        <v>10468</v>
      </c>
      <c r="B529" s="3">
        <v>1</v>
      </c>
      <c r="C529" s="1">
        <v>2</v>
      </c>
      <c r="D529" s="2">
        <v>3</v>
      </c>
    </row>
    <row r="530" spans="1:5">
      <c r="A530">
        <v>10469</v>
      </c>
      <c r="B530" s="3">
        <v>1</v>
      </c>
      <c r="D530" s="2">
        <v>3</v>
      </c>
    </row>
    <row r="531" spans="1:5">
      <c r="A531">
        <v>10470</v>
      </c>
      <c r="B531" s="3">
        <v>1</v>
      </c>
      <c r="D531" s="2">
        <v>3</v>
      </c>
      <c r="E531" s="4">
        <v>4</v>
      </c>
    </row>
    <row r="532" spans="1:5">
      <c r="A532">
        <v>10471</v>
      </c>
      <c r="B532" s="3">
        <v>1</v>
      </c>
      <c r="D532" s="2">
        <v>3</v>
      </c>
      <c r="E532" s="4">
        <v>4</v>
      </c>
    </row>
    <row r="533" spans="1:5">
      <c r="A533">
        <v>10472</v>
      </c>
      <c r="B533" s="3">
        <v>1</v>
      </c>
      <c r="D533" s="2">
        <v>3</v>
      </c>
      <c r="E533" s="4">
        <v>4</v>
      </c>
    </row>
    <row r="534" spans="1:5">
      <c r="A534">
        <v>10473</v>
      </c>
      <c r="B534" s="3">
        <v>1</v>
      </c>
      <c r="D534" s="2">
        <v>3</v>
      </c>
      <c r="E534" s="4">
        <v>4</v>
      </c>
    </row>
    <row r="535" spans="1:5">
      <c r="A535">
        <v>10474</v>
      </c>
      <c r="B535" s="3">
        <v>1</v>
      </c>
      <c r="D535" s="2">
        <v>3</v>
      </c>
      <c r="E535" s="4">
        <v>4</v>
      </c>
    </row>
    <row r="536" spans="1:5">
      <c r="A536">
        <v>10475</v>
      </c>
      <c r="B536" s="3">
        <v>1</v>
      </c>
      <c r="E536" s="4">
        <v>4</v>
      </c>
    </row>
    <row r="537" spans="1:5">
      <c r="A537">
        <v>10476</v>
      </c>
      <c r="B537" s="3">
        <v>1</v>
      </c>
      <c r="E537" s="4">
        <v>4</v>
      </c>
    </row>
    <row r="538" spans="1:5">
      <c r="A538">
        <v>10477</v>
      </c>
      <c r="B538" s="3">
        <v>1</v>
      </c>
      <c r="E538" s="4">
        <v>4</v>
      </c>
    </row>
    <row r="539" spans="1:5">
      <c r="A539">
        <v>10478</v>
      </c>
      <c r="B539" s="3">
        <v>1</v>
      </c>
      <c r="E539" s="4">
        <v>4</v>
      </c>
    </row>
    <row r="540" spans="1:5">
      <c r="A540">
        <v>10479</v>
      </c>
      <c r="B540" s="3">
        <v>1</v>
      </c>
      <c r="E540" s="4">
        <v>4</v>
      </c>
    </row>
    <row r="541" spans="1:5">
      <c r="A541">
        <v>10480</v>
      </c>
      <c r="B541" s="3">
        <v>1</v>
      </c>
      <c r="E541" s="4">
        <v>4</v>
      </c>
    </row>
    <row r="542" spans="1:5">
      <c r="A542">
        <v>10481</v>
      </c>
      <c r="B542" s="3">
        <v>1</v>
      </c>
      <c r="E542" s="4">
        <v>4</v>
      </c>
    </row>
    <row r="543" spans="1:5">
      <c r="A543">
        <v>10482</v>
      </c>
      <c r="B543" s="3">
        <v>1</v>
      </c>
      <c r="E543" s="4">
        <v>4</v>
      </c>
    </row>
    <row r="544" spans="1:5">
      <c r="A544">
        <v>10483</v>
      </c>
      <c r="B544" s="3">
        <v>1</v>
      </c>
      <c r="E544" s="4">
        <v>4</v>
      </c>
    </row>
    <row r="545" spans="1:6">
      <c r="A545">
        <v>10484</v>
      </c>
      <c r="B545" s="3">
        <v>1</v>
      </c>
      <c r="E545" s="4">
        <v>4</v>
      </c>
    </row>
    <row r="546" spans="1:6">
      <c r="A546">
        <v>10485</v>
      </c>
      <c r="E546" s="4">
        <v>4</v>
      </c>
    </row>
    <row r="547" spans="1:6">
      <c r="A547">
        <v>10486</v>
      </c>
      <c r="E547" s="4">
        <v>4</v>
      </c>
    </row>
    <row r="548" spans="1:6">
      <c r="A548">
        <v>10487</v>
      </c>
      <c r="F548" t="s">
        <v>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Sheet6"/>
  <dimension ref="A1:S70"/>
  <sheetViews>
    <sheetView topLeftCell="A34" workbookViewId="0">
      <selection activeCell="S61" sqref="S61"/>
    </sheetView>
  </sheetViews>
  <sheetFormatPr defaultRowHeight="15"/>
  <cols>
    <col min="18" max="18" width="11.85546875" customWidth="1"/>
  </cols>
  <sheetData>
    <row r="1" spans="1:4">
      <c r="A1" s="109"/>
      <c r="B1" s="109" t="s">
        <v>498</v>
      </c>
      <c r="C1" s="110" t="s">
        <v>499</v>
      </c>
      <c r="D1" s="111" t="s">
        <v>500</v>
      </c>
    </row>
    <row r="3" spans="1:4">
      <c r="A3" s="110" t="s">
        <v>501</v>
      </c>
      <c r="B3" s="110" t="s">
        <v>502</v>
      </c>
      <c r="C3" s="109" t="s">
        <v>503</v>
      </c>
      <c r="D3" s="109"/>
    </row>
    <row r="5" spans="1:4">
      <c r="A5" s="110" t="s">
        <v>504</v>
      </c>
      <c r="B5" s="110" t="s">
        <v>505</v>
      </c>
      <c r="C5" s="109" t="s">
        <v>506</v>
      </c>
      <c r="D5" s="109"/>
    </row>
    <row r="7" spans="1:4">
      <c r="A7" s="110" t="s">
        <v>507</v>
      </c>
      <c r="B7" s="110" t="s">
        <v>508</v>
      </c>
      <c r="C7" s="109" t="s">
        <v>509</v>
      </c>
      <c r="D7" s="109"/>
    </row>
    <row r="9" spans="1:4">
      <c r="A9" s="110" t="s">
        <v>510</v>
      </c>
      <c r="B9" s="110" t="s">
        <v>511</v>
      </c>
      <c r="C9" s="109" t="s">
        <v>512</v>
      </c>
      <c r="D9" s="109"/>
    </row>
    <row r="11" spans="1:4">
      <c r="A11" s="110" t="s">
        <v>513</v>
      </c>
      <c r="B11" s="110" t="s">
        <v>348</v>
      </c>
      <c r="C11" s="109" t="s">
        <v>514</v>
      </c>
      <c r="D11" s="109"/>
    </row>
    <row r="13" spans="1:4">
      <c r="A13" s="110" t="s">
        <v>515</v>
      </c>
      <c r="B13" s="110" t="s">
        <v>352</v>
      </c>
      <c r="C13" s="109" t="s">
        <v>516</v>
      </c>
      <c r="D13" s="109"/>
    </row>
    <row r="15" spans="1:4">
      <c r="A15" s="110" t="s">
        <v>517</v>
      </c>
      <c r="B15" s="110" t="s">
        <v>518</v>
      </c>
      <c r="C15" s="109" t="s">
        <v>519</v>
      </c>
      <c r="D15" s="109"/>
    </row>
    <row r="17" spans="1:3">
      <c r="A17" s="110" t="s">
        <v>520</v>
      </c>
      <c r="B17" s="110" t="s">
        <v>521</v>
      </c>
      <c r="C17" s="109" t="s">
        <v>522</v>
      </c>
    </row>
    <row r="19" spans="1:3">
      <c r="A19" s="110" t="s">
        <v>523</v>
      </c>
      <c r="B19" s="110" t="s">
        <v>345</v>
      </c>
      <c r="C19" s="109" t="s">
        <v>524</v>
      </c>
    </row>
    <row r="21" spans="1:3">
      <c r="A21" s="110" t="s">
        <v>525</v>
      </c>
      <c r="B21" s="110" t="s">
        <v>350</v>
      </c>
      <c r="C21" s="109" t="s">
        <v>526</v>
      </c>
    </row>
    <row r="23" spans="1:3">
      <c r="A23" s="110" t="s">
        <v>527</v>
      </c>
      <c r="B23" s="110" t="s">
        <v>528</v>
      </c>
      <c r="C23" s="109" t="s">
        <v>529</v>
      </c>
    </row>
    <row r="25" spans="1:3">
      <c r="A25" s="110" t="s">
        <v>530</v>
      </c>
      <c r="B25" s="110" t="s">
        <v>531</v>
      </c>
      <c r="C25" s="109" t="s">
        <v>532</v>
      </c>
    </row>
    <row r="27" spans="1:3">
      <c r="A27" s="110" t="s">
        <v>533</v>
      </c>
      <c r="B27" s="110" t="s">
        <v>534</v>
      </c>
      <c r="C27" s="109" t="s">
        <v>535</v>
      </c>
    </row>
    <row r="29" spans="1:3">
      <c r="A29" s="110" t="s">
        <v>536</v>
      </c>
      <c r="B29" s="110" t="s">
        <v>537</v>
      </c>
      <c r="C29" s="109" t="s">
        <v>538</v>
      </c>
    </row>
    <row r="31" spans="1:3">
      <c r="A31" s="110" t="s">
        <v>539</v>
      </c>
      <c r="B31" s="110" t="s">
        <v>41</v>
      </c>
      <c r="C31" s="109" t="s">
        <v>540</v>
      </c>
    </row>
    <row r="33" spans="1:3">
      <c r="A33" s="110" t="s">
        <v>541</v>
      </c>
      <c r="B33" s="110" t="s">
        <v>542</v>
      </c>
      <c r="C33" s="109" t="s">
        <v>543</v>
      </c>
    </row>
    <row r="35" spans="1:3">
      <c r="A35" s="110" t="s">
        <v>544</v>
      </c>
      <c r="B35" s="110" t="s">
        <v>545</v>
      </c>
      <c r="C35" s="114" t="s">
        <v>546</v>
      </c>
    </row>
    <row r="37" spans="1:3">
      <c r="A37" s="110" t="s">
        <v>547</v>
      </c>
      <c r="B37" s="110" t="s">
        <v>293</v>
      </c>
      <c r="C37" s="109" t="s">
        <v>548</v>
      </c>
    </row>
    <row r="39" spans="1:3">
      <c r="A39" s="111" t="s">
        <v>549</v>
      </c>
      <c r="B39" s="111" t="s">
        <v>550</v>
      </c>
      <c r="C39" s="109" t="s">
        <v>551</v>
      </c>
    </row>
    <row r="41" spans="1:3">
      <c r="A41" s="111" t="s">
        <v>552</v>
      </c>
      <c r="B41" s="111" t="s">
        <v>553</v>
      </c>
      <c r="C41" s="109" t="s">
        <v>554</v>
      </c>
    </row>
    <row r="43" spans="1:3">
      <c r="A43" s="111" t="s">
        <v>555</v>
      </c>
      <c r="B43" s="111" t="s">
        <v>556</v>
      </c>
      <c r="C43" s="109" t="s">
        <v>557</v>
      </c>
    </row>
    <row r="44" spans="1:3">
      <c r="A44" s="109"/>
      <c r="B44" s="109"/>
      <c r="C44" s="112"/>
    </row>
    <row r="45" spans="1:3">
      <c r="A45" s="111" t="s">
        <v>558</v>
      </c>
      <c r="B45" s="111" t="s">
        <v>238</v>
      </c>
      <c r="C45" s="109" t="s">
        <v>559</v>
      </c>
    </row>
    <row r="47" spans="1:3">
      <c r="A47" s="111" t="s">
        <v>560</v>
      </c>
      <c r="B47" s="111" t="s">
        <v>239</v>
      </c>
      <c r="C47" s="109" t="s">
        <v>561</v>
      </c>
    </row>
    <row r="48" spans="1:3" ht="15.75">
      <c r="A48" s="109"/>
      <c r="B48" s="109"/>
      <c r="C48" s="113"/>
    </row>
    <row r="49" spans="1:19">
      <c r="A49" s="111" t="s">
        <v>562</v>
      </c>
      <c r="B49" s="111" t="s">
        <v>240</v>
      </c>
      <c r="C49" s="109" t="s">
        <v>563</v>
      </c>
      <c r="D49" s="109"/>
      <c r="E49" s="109"/>
      <c r="F49" s="109"/>
      <c r="G49" s="109"/>
      <c r="H49" s="109"/>
      <c r="I49" s="109"/>
      <c r="J49" s="109"/>
      <c r="K49" s="109"/>
      <c r="L49" s="109"/>
      <c r="M49" s="109"/>
      <c r="N49" s="109"/>
      <c r="O49" s="109"/>
      <c r="P49" s="109"/>
      <c r="Q49" s="109"/>
      <c r="R49" s="109"/>
      <c r="S49" s="109"/>
    </row>
    <row r="50" spans="1:19" ht="15.75">
      <c r="A50" s="109"/>
      <c r="B50" s="109"/>
      <c r="C50" s="113"/>
      <c r="D50" s="109"/>
      <c r="E50" s="109"/>
      <c r="F50" s="109"/>
      <c r="G50" s="109"/>
      <c r="H50" s="109"/>
      <c r="I50" s="109"/>
      <c r="J50" s="109"/>
      <c r="K50" s="109"/>
      <c r="L50" s="109"/>
      <c r="M50" s="109"/>
      <c r="N50" s="109"/>
      <c r="O50" s="109"/>
      <c r="P50" s="109"/>
      <c r="Q50" s="109"/>
      <c r="R50" s="109"/>
      <c r="S50" s="109"/>
    </row>
    <row r="51" spans="1:19">
      <c r="A51" s="111" t="s">
        <v>564</v>
      </c>
      <c r="B51" s="111" t="s">
        <v>243</v>
      </c>
      <c r="C51" s="109" t="s">
        <v>565</v>
      </c>
      <c r="D51" s="109"/>
      <c r="E51" s="109"/>
      <c r="F51" s="109"/>
      <c r="G51" s="109"/>
      <c r="H51" s="109"/>
      <c r="I51" s="109"/>
      <c r="J51" s="109"/>
      <c r="K51" s="109"/>
      <c r="L51" s="109"/>
      <c r="M51" s="109"/>
      <c r="N51" s="109"/>
      <c r="O51" s="109"/>
      <c r="P51" s="109"/>
      <c r="Q51" s="109"/>
      <c r="R51" s="109"/>
      <c r="S51" s="109"/>
    </row>
    <row r="52" spans="1:19">
      <c r="B52" s="111" t="s">
        <v>629</v>
      </c>
      <c r="C52" s="121" t="s">
        <v>630</v>
      </c>
      <c r="D52" s="121"/>
      <c r="E52" s="121"/>
      <c r="F52" s="121"/>
      <c r="G52" s="121"/>
      <c r="H52" s="121"/>
    </row>
    <row r="54" spans="1:19">
      <c r="A54" s="111" t="s">
        <v>566</v>
      </c>
      <c r="B54" s="111" t="s">
        <v>207</v>
      </c>
      <c r="C54" s="109" t="s">
        <v>567</v>
      </c>
      <c r="D54" s="109"/>
      <c r="E54" s="109"/>
      <c r="F54" s="109"/>
      <c r="G54" s="109"/>
      <c r="H54" s="109"/>
      <c r="I54" s="109"/>
      <c r="J54" s="109"/>
      <c r="K54" s="109"/>
      <c r="L54" s="109"/>
      <c r="M54" s="109"/>
      <c r="N54" s="109"/>
      <c r="O54" s="109"/>
      <c r="P54" s="109"/>
      <c r="Q54" s="109"/>
      <c r="R54" s="109"/>
      <c r="S54" s="109"/>
    </row>
    <row r="56" spans="1:19">
      <c r="A56" s="111" t="s">
        <v>568</v>
      </c>
      <c r="B56" s="111" t="s">
        <v>208</v>
      </c>
      <c r="C56" s="109" t="s">
        <v>569</v>
      </c>
      <c r="D56" s="109"/>
      <c r="E56" s="109"/>
      <c r="F56" s="109"/>
      <c r="G56" s="109"/>
      <c r="H56" s="109"/>
      <c r="I56" s="109"/>
      <c r="J56" s="109"/>
      <c r="K56" s="109"/>
      <c r="L56" s="109"/>
      <c r="M56" s="109"/>
      <c r="N56" s="109"/>
      <c r="O56" s="109"/>
      <c r="P56" s="109"/>
      <c r="Q56" s="109"/>
      <c r="R56" s="109"/>
    </row>
    <row r="57" spans="1:19">
      <c r="F57" s="109"/>
      <c r="G57" s="109"/>
      <c r="H57" s="109"/>
      <c r="I57" s="109"/>
      <c r="J57" s="109"/>
      <c r="K57" s="109"/>
      <c r="L57" s="109"/>
      <c r="M57" s="109"/>
      <c r="N57" s="109"/>
      <c r="O57" s="109"/>
      <c r="P57" s="109"/>
      <c r="Q57" s="109"/>
      <c r="R57" s="109"/>
    </row>
    <row r="58" spans="1:19">
      <c r="A58" s="111" t="s">
        <v>570</v>
      </c>
      <c r="B58" s="111" t="s">
        <v>571</v>
      </c>
      <c r="C58" s="109" t="s">
        <v>572</v>
      </c>
      <c r="D58" s="109" t="s">
        <v>573</v>
      </c>
      <c r="E58" s="109"/>
      <c r="F58" s="109"/>
      <c r="G58" s="109"/>
      <c r="H58" s="109"/>
      <c r="I58" s="109"/>
      <c r="J58" s="109"/>
      <c r="K58" s="109"/>
      <c r="L58" s="109"/>
      <c r="M58" s="109"/>
      <c r="N58" s="109"/>
      <c r="O58" s="109"/>
      <c r="P58" s="109"/>
      <c r="Q58" s="109"/>
      <c r="R58" s="109"/>
      <c r="S58" s="115" t="s">
        <v>631</v>
      </c>
    </row>
    <row r="59" spans="1:19">
      <c r="A59" s="109"/>
      <c r="B59" s="109"/>
      <c r="C59" s="109" t="s">
        <v>574</v>
      </c>
      <c r="D59" s="109" t="s">
        <v>575</v>
      </c>
      <c r="E59" s="109"/>
      <c r="S59" s="115" t="s">
        <v>632</v>
      </c>
    </row>
    <row r="60" spans="1:19">
      <c r="A60" s="109"/>
      <c r="B60" s="109"/>
      <c r="C60" s="109" t="s">
        <v>576</v>
      </c>
      <c r="D60" s="109" t="s">
        <v>577</v>
      </c>
      <c r="E60" s="109"/>
      <c r="F60" s="109"/>
      <c r="G60" s="109"/>
      <c r="H60" s="109"/>
      <c r="I60" s="109"/>
      <c r="J60" s="109"/>
      <c r="K60" s="109"/>
      <c r="L60" s="109"/>
      <c r="M60" s="109"/>
      <c r="N60" s="109"/>
      <c r="O60" s="109"/>
      <c r="P60" s="109"/>
      <c r="Q60" s="109"/>
      <c r="R60" s="109"/>
      <c r="S60" s="115" t="s">
        <v>633</v>
      </c>
    </row>
    <row r="62" spans="1:19">
      <c r="A62" s="111" t="s">
        <v>578</v>
      </c>
      <c r="B62" s="111" t="s">
        <v>571</v>
      </c>
      <c r="C62" s="109" t="s">
        <v>579</v>
      </c>
      <c r="D62" s="109" t="s">
        <v>580</v>
      </c>
      <c r="E62" s="109"/>
      <c r="F62" s="109"/>
      <c r="G62" s="109"/>
      <c r="H62" s="109"/>
      <c r="I62" s="109"/>
      <c r="J62" s="109"/>
      <c r="K62" s="109"/>
      <c r="L62" s="109"/>
      <c r="M62" s="109"/>
      <c r="N62" s="109"/>
      <c r="O62" s="109"/>
      <c r="P62" s="109"/>
      <c r="Q62" s="109"/>
      <c r="R62" s="109"/>
      <c r="S62" s="109"/>
    </row>
    <row r="64" spans="1:19">
      <c r="A64" s="111" t="s">
        <v>581</v>
      </c>
      <c r="B64" s="111" t="s">
        <v>582</v>
      </c>
      <c r="C64" s="109" t="s">
        <v>583</v>
      </c>
      <c r="D64" s="109"/>
      <c r="E64" s="109"/>
    </row>
    <row r="66" spans="1:3">
      <c r="A66" s="111" t="s">
        <v>584</v>
      </c>
      <c r="B66" s="111" t="s">
        <v>585</v>
      </c>
      <c r="C66" s="109" t="s">
        <v>586</v>
      </c>
    </row>
    <row r="68" spans="1:3">
      <c r="A68" s="111" t="s">
        <v>587</v>
      </c>
      <c r="B68" s="111" t="s">
        <v>588</v>
      </c>
      <c r="C68" s="109" t="s">
        <v>589</v>
      </c>
    </row>
    <row r="70" spans="1:3">
      <c r="A70" s="111" t="s">
        <v>590</v>
      </c>
      <c r="B70" s="111" t="s">
        <v>591</v>
      </c>
      <c r="C70" s="109" t="s">
        <v>592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B35"/>
  <sheetViews>
    <sheetView workbookViewId="0">
      <selection activeCell="U30" sqref="U30"/>
    </sheetView>
  </sheetViews>
  <sheetFormatPr defaultRowHeight="15"/>
  <sheetData>
    <row r="1" spans="1:2" ht="18.75">
      <c r="A1" s="115" t="s">
        <v>593</v>
      </c>
      <c r="B1" s="117" t="s">
        <v>594</v>
      </c>
    </row>
    <row r="2" spans="1:2">
      <c r="A2" s="115"/>
      <c r="B2" s="118" t="s">
        <v>595</v>
      </c>
    </row>
    <row r="3" spans="1:2">
      <c r="A3" s="115"/>
      <c r="B3" s="118" t="s">
        <v>596</v>
      </c>
    </row>
    <row r="5" spans="1:2" ht="18.75">
      <c r="A5" s="115" t="s">
        <v>597</v>
      </c>
      <c r="B5" s="117" t="s">
        <v>598</v>
      </c>
    </row>
    <row r="6" spans="1:2">
      <c r="A6" s="115"/>
      <c r="B6" s="118" t="s">
        <v>599</v>
      </c>
    </row>
    <row r="7" spans="1:2">
      <c r="A7" s="115"/>
      <c r="B7" s="118" t="s">
        <v>600</v>
      </c>
    </row>
    <row r="9" spans="1:2" ht="18.75">
      <c r="A9" s="115" t="s">
        <v>601</v>
      </c>
      <c r="B9" s="117" t="s">
        <v>602</v>
      </c>
    </row>
    <row r="10" spans="1:2">
      <c r="A10" s="115"/>
      <c r="B10" s="118" t="s">
        <v>603</v>
      </c>
    </row>
    <row r="11" spans="1:2">
      <c r="A11" s="115"/>
      <c r="B11" s="115" t="s">
        <v>604</v>
      </c>
    </row>
    <row r="13" spans="1:2" ht="18.75">
      <c r="A13" s="115" t="s">
        <v>605</v>
      </c>
      <c r="B13" s="117" t="s">
        <v>606</v>
      </c>
    </row>
    <row r="14" spans="1:2">
      <c r="A14" s="115"/>
      <c r="B14" s="118" t="s">
        <v>607</v>
      </c>
    </row>
    <row r="15" spans="1:2">
      <c r="A15" s="115"/>
      <c r="B15" s="118" t="s">
        <v>608</v>
      </c>
    </row>
    <row r="17" spans="1:2" ht="18.75">
      <c r="A17" s="115" t="s">
        <v>609</v>
      </c>
      <c r="B17" s="117" t="s">
        <v>610</v>
      </c>
    </row>
    <row r="18" spans="1:2">
      <c r="A18" s="115"/>
      <c r="B18" s="120" t="s">
        <v>611</v>
      </c>
    </row>
    <row r="19" spans="1:2">
      <c r="A19" s="115"/>
      <c r="B19" s="118" t="s">
        <v>612</v>
      </c>
    </row>
    <row r="21" spans="1:2" ht="18.75">
      <c r="A21" s="115" t="s">
        <v>613</v>
      </c>
      <c r="B21" s="117" t="s">
        <v>614</v>
      </c>
    </row>
    <row r="22" spans="1:2">
      <c r="A22" s="115"/>
      <c r="B22" s="118" t="s">
        <v>615</v>
      </c>
    </row>
    <row r="23" spans="1:2">
      <c r="A23" s="115"/>
      <c r="B23" s="118" t="s">
        <v>616</v>
      </c>
    </row>
    <row r="25" spans="1:2" ht="18.75">
      <c r="A25" s="115" t="s">
        <v>617</v>
      </c>
      <c r="B25" s="117" t="s">
        <v>618</v>
      </c>
    </row>
    <row r="26" spans="1:2">
      <c r="A26" s="115"/>
      <c r="B26" s="118" t="s">
        <v>619</v>
      </c>
    </row>
    <row r="27" spans="1:2">
      <c r="A27" s="115"/>
      <c r="B27" s="118" t="s">
        <v>620</v>
      </c>
    </row>
    <row r="29" spans="1:2" ht="18.75">
      <c r="A29" s="115" t="s">
        <v>621</v>
      </c>
      <c r="B29" s="117" t="s">
        <v>622</v>
      </c>
    </row>
    <row r="30" spans="1:2" ht="15.75">
      <c r="A30" s="115"/>
      <c r="B30" s="118" t="s">
        <v>623</v>
      </c>
    </row>
    <row r="31" spans="1:2">
      <c r="A31" s="115"/>
      <c r="B31" s="119" t="s">
        <v>624</v>
      </c>
    </row>
    <row r="33" spans="1:2" ht="18.75">
      <c r="A33" s="115" t="s">
        <v>625</v>
      </c>
      <c r="B33" s="117" t="s">
        <v>626</v>
      </c>
    </row>
    <row r="34" spans="1:2">
      <c r="A34" s="115"/>
      <c r="B34" s="116" t="s">
        <v>627</v>
      </c>
    </row>
    <row r="35" spans="1:2">
      <c r="A35" s="115"/>
      <c r="B35" s="115" t="s">
        <v>628</v>
      </c>
    </row>
  </sheetData>
  <hyperlinks>
    <hyperlink ref="B31" r:id="rId1" tooltip="Experimental neurology." display="https://www.ncbi.nlm.nih.gov/pubmed/203028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Animal - Raw MQA</vt:lpstr>
      <vt:lpstr>Data</vt:lpstr>
      <vt:lpstr>Cycle</vt:lpstr>
      <vt:lpstr>Coordination</vt:lpstr>
      <vt:lpstr>Graph</vt:lpstr>
      <vt:lpstr>Definitions</vt:lpstr>
      <vt:lpstr>Influencing Papers</vt:lpstr>
      <vt:lpstr>catRange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KSCIRC CoreC</dc:creator>
  <cp:lastModifiedBy>KSCIRC CoreC</cp:lastModifiedBy>
  <dcterms:created xsi:type="dcterms:W3CDTF">2017-11-09T17:14:27Z</dcterms:created>
  <dcterms:modified xsi:type="dcterms:W3CDTF">2017-11-10T19:25:11Z</dcterms:modified>
</cp:coreProperties>
</file>